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900" windowWidth="15075" windowHeight="12645" activeTab="0"/>
  </bookViews>
  <sheets>
    <sheet name="185-186(見出し)" sheetId="1" r:id="rId1"/>
    <sheet name="187" sheetId="2" r:id="rId2"/>
    <sheet name="188" sheetId="3" r:id="rId3"/>
    <sheet name="189" sheetId="4" r:id="rId4"/>
    <sheet name="190" sheetId="5" r:id="rId5"/>
    <sheet name="191" sheetId="6" r:id="rId6"/>
    <sheet name="192" sheetId="7" r:id="rId7"/>
    <sheet name="193" sheetId="8" r:id="rId8"/>
    <sheet name="194" sheetId="9" r:id="rId9"/>
    <sheet name="195" sheetId="10" r:id="rId10"/>
    <sheet name="196" sheetId="11" r:id="rId11"/>
    <sheet name="197" sheetId="12" r:id="rId12"/>
    <sheet name="198" sheetId="13" r:id="rId13"/>
    <sheet name="199" sheetId="14" r:id="rId14"/>
    <sheet name="200" sheetId="15" r:id="rId15"/>
  </sheets>
  <definedNames/>
  <calcPr fullCalcOnLoad="1"/>
</workbook>
</file>

<file path=xl/sharedStrings.xml><?xml version="1.0" encoding="utf-8"?>
<sst xmlns="http://schemas.openxmlformats.org/spreadsheetml/2006/main" count="884" uniqueCount="349">
  <si>
    <t>９　財　　　　政</t>
  </si>
  <si>
    <t>(単位:金額千円)</t>
  </si>
  <si>
    <t>一般会計</t>
  </si>
  <si>
    <t>用地会計</t>
  </si>
  <si>
    <t>資料</t>
  </si>
  <si>
    <t>企画部財政課</t>
  </si>
  <si>
    <t>(各年度末現在)</t>
  </si>
  <si>
    <t>注</t>
  </si>
  <si>
    <t>：</t>
  </si>
  <si>
    <t>土地、建物、立木石、工作物の価格は、推定金額である。</t>
  </si>
  <si>
    <t>(2)</t>
  </si>
  <si>
    <t>公有財産は、行政財産、普通財産を合計した数値である。</t>
  </si>
  <si>
    <t>総務部経理用地課、収入役室</t>
  </si>
  <si>
    <t>予算額</t>
  </si>
  <si>
    <t>構成比</t>
  </si>
  <si>
    <t>対前年度比増加率</t>
  </si>
  <si>
    <t>千円</t>
  </si>
  <si>
    <t>総額</t>
  </si>
  <si>
    <t>特別区税</t>
  </si>
  <si>
    <t>特別区民税</t>
  </si>
  <si>
    <t>軽自動車税</t>
  </si>
  <si>
    <t>特別区たばこ税</t>
  </si>
  <si>
    <t>地方譲与税</t>
  </si>
  <si>
    <t>自動車重量譲与税</t>
  </si>
  <si>
    <t>地方道路譲与税</t>
  </si>
  <si>
    <t>利子割交付金</t>
  </si>
  <si>
    <t>地方消費税交付金</t>
  </si>
  <si>
    <t>自動車取得税交付金</t>
  </si>
  <si>
    <t>地方特例交付金</t>
  </si>
  <si>
    <t>特別区交付金</t>
  </si>
  <si>
    <t>特別区財政調整交付金</t>
  </si>
  <si>
    <t>交通安全対策特別交付金</t>
  </si>
  <si>
    <t>分担金及び負担金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</si>
  <si>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</si>
  <si>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</si>
  <si>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</si>
  <si>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</si>
  <si>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</si>
  <si>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</si>
  <si>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</si>
  <si>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国庫委託金</t>
  </si>
  <si>
    <t>都支出金</t>
  </si>
  <si>
    <t>都負担金</t>
  </si>
  <si>
    <t>都補助金</t>
  </si>
  <si>
    <t>都委託金</t>
  </si>
  <si>
    <t>財産収入</t>
  </si>
  <si>
    <t>財産運用収入</t>
  </si>
  <si>
    <t>財産売払収入</t>
  </si>
  <si>
    <t>寄付金</t>
  </si>
  <si>
    <t>繰入金</t>
  </si>
  <si>
    <t>他会計繰入金</t>
  </si>
  <si>
    <t>基金繰入金</t>
  </si>
  <si>
    <t>繰越金</t>
  </si>
  <si>
    <t>諸収入</t>
  </si>
  <si>
    <t>延滞金加算金及び過料</t>
  </si>
  <si>
    <t>特別区預金利子</t>
  </si>
  <si>
    <t>貸付金元利収入</t>
  </si>
  <si>
    <t>受託事業収入</t>
  </si>
  <si>
    <t>収益事業収入</t>
  </si>
  <si>
    <t>雑入</t>
  </si>
  <si>
    <t>特別区債</t>
  </si>
  <si>
    <t>議会費</t>
  </si>
  <si>
    <t>総務費</t>
  </si>
  <si>
    <t>総務管理費</t>
  </si>
  <si>
    <t>選挙費</t>
  </si>
  <si>
    <t>統計調査費</t>
  </si>
  <si>
    <t>監査委員費</t>
  </si>
  <si>
    <t>区民費</t>
  </si>
  <si>
    <t>戸籍住民基本台帳費</t>
  </si>
  <si>
    <t>税務費</t>
  </si>
  <si>
    <t>国民年金費</t>
  </si>
  <si>
    <t>地域振興費</t>
  </si>
  <si>
    <t>産業経済費</t>
  </si>
  <si>
    <t>商工生活経済費</t>
  </si>
  <si>
    <t>農業費</t>
  </si>
  <si>
    <t>保健福祉費</t>
  </si>
  <si>
    <t>生活保護費</t>
  </si>
  <si>
    <t>保健衛生費</t>
  </si>
  <si>
    <t>児童青少年費</t>
  </si>
  <si>
    <t>環境清掃費</t>
  </si>
  <si>
    <t>清掃リサイクル費</t>
  </si>
  <si>
    <t>環境保全費</t>
  </si>
  <si>
    <t>都市整備費</t>
  </si>
  <si>
    <t>土木費</t>
  </si>
  <si>
    <t>土木管理費</t>
  </si>
  <si>
    <t>交通対策費</t>
  </si>
  <si>
    <t>道路橋梁費</t>
  </si>
  <si>
    <t>河川費</t>
  </si>
  <si>
    <t>緑化公園費</t>
  </si>
  <si>
    <t>教育費</t>
  </si>
  <si>
    <t>教育総務費</t>
  </si>
  <si>
    <t>小学校費</t>
  </si>
  <si>
    <t>中学校費</t>
  </si>
  <si>
    <t>幼稚園費</t>
  </si>
  <si>
    <t>生涯学習費</t>
  </si>
  <si>
    <t>スポーツ振興費</t>
  </si>
  <si>
    <t>公債費</t>
  </si>
  <si>
    <t>公債費</t>
  </si>
  <si>
    <t>諸支出金</t>
  </si>
  <si>
    <t>普通財産取得費</t>
  </si>
  <si>
    <t>用地会計繰出金</t>
  </si>
  <si>
    <t>財政積立金</t>
  </si>
  <si>
    <t>予備費</t>
  </si>
  <si>
    <t>国民健康保険事業会計</t>
  </si>
  <si>
    <t>国民健康保険料</t>
  </si>
  <si>
    <t>一部負担金</t>
  </si>
  <si>
    <t>国庫負担金</t>
  </si>
  <si>
    <t>療養給付費交付金</t>
  </si>
  <si>
    <t>共同事業交付金</t>
  </si>
  <si>
    <t>預金利子</t>
  </si>
  <si>
    <t>介護保険会計</t>
  </si>
  <si>
    <t>介護保険料</t>
  </si>
  <si>
    <t>支払基金交付金</t>
  </si>
  <si>
    <t>都支出金</t>
  </si>
  <si>
    <t>一般会計繰入金</t>
  </si>
  <si>
    <t>繰越金</t>
  </si>
  <si>
    <t>延滞金加算金及び過料</t>
  </si>
  <si>
    <t>前年度の予算額が０であった科目については、対前年度増加率の表示を＊印とした。</t>
  </si>
  <si>
    <t>老人医療会計</t>
  </si>
  <si>
    <t>支払基金交付金</t>
  </si>
  <si>
    <t>延滞金及び加算金</t>
  </si>
  <si>
    <t>公共駐車場会計</t>
  </si>
  <si>
    <t>繰越金</t>
  </si>
  <si>
    <t>学校給食会計</t>
  </si>
  <si>
    <t>給食費</t>
  </si>
  <si>
    <t>給食費</t>
  </si>
  <si>
    <t>保険給付費</t>
  </si>
  <si>
    <t>療養諸費</t>
  </si>
  <si>
    <t>高額療養費</t>
  </si>
  <si>
    <t>移送費</t>
  </si>
  <si>
    <t>出産育児諸費</t>
  </si>
  <si>
    <t>葬祭費</t>
  </si>
  <si>
    <t>結核・精神医療給付金</t>
  </si>
  <si>
    <t>老人保健拠出金</t>
  </si>
  <si>
    <t>介護納付金</t>
  </si>
  <si>
    <t>介護納付金</t>
  </si>
  <si>
    <t>共同事業拠出金</t>
  </si>
  <si>
    <t>共同事業拠出金</t>
  </si>
  <si>
    <t>保健事業費</t>
  </si>
  <si>
    <t>償還金及び還付金</t>
  </si>
  <si>
    <t>財政安定化基金拠出金</t>
  </si>
  <si>
    <t>基金積立金</t>
  </si>
  <si>
    <t>諸支出金</t>
  </si>
  <si>
    <t>償還金及び還付金</t>
  </si>
  <si>
    <t>他会計繰出金</t>
  </si>
  <si>
    <t>医療諸費</t>
  </si>
  <si>
    <t>償還金及び還付金</t>
  </si>
  <si>
    <t>他会計繰出金</t>
  </si>
  <si>
    <t>公共駐車場事業費</t>
  </si>
  <si>
    <t>予備費</t>
  </si>
  <si>
    <t>予備費</t>
  </si>
  <si>
    <t>学校給食費</t>
  </si>
  <si>
    <t>調定額</t>
  </si>
  <si>
    <t>円</t>
  </si>
  <si>
    <t>年度</t>
  </si>
  <si>
    <t>予算現額</t>
  </si>
  <si>
    <t>調定額</t>
  </si>
  <si>
    <t>資料</t>
  </si>
  <si>
    <t>(各年度５月31日現在)</t>
  </si>
  <si>
    <t>平成13年度</t>
  </si>
  <si>
    <t>勤務地</t>
  </si>
  <si>
    <t>事業所数</t>
  </si>
  <si>
    <t>納税者数</t>
  </si>
  <si>
    <t>１人当りの</t>
  </si>
  <si>
    <t>総数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</si>
  <si>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</si>
  <si>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</si>
  <si>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</si>
  <si>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</si>
  <si>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</si>
  <si>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</si>
  <si>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</si>
  <si>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</si>
  <si>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</si>
  <si>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</si>
  <si>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</si>
  <si>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</si>
  <si>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</si>
  <si>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</si>
  <si>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</si>
  <si>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</si>
  <si>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</si>
  <si>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</si>
  <si>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</si>
  <si>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</si>
  <si>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</si>
  <si>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</si>
  <si>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</si>
  <si>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</si>
  <si>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都内市町村</t>
  </si>
  <si>
    <t>他府県</t>
  </si>
  <si>
    <t>現年課税分</t>
  </si>
  <si>
    <t>滞納繰越分</t>
  </si>
  <si>
    <t>旧法による税</t>
  </si>
  <si>
    <t>万円以下の金額</t>
  </si>
  <si>
    <t>万 円 を</t>
  </si>
  <si>
    <t>超 え</t>
  </si>
  <si>
    <t>万 円 以 下</t>
  </si>
  <si>
    <t>万 円</t>
  </si>
  <si>
    <t>万円を超える金額</t>
  </si>
  <si>
    <t>※印の総所得は、分離課税分を除いた所得の総額である。</t>
  </si>
  <si>
    <t>税目</t>
  </si>
  <si>
    <t>調定額</t>
  </si>
  <si>
    <t>収入額</t>
  </si>
  <si>
    <t>都民税 (個人)</t>
  </si>
  <si>
    <t>　〃　　　(法人)</t>
  </si>
  <si>
    <t>事業税 (個人)</t>
  </si>
  <si>
    <t>不動産取得税</t>
  </si>
  <si>
    <t>特別地方消費税</t>
  </si>
  <si>
    <t>自動車税</t>
  </si>
  <si>
    <t>固定資産税 (土地・家屋)</t>
  </si>
  <si>
    <t>固定資産税( 償却資産 )</t>
  </si>
  <si>
    <t>特別土地保有税</t>
  </si>
  <si>
    <t>自動車取得税</t>
  </si>
  <si>
    <t>軽油引取税</t>
  </si>
  <si>
    <t>事業所税</t>
  </si>
  <si>
    <t>都市計画税</t>
  </si>
  <si>
    <t>数値は、練馬都税事務所扱いの都税に限る。</t>
  </si>
  <si>
    <t>練馬都税事務所</t>
  </si>
  <si>
    <t>徴収決定済額</t>
  </si>
  <si>
    <t>収納済額</t>
  </si>
  <si>
    <t>源泉所得税</t>
  </si>
  <si>
    <t>申告所得税</t>
  </si>
  <si>
    <t>法人税</t>
  </si>
  <si>
    <t>地価税</t>
  </si>
  <si>
    <t>消費税および地方消費税</t>
  </si>
  <si>
    <t>有価証券取引税</t>
  </si>
  <si>
    <t>揮発油税および地方道路税</t>
  </si>
  <si>
    <t>石油・ガス税</t>
  </si>
  <si>
    <t>印紙収入</t>
  </si>
  <si>
    <t>その他</t>
  </si>
  <si>
    <t>練馬東税務署、練馬西税務署</t>
  </si>
  <si>
    <t>万円</t>
  </si>
  <si>
    <t>14</t>
  </si>
  <si>
    <t>：</t>
  </si>
  <si>
    <t>５</t>
  </si>
  <si>
    <t>５</t>
  </si>
  <si>
    <t>10</t>
  </si>
  <si>
    <t>〃</t>
  </si>
  <si>
    <t>：</t>
  </si>
  <si>
    <t>総額</t>
  </si>
  <si>
    <t>特別会計</t>
  </si>
  <si>
    <t>国民健康
保険事業
会　　 計</t>
  </si>
  <si>
    <t>介護保険
会　　 計</t>
  </si>
  <si>
    <t>老人医療
会　　 計</t>
  </si>
  <si>
    <t>公　　 共
駐 車 場
会　　 計</t>
  </si>
  <si>
    <t>学校給食
会　　 計</t>
  </si>
  <si>
    <t>公有財産</t>
  </si>
  <si>
    <t>土地</t>
  </si>
  <si>
    <t>建物</t>
  </si>
  <si>
    <t>立木石</t>
  </si>
  <si>
    <t>面積</t>
  </si>
  <si>
    <t>価格</t>
  </si>
  <si>
    <t>延面積</t>
  </si>
  <si>
    <t>工作物</t>
  </si>
  <si>
    <t>有価証券</t>
  </si>
  <si>
    <t>物品</t>
  </si>
  <si>
    <t>債権</t>
  </si>
  <si>
    <t>基金</t>
  </si>
  <si>
    <t>出資による
権　　　  利</t>
  </si>
  <si>
    <t>科目</t>
  </si>
  <si>
    <t>歳入</t>
  </si>
  <si>
    <t>歳出</t>
  </si>
  <si>
    <t>収入額</t>
  </si>
  <si>
    <t>不納欠損額</t>
  </si>
  <si>
    <t>未収入額</t>
  </si>
  <si>
    <t>10</t>
  </si>
  <si>
    <t>11</t>
  </si>
  <si>
    <t>12</t>
  </si>
  <si>
    <t>13</t>
  </si>
  <si>
    <t>：</t>
  </si>
  <si>
    <t>平成</t>
  </si>
  <si>
    <t>年度</t>
  </si>
  <si>
    <t>平成14年度</t>
  </si>
  <si>
    <t>調　定　額</t>
  </si>
  <si>
    <t>税目</t>
  </si>
  <si>
    <t>平成13年度</t>
  </si>
  <si>
    <t>収入額</t>
  </si>
  <si>
    <t>所得金額</t>
  </si>
  <si>
    <t>総所得</t>
  </si>
  <si>
    <t>分離課税</t>
  </si>
  <si>
    <t>所得(Ｂ)</t>
  </si>
  <si>
    <t>　(Ａ)　※</t>
  </si>
  <si>
    <t>(Ａ＋Ｂ)</t>
  </si>
  <si>
    <t>(単位:金額円)</t>
  </si>
  <si>
    <t xml:space="preserve">千円 </t>
  </si>
  <si>
    <t>所 得 割 額
(算 出 税 額)</t>
  </si>
  <si>
    <t>相続(寄与)税</t>
  </si>
  <si>
    <t>(単位：金額千円)</t>
  </si>
  <si>
    <t>計</t>
  </si>
  <si>
    <t>納税義務者数</t>
  </si>
  <si>
    <t>予算現額</t>
  </si>
  <si>
    <t>支出済額</t>
  </si>
  <si>
    <t>翌年度繰越額</t>
  </si>
  <si>
    <t>不用額</t>
  </si>
  <si>
    <t>執行率</t>
  </si>
  <si>
    <t xml:space="preserve">％ </t>
  </si>
  <si>
    <t>収入済額</t>
  </si>
  <si>
    <t>収入率</t>
  </si>
  <si>
    <t xml:space="preserve">％ </t>
  </si>
  <si>
    <t>：</t>
  </si>
  <si>
    <t>収入役室</t>
  </si>
  <si>
    <t>㎡</t>
  </si>
  <si>
    <t>公有財産</t>
  </si>
  <si>
    <t>(1)</t>
  </si>
  <si>
    <t xml:space="preserve">％ </t>
  </si>
  <si>
    <t>：</t>
  </si>
  <si>
    <t>対前年度比増加率</t>
  </si>
  <si>
    <t>　会　計　予　算　額　(当　初)</t>
  </si>
  <si>
    <t>：</t>
  </si>
  <si>
    <t xml:space="preserve">円 </t>
  </si>
  <si>
    <t xml:space="preserve">円 </t>
  </si>
  <si>
    <t>財　　　　　政　187</t>
  </si>
  <si>
    <t>188　財　　　　　政</t>
  </si>
  <si>
    <t>財　　　　　政　189</t>
  </si>
  <si>
    <t>190　財　　　　　政</t>
  </si>
  <si>
    <t>財　　　　　政　191</t>
  </si>
  <si>
    <t>192　財　　　　　政</t>
  </si>
  <si>
    <t>財　　　　　政　193</t>
  </si>
  <si>
    <t>194　財　　　　　政</t>
  </si>
  <si>
    <t>財　　　　　政　195</t>
  </si>
  <si>
    <t>196　財　　　　　政</t>
  </si>
  <si>
    <t>財　　　　　政　197</t>
  </si>
  <si>
    <t>198　財　　　　　政</t>
  </si>
  <si>
    <t>15</t>
  </si>
  <si>
    <t>63　予　算　額　(当　初)　の　推　移</t>
  </si>
  <si>
    <t>64　区　　有　　財　　産</t>
  </si>
  <si>
    <t>65　平　成　15　年　度　一　般　</t>
  </si>
  <si>
    <t>66　平　成　15　年　度　特　別　</t>
  </si>
  <si>
    <t>66　平 成 15 年 度 特 別 会 計 予 算 額 (当 初) (つ づ き)</t>
  </si>
  <si>
    <t>67　平 成 14 年 度 一 般 会 計 決 算 額</t>
  </si>
  <si>
    <t>67　平 成 14 年 度 一 般 会 計 決 算 額 (つ づ き)</t>
  </si>
  <si>
    <t>68　平 成 14 年 度 特 別 会 計 決 算 額</t>
  </si>
  <si>
    <t>　別　会　計　決　算　額　(つ　づ　き)</t>
  </si>
  <si>
    <t>69　特　別　区　税　調　定　額　お　よ　び　収　入　額</t>
  </si>
  <si>
    <t>財　　　　　政　199</t>
  </si>
  <si>
    <t>71　税 目 別 特 別 区 税 調 定 額 お よ び 収 入 額</t>
  </si>
  <si>
    <t>72　課　税　標　準　額　段　階　別　特　別　区　民　税　額</t>
  </si>
  <si>
    <r>
      <t>総所得に対する</t>
    </r>
    <r>
      <rPr>
        <sz val="9"/>
        <color indexed="9"/>
        <rFont val="ＭＳ 明朝"/>
        <family val="1"/>
      </rPr>
      <t>ああ</t>
    </r>
    <r>
      <rPr>
        <sz val="9"/>
        <rFont val="ＭＳ 明朝"/>
        <family val="1"/>
      </rPr>
      <t xml:space="preserve">
課税標準額の段階※</t>
    </r>
  </si>
  <si>
    <t>200　財　　　　　政</t>
  </si>
  <si>
    <t>73　税 目 別 都 税 調 定 額 お よ び 収 入 額</t>
  </si>
  <si>
    <t>74　税 目 別 国 税 徴 収 決 定 済 額 お よ び 収 納 済 額</t>
  </si>
  <si>
    <t>区民部税務課</t>
  </si>
  <si>
    <t>(単位:金額千円)</t>
  </si>
  <si>
    <t>(平成15年７月１日現在)</t>
  </si>
  <si>
    <t>｢消費税および地方消費税｣の(　)内は、旧消費税(税率３％)分で内数である。</t>
  </si>
  <si>
    <t>　会　計　予　算　額　(当　初)</t>
  </si>
  <si>
    <t>70　区内給与所得者の勤務地別事業所数、納税者数および特別区民税・都民税調定額</t>
  </si>
  <si>
    <t>68　平　成　14　年　度　特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</si>
</sst>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\(#,##0\)"/>
    <numFmt numFmtId="179" formatCode="#,##0.0;&quot;△ &quot;#,##0.0"/>
    <numFmt numFmtId="180" formatCode="##0.0;&quot;△ &quot;??0.0"/>
    <numFmt numFmtId="181" formatCode="#,##0\ ;&quot;△&quot;#,##0\ ;&quot;－ &quot;"/>
    <numFmt numFmtId="182" formatCode="#.0\ ;&quot;△&quot;#.0\ ;&quot;－ &quot;"/>
    <numFmt numFmtId="183" formatCode="0.0\ ;&quot;△&quot;0.0\ ;&quot;－ &quot;"/>
    <numFmt numFmtId="184" formatCode="##0.0\ ;&quot;△ &quot;??0.0\ "/>
    <numFmt numFmtId="185" formatCode="#,##0.0\ ;&quot;△&quot;#,##0.0\ ;&quot;－ &quot;"/>
    <numFmt numFmtId="186" formatCode="#,##0.00\ ;&quot;△&quot;#,##0.00\ ;&quot;－ &quot;"/>
    <numFmt numFmtId="187" formatCode="#,##0.000\ ;&quot;△&quot;#,##0.000\ ;&quot;－ &quot;"/>
    <numFmt numFmtId="188" formatCode="0.0%"/>
    <numFmt numFmtId="189" formatCode="0.0_ "/>
    <numFmt numFmtId="190" formatCode="0_);[Red]\(0\)"/>
    <numFmt numFmtId="191" formatCode="##.00\ ;&quot;△ &quot;##.00\ ;&quot;－ &quot;"/>
    <numFmt numFmtId="192" formatCode="##.0\ ;&quot;△ &quot;##.0\ ;&quot;－ &quot;"/>
    <numFmt numFmtId="193" formatCode="0.0\ ;&quot;△&quot;0.0\ ;&quot;0.0 &quot;"/>
  </numFmts>
  <fonts count="1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u val="single"/>
      <sz val="9"/>
      <name val="ＭＳ 明朝"/>
      <family val="1"/>
    </font>
    <font>
      <sz val="6"/>
      <name val="ＭＳ 明朝"/>
      <family val="1"/>
    </font>
    <font>
      <sz val="9"/>
      <color indexed="9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2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179" fontId="4" fillId="0" borderId="0" xfId="16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77" fontId="4" fillId="0" borderId="0" xfId="16" applyNumberFormat="1" applyFont="1" applyBorder="1" applyAlignment="1">
      <alignment horizontal="right" vertical="center"/>
    </xf>
    <xf numFmtId="179" fontId="6" fillId="0" borderId="0" xfId="16" applyNumberFormat="1" applyFont="1" applyBorder="1" applyAlignment="1">
      <alignment horizontal="right" vertical="center"/>
    </xf>
    <xf numFmtId="38" fontId="4" fillId="0" borderId="0" xfId="16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79" fontId="4" fillId="0" borderId="1" xfId="16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81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right" vertical="center"/>
    </xf>
    <xf numFmtId="181" fontId="4" fillId="0" borderId="0" xfId="16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81" fontId="4" fillId="0" borderId="0" xfId="16" applyNumberFormat="1" applyFont="1" applyAlignment="1">
      <alignment vertical="center"/>
    </xf>
    <xf numFmtId="181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184" fontId="4" fillId="0" borderId="0" xfId="16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horizontal="right" vertical="center"/>
    </xf>
    <xf numFmtId="183" fontId="4" fillId="0" borderId="0" xfId="16" applyNumberFormat="1" applyFont="1" applyBorder="1" applyAlignment="1">
      <alignment horizontal="right" vertical="center"/>
    </xf>
    <xf numFmtId="183" fontId="6" fillId="0" borderId="0" xfId="16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vertical="center"/>
    </xf>
    <xf numFmtId="181" fontId="4" fillId="0" borderId="0" xfId="16" applyNumberFormat="1" applyFont="1" applyBorder="1" applyAlignment="1">
      <alignment vertical="center"/>
    </xf>
    <xf numFmtId="181" fontId="4" fillId="0" borderId="0" xfId="0" applyNumberFormat="1" applyFont="1" applyAlignment="1">
      <alignment horizontal="right" vertical="center"/>
    </xf>
    <xf numFmtId="41" fontId="4" fillId="0" borderId="3" xfId="16" applyNumberFormat="1" applyFont="1" applyBorder="1" applyAlignment="1">
      <alignment horizontal="center" vertical="center"/>
    </xf>
    <xf numFmtId="41" fontId="4" fillId="0" borderId="0" xfId="16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81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81" fontId="4" fillId="0" borderId="3" xfId="16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1" fontId="4" fillId="0" borderId="3" xfId="16" applyNumberFormat="1" applyFont="1" applyBorder="1" applyAlignment="1">
      <alignment vertical="center"/>
    </xf>
    <xf numFmtId="38" fontId="4" fillId="0" borderId="3" xfId="16" applyFont="1" applyBorder="1" applyAlignment="1">
      <alignment vertical="center"/>
    </xf>
    <xf numFmtId="38" fontId="4" fillId="0" borderId="4" xfId="16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81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4" fillId="0" borderId="0" xfId="20" applyFont="1" applyBorder="1" applyAlignment="1">
      <alignment horizontal="distributed" vertical="center"/>
      <protection/>
    </xf>
    <xf numFmtId="0" fontId="1" fillId="0" borderId="0" xfId="20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distributed" vertical="center"/>
    </xf>
    <xf numFmtId="0" fontId="4" fillId="0" borderId="0" xfId="20" applyFont="1" applyAlignment="1">
      <alignment vertical="center"/>
      <protection/>
    </xf>
    <xf numFmtId="0" fontId="4" fillId="0" borderId="0" xfId="20" applyNumberFormat="1" applyFont="1" applyAlignment="1">
      <alignment horizontal="right" vertical="center"/>
      <protection/>
    </xf>
    <xf numFmtId="0" fontId="4" fillId="0" borderId="14" xfId="20" applyFont="1" applyBorder="1" applyAlignment="1">
      <alignment horizontal="distributed" vertical="center"/>
      <protection/>
    </xf>
    <xf numFmtId="0" fontId="1" fillId="0" borderId="0" xfId="20" applyFont="1" applyBorder="1" applyAlignment="1">
      <alignment vertical="center"/>
      <protection/>
    </xf>
    <xf numFmtId="0" fontId="1" fillId="0" borderId="0" xfId="20" applyFont="1" applyAlignment="1">
      <alignment vertical="center"/>
      <protection/>
    </xf>
    <xf numFmtId="0" fontId="4" fillId="0" borderId="1" xfId="20" applyFont="1" applyBorder="1" applyAlignment="1">
      <alignment vertical="center"/>
      <protection/>
    </xf>
    <xf numFmtId="0" fontId="4" fillId="0" borderId="0" xfId="20" applyFont="1" applyBorder="1" applyAlignment="1">
      <alignment vertical="center"/>
      <protection/>
    </xf>
    <xf numFmtId="0" fontId="4" fillId="0" borderId="13" xfId="20" applyFont="1" applyBorder="1" applyAlignment="1">
      <alignment horizontal="distributed" vertical="center"/>
      <protection/>
    </xf>
    <xf numFmtId="0" fontId="4" fillId="0" borderId="0" xfId="20" applyFont="1" applyBorder="1" applyAlignment="1">
      <alignment horizontal="righ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181" fontId="6" fillId="0" borderId="3" xfId="20" applyNumberFormat="1" applyFont="1" applyBorder="1" applyAlignment="1">
      <alignment horizontal="right" vertical="center"/>
      <protection/>
    </xf>
    <xf numFmtId="181" fontId="6" fillId="0" borderId="0" xfId="20" applyNumberFormat="1" applyFont="1" applyBorder="1" applyAlignment="1">
      <alignment horizontal="right" vertical="center"/>
      <protection/>
    </xf>
    <xf numFmtId="181" fontId="6" fillId="0" borderId="0" xfId="20" applyNumberFormat="1" applyFont="1" applyBorder="1" applyAlignment="1">
      <alignment vertical="center"/>
      <protection/>
    </xf>
    <xf numFmtId="192" fontId="6" fillId="0" borderId="0" xfId="20" applyNumberFormat="1" applyFont="1" applyBorder="1" applyAlignment="1">
      <alignment horizontal="right" vertical="center"/>
      <protection/>
    </xf>
    <xf numFmtId="179" fontId="6" fillId="0" borderId="0" xfId="20" applyNumberFormat="1" applyFont="1" applyBorder="1" applyAlignment="1">
      <alignment vertical="center"/>
      <protection/>
    </xf>
    <xf numFmtId="0" fontId="6" fillId="0" borderId="0" xfId="20" applyFont="1" applyAlignment="1">
      <alignment vertical="center"/>
      <protection/>
    </xf>
    <xf numFmtId="181" fontId="4" fillId="0" borderId="3" xfId="20" applyNumberFormat="1" applyFont="1" applyBorder="1" applyAlignment="1">
      <alignment horizontal="right" vertical="center"/>
      <protection/>
    </xf>
    <xf numFmtId="181" fontId="4" fillId="0" borderId="0" xfId="20" applyNumberFormat="1" applyFont="1" applyBorder="1" applyAlignment="1">
      <alignment horizontal="right" vertical="center"/>
      <protection/>
    </xf>
    <xf numFmtId="192" fontId="4" fillId="0" borderId="0" xfId="20" applyNumberFormat="1" applyFont="1" applyBorder="1" applyAlignment="1">
      <alignment horizontal="right" vertical="center"/>
      <protection/>
    </xf>
    <xf numFmtId="179" fontId="4" fillId="0" borderId="0" xfId="20" applyNumberFormat="1" applyFont="1" applyBorder="1" applyAlignment="1">
      <alignment vertical="center"/>
      <protection/>
    </xf>
    <xf numFmtId="188" fontId="4" fillId="0" borderId="0" xfId="20" applyNumberFormat="1" applyFont="1" applyBorder="1" applyAlignment="1">
      <alignment horizontal="right" vertical="center"/>
      <protection/>
    </xf>
    <xf numFmtId="184" fontId="4" fillId="0" borderId="0" xfId="20" applyNumberFormat="1" applyFont="1" applyBorder="1" applyAlignment="1">
      <alignment horizontal="right" vertical="center"/>
      <protection/>
    </xf>
    <xf numFmtId="179" fontId="4" fillId="0" borderId="0" xfId="20" applyNumberFormat="1" applyFont="1" applyBorder="1" applyAlignment="1">
      <alignment horizontal="center" vertical="center"/>
      <protection/>
    </xf>
    <xf numFmtId="0" fontId="4" fillId="0" borderId="4" xfId="20" applyFont="1" applyBorder="1" applyAlignment="1">
      <alignment vertical="center"/>
      <protection/>
    </xf>
    <xf numFmtId="0" fontId="4" fillId="0" borderId="0" xfId="20" applyNumberFormat="1" applyFont="1" applyAlignment="1">
      <alignment vertical="center"/>
      <protection/>
    </xf>
    <xf numFmtId="188" fontId="4" fillId="0" borderId="0" xfId="16" applyNumberFormat="1" applyFont="1" applyBorder="1" applyAlignment="1">
      <alignment horizontal="right" vertical="center"/>
    </xf>
    <xf numFmtId="181" fontId="6" fillId="0" borderId="3" xfId="16" applyNumberFormat="1" applyFont="1" applyBorder="1" applyAlignment="1">
      <alignment horizontal="right" vertical="center"/>
    </xf>
    <xf numFmtId="181" fontId="6" fillId="0" borderId="0" xfId="16" applyNumberFormat="1" applyFont="1" applyBorder="1" applyAlignment="1">
      <alignment horizontal="right" vertical="center"/>
    </xf>
    <xf numFmtId="192" fontId="6" fillId="0" borderId="0" xfId="16" applyNumberFormat="1" applyFont="1" applyBorder="1" applyAlignment="1">
      <alignment horizontal="right" vertical="center"/>
    </xf>
    <xf numFmtId="192" fontId="4" fillId="0" borderId="0" xfId="16" applyNumberFormat="1" applyFont="1" applyBorder="1" applyAlignment="1">
      <alignment horizontal="right" vertical="center"/>
    </xf>
    <xf numFmtId="0" fontId="4" fillId="0" borderId="1" xfId="20" applyFont="1" applyBorder="1" applyAlignment="1">
      <alignment horizontal="distributed" vertical="center"/>
      <protection/>
    </xf>
    <xf numFmtId="38" fontId="4" fillId="0" borderId="4" xfId="16" applyFont="1" applyBorder="1" applyAlignment="1">
      <alignment horizontal="right" vertical="center"/>
    </xf>
    <xf numFmtId="181" fontId="4" fillId="0" borderId="4" xfId="16" applyNumberFormat="1" applyFont="1" applyBorder="1" applyAlignment="1">
      <alignment horizontal="right" vertical="center"/>
    </xf>
    <xf numFmtId="181" fontId="4" fillId="0" borderId="1" xfId="16" applyNumberFormat="1" applyFont="1" applyBorder="1" applyAlignment="1">
      <alignment horizontal="right" vertical="center"/>
    </xf>
    <xf numFmtId="188" fontId="4" fillId="0" borderId="1" xfId="16" applyNumberFormat="1" applyFont="1" applyBorder="1" applyAlignment="1">
      <alignment horizontal="right" vertical="center"/>
    </xf>
    <xf numFmtId="0" fontId="4" fillId="0" borderId="0" xfId="20" applyFont="1" applyAlignment="1">
      <alignment horizontal="center" vertical="center"/>
      <protection/>
    </xf>
    <xf numFmtId="0" fontId="4" fillId="0" borderId="0" xfId="20" applyFont="1" applyAlignment="1">
      <alignment horizontal="left" vertical="center"/>
      <protection/>
    </xf>
    <xf numFmtId="179" fontId="6" fillId="0" borderId="0" xfId="20" applyNumberFormat="1" applyFont="1" applyBorder="1" applyAlignment="1">
      <alignment horizontal="right" vertical="center"/>
      <protection/>
    </xf>
    <xf numFmtId="179" fontId="4" fillId="0" borderId="0" xfId="20" applyNumberFormat="1" applyFont="1" applyBorder="1" applyAlignment="1">
      <alignment horizontal="right" vertical="center"/>
      <protection/>
    </xf>
    <xf numFmtId="0" fontId="1" fillId="0" borderId="0" xfId="20" applyFont="1" applyBorder="1" applyAlignment="1">
      <alignment horizontal="right" vertical="center"/>
      <protection/>
    </xf>
    <xf numFmtId="181" fontId="4" fillId="0" borderId="3" xfId="20" applyNumberFormat="1" applyFont="1" applyBorder="1" applyAlignment="1">
      <alignment vertical="center"/>
      <protection/>
    </xf>
    <xf numFmtId="181" fontId="4" fillId="0" borderId="0" xfId="20" applyNumberFormat="1" applyFont="1" applyBorder="1" applyAlignment="1">
      <alignment vertical="center"/>
      <protection/>
    </xf>
    <xf numFmtId="179" fontId="4" fillId="0" borderId="1" xfId="20" applyNumberFormat="1" applyFont="1" applyBorder="1" applyAlignment="1">
      <alignment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14" xfId="0" applyFont="1" applyBorder="1" applyAlignment="1">
      <alignment horizontal="distributed" vertical="center"/>
    </xf>
    <xf numFmtId="181" fontId="6" fillId="0" borderId="3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8" fontId="4" fillId="0" borderId="3" xfId="16" applyFont="1" applyBorder="1" applyAlignment="1">
      <alignment horizontal="right" vertical="center"/>
    </xf>
    <xf numFmtId="184" fontId="6" fillId="0" borderId="0" xfId="16" applyNumberFormat="1" applyFont="1" applyBorder="1" applyAlignment="1">
      <alignment horizontal="right" vertical="center"/>
    </xf>
    <xf numFmtId="181" fontId="4" fillId="0" borderId="3" xfId="0" applyNumberFormat="1" applyFont="1" applyBorder="1" applyAlignment="1">
      <alignment horizontal="center" vertical="center"/>
    </xf>
    <xf numFmtId="184" fontId="4" fillId="0" borderId="1" xfId="16" applyNumberFormat="1" applyFont="1" applyBorder="1" applyAlignment="1">
      <alignment horizontal="right" vertical="center"/>
    </xf>
    <xf numFmtId="0" fontId="4" fillId="0" borderId="11" xfId="20" applyFont="1" applyBorder="1" applyAlignment="1">
      <alignment horizontal="right" vertical="center"/>
      <protection/>
    </xf>
    <xf numFmtId="0" fontId="4" fillId="0" borderId="12" xfId="20" applyFont="1" applyBorder="1" applyAlignment="1">
      <alignment horizontal="right" vertical="center"/>
      <protection/>
    </xf>
    <xf numFmtId="184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177" fontId="6" fillId="0" borderId="0" xfId="16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181" fontId="6" fillId="0" borderId="3" xfId="16" applyNumberFormat="1" applyFont="1" applyBorder="1" applyAlignment="1">
      <alignment horizontal="right" vertical="center"/>
    </xf>
    <xf numFmtId="0" fontId="4" fillId="0" borderId="15" xfId="20" applyFont="1" applyBorder="1" applyAlignment="1">
      <alignment horizontal="distributed" vertical="center"/>
      <protection/>
    </xf>
    <xf numFmtId="0" fontId="6" fillId="0" borderId="0" xfId="20" applyFont="1" applyBorder="1" applyAlignment="1">
      <alignment horizontal="distributed" vertical="center"/>
      <protection/>
    </xf>
    <xf numFmtId="0" fontId="4" fillId="0" borderId="0" xfId="20" applyFont="1" applyBorder="1" applyAlignment="1">
      <alignment horizontal="distributed" vertical="center"/>
      <protection/>
    </xf>
    <xf numFmtId="0" fontId="4" fillId="0" borderId="2" xfId="20" applyFont="1" applyBorder="1" applyAlignment="1">
      <alignment horizontal="distributed" vertical="center"/>
      <protection/>
    </xf>
    <xf numFmtId="0" fontId="4" fillId="0" borderId="0" xfId="20" applyFont="1" applyBorder="1" applyAlignment="1">
      <alignment vertical="center"/>
      <protection/>
    </xf>
    <xf numFmtId="0" fontId="11" fillId="0" borderId="0" xfId="20" applyFont="1" applyBorder="1" applyAlignment="1">
      <alignment horizontal="right" vertical="center"/>
      <protection/>
    </xf>
    <xf numFmtId="0" fontId="11" fillId="0" borderId="0" xfId="20" applyFont="1" applyBorder="1" applyAlignment="1">
      <alignment horizontal="left" vertical="center"/>
      <protection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11" fillId="0" borderId="0" xfId="20" applyFont="1" applyBorder="1" applyAlignment="1">
      <alignment horizontal="center" vertical="center"/>
      <protection/>
    </xf>
    <xf numFmtId="0" fontId="4" fillId="0" borderId="17" xfId="20" applyFont="1" applyBorder="1" applyAlignment="1">
      <alignment horizontal="distributed" vertical="center"/>
      <protection/>
    </xf>
    <xf numFmtId="0" fontId="4" fillId="0" borderId="18" xfId="20" applyFont="1" applyBorder="1" applyAlignment="1">
      <alignment horizontal="distributed" vertical="center"/>
      <protection/>
    </xf>
    <xf numFmtId="0" fontId="4" fillId="0" borderId="19" xfId="20" applyFont="1" applyBorder="1" applyAlignment="1">
      <alignment horizontal="distributed" vertical="center"/>
      <protection/>
    </xf>
    <xf numFmtId="0" fontId="4" fillId="0" borderId="14" xfId="20" applyFont="1" applyBorder="1" applyAlignment="1">
      <alignment horizontal="distributed" vertical="center"/>
      <protection/>
    </xf>
    <xf numFmtId="0" fontId="4" fillId="0" borderId="2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1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1" fontId="6" fillId="0" borderId="3" xfId="16" applyNumberFormat="1" applyFont="1" applyBorder="1" applyAlignment="1">
      <alignment horizontal="center" vertical="center"/>
    </xf>
    <xf numFmtId="41" fontId="6" fillId="0" borderId="0" xfId="16" applyNumberFormat="1" applyFont="1" applyBorder="1" applyAlignment="1">
      <alignment horizontal="center" vertical="center"/>
    </xf>
    <xf numFmtId="181" fontId="6" fillId="0" borderId="0" xfId="16" applyNumberFormat="1" applyFont="1" applyBorder="1" applyAlignment="1">
      <alignment vertical="center"/>
    </xf>
    <xf numFmtId="41" fontId="4" fillId="0" borderId="0" xfId="16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4" fillId="0" borderId="3" xfId="16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181" fontId="4" fillId="0" borderId="0" xfId="16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 wrapText="1"/>
    </xf>
    <xf numFmtId="181" fontId="6" fillId="0" borderId="3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4" fillId="0" borderId="3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181" fontId="4" fillId="0" borderId="0" xfId="16" applyNumberFormat="1" applyFont="1" applyAlignment="1">
      <alignment vertical="center"/>
    </xf>
    <xf numFmtId="181" fontId="6" fillId="0" borderId="0" xfId="16" applyNumberFormat="1" applyFont="1" applyAlignment="1">
      <alignment vertical="center"/>
    </xf>
    <xf numFmtId="0" fontId="4" fillId="0" borderId="8" xfId="0" applyFont="1" applyBorder="1" applyAlignment="1">
      <alignment horizontal="distributed" vertical="center"/>
    </xf>
    <xf numFmtId="181" fontId="6" fillId="0" borderId="0" xfId="16" applyNumberFormat="1" applyFont="1" applyBorder="1" applyAlignment="1">
      <alignment horizontal="right" vertical="center"/>
    </xf>
    <xf numFmtId="181" fontId="4" fillId="0" borderId="0" xfId="16" applyNumberFormat="1" applyFont="1" applyBorder="1" applyAlignment="1">
      <alignment horizontal="right" vertical="center"/>
    </xf>
    <xf numFmtId="181" fontId="4" fillId="0" borderId="3" xfId="16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49" fontId="6" fillId="0" borderId="22" xfId="0" applyNumberFormat="1" applyFont="1" applyBorder="1" applyAlignment="1">
      <alignment horizontal="distributed" vertical="center"/>
    </xf>
    <xf numFmtId="49" fontId="6" fillId="0" borderId="21" xfId="0" applyNumberFormat="1" applyFont="1" applyBorder="1" applyAlignment="1">
      <alignment horizontal="distributed" vertical="center"/>
    </xf>
    <xf numFmtId="49" fontId="6" fillId="0" borderId="7" xfId="0" applyNumberFormat="1" applyFont="1" applyBorder="1" applyAlignment="1">
      <alignment horizontal="distributed" vertical="center"/>
    </xf>
    <xf numFmtId="49" fontId="6" fillId="0" borderId="23" xfId="0" applyNumberFormat="1" applyFont="1" applyBorder="1" applyAlignment="1">
      <alignment horizontal="distributed" vertical="center"/>
    </xf>
    <xf numFmtId="49" fontId="6" fillId="0" borderId="20" xfId="0" applyNumberFormat="1" applyFont="1" applyBorder="1" applyAlignment="1">
      <alignment horizontal="distributed" vertical="center"/>
    </xf>
    <xf numFmtId="49" fontId="6" fillId="0" borderId="8" xfId="0" applyNumberFormat="1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181" fontId="4" fillId="0" borderId="3" xfId="16" applyNumberFormat="1" applyFont="1" applyBorder="1" applyAlignment="1">
      <alignment vertical="center"/>
    </xf>
    <xf numFmtId="181" fontId="4" fillId="0" borderId="25" xfId="16" applyNumberFormat="1" applyFont="1" applyBorder="1" applyAlignment="1">
      <alignment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81" fontId="6" fillId="0" borderId="25" xfId="16" applyNumberFormat="1" applyFont="1" applyBorder="1" applyAlignment="1">
      <alignment vertical="center"/>
    </xf>
    <xf numFmtId="181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81" fontId="4" fillId="0" borderId="3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1" fontId="6" fillId="0" borderId="3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178" fontId="6" fillId="0" borderId="0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収入役室照会分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60</xdr:row>
      <xdr:rowOff>0</xdr:rowOff>
    </xdr:from>
    <xdr:to>
      <xdr:col>15</xdr:col>
      <xdr:colOff>66675</xdr:colOff>
      <xdr:row>62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81175" y="10191750"/>
          <a:ext cx="14287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04950" y="0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workbookViewId="0" topLeftCell="A1">
      <selection activeCell="A1" sqref="A1"/>
    </sheetView>
  </sheetViews>
  <sheetFormatPr defaultColWidth="9.00390625" defaultRowHeight="13.5"/>
  <cols>
    <col min="1" max="63" width="1.625" style="3" customWidth="1"/>
    <col min="64" max="16384" width="9.00390625" style="3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99.75" customHeight="1"/>
    <row r="9" spans="3:61" ht="15.75" customHeight="1">
      <c r="C9" s="192" t="s">
        <v>0</v>
      </c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</row>
    <row r="10" spans="3:61" ht="15.75" customHeight="1"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</row>
    <row r="11" spans="3:61" ht="15.75" customHeight="1"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</row>
    <row r="12" spans="3:61" ht="15.75" customHeight="1"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Y59"/>
  <sheetViews>
    <sheetView workbookViewId="0" topLeftCell="A1">
      <selection activeCell="A1" sqref="A1"/>
    </sheetView>
  </sheetViews>
  <sheetFormatPr defaultColWidth="9.00390625" defaultRowHeight="13.5"/>
  <cols>
    <col min="1" max="20" width="1.625" style="97" customWidth="1"/>
    <col min="21" max="24" width="16.875" style="97" customWidth="1"/>
    <col min="25" max="25" width="1.625" style="97" customWidth="1"/>
    <col min="26" max="16384" width="9.00390625" style="97" customWidth="1"/>
  </cols>
  <sheetData>
    <row r="1" spans="24:25" ht="10.5" customHeight="1">
      <c r="X1" s="123"/>
      <c r="Y1" s="160" t="s">
        <v>320</v>
      </c>
    </row>
    <row r="2" ht="10.5" customHeight="1"/>
    <row r="3" spans="2:25" s="101" customFormat="1" ht="18" customHeight="1">
      <c r="B3" s="180" t="s">
        <v>332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95"/>
    </row>
    <row r="4" spans="2:25" ht="12.75" customHeight="1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3"/>
    </row>
    <row r="5" spans="2:25" ht="18" customHeight="1">
      <c r="B5" s="181" t="s">
        <v>260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 t="s">
        <v>261</v>
      </c>
      <c r="V5" s="182"/>
      <c r="W5" s="182"/>
      <c r="X5" s="163"/>
      <c r="Y5" s="103"/>
    </row>
    <row r="6" spans="2:25" ht="18" customHeight="1">
      <c r="B6" s="183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99" t="s">
        <v>291</v>
      </c>
      <c r="V6" s="99" t="s">
        <v>152</v>
      </c>
      <c r="W6" s="99" t="s">
        <v>297</v>
      </c>
      <c r="X6" s="104" t="s">
        <v>298</v>
      </c>
      <c r="Y6" s="94"/>
    </row>
    <row r="7" spans="2:25" ht="14.25" customHeight="1">
      <c r="B7" s="10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103"/>
      <c r="U7" s="150" t="s">
        <v>310</v>
      </c>
      <c r="V7" s="105" t="s">
        <v>311</v>
      </c>
      <c r="W7" s="105" t="s">
        <v>311</v>
      </c>
      <c r="X7" s="105" t="s">
        <v>299</v>
      </c>
      <c r="Y7" s="106"/>
    </row>
    <row r="8" spans="2:25" ht="14.25" customHeight="1"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7"/>
      <c r="V8" s="103"/>
      <c r="W8" s="103"/>
      <c r="X8" s="103"/>
      <c r="Y8" s="103"/>
    </row>
    <row r="9" spans="2:25" s="114" customFormat="1" ht="14.25" customHeight="1">
      <c r="B9" s="108"/>
      <c r="C9" s="164" t="s">
        <v>103</v>
      </c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08"/>
      <c r="U9" s="125">
        <v>49902506000</v>
      </c>
      <c r="V9" s="126">
        <v>55385870609</v>
      </c>
      <c r="W9" s="126">
        <v>49292650825</v>
      </c>
      <c r="X9" s="127">
        <f>W9/U9*100</f>
        <v>98.77790671474494</v>
      </c>
      <c r="Y9" s="28"/>
    </row>
    <row r="10" spans="2:25" ht="14.25" customHeight="1">
      <c r="B10" s="103"/>
      <c r="C10" s="94"/>
      <c r="D10" s="165" t="s">
        <v>104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03"/>
      <c r="U10" s="80">
        <v>17861789000</v>
      </c>
      <c r="V10" s="46">
        <v>23621986548</v>
      </c>
      <c r="W10" s="46">
        <v>17589307390</v>
      </c>
      <c r="X10" s="128">
        <f aca="true" t="shared" si="0" ref="X10:X34">W10/U10*100</f>
        <v>98.47449989471939</v>
      </c>
      <c r="Y10" s="18"/>
    </row>
    <row r="11" spans="2:25" ht="14.25" customHeight="1">
      <c r="B11" s="103"/>
      <c r="C11" s="94"/>
      <c r="D11" s="94"/>
      <c r="E11" s="165" t="s">
        <v>104</v>
      </c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03"/>
      <c r="U11" s="80">
        <v>17861789000</v>
      </c>
      <c r="V11" s="46">
        <v>23621986548</v>
      </c>
      <c r="W11" s="46">
        <v>17589307390</v>
      </c>
      <c r="X11" s="128">
        <f t="shared" si="0"/>
        <v>98.47449989471939</v>
      </c>
      <c r="Y11" s="18"/>
    </row>
    <row r="12" spans="2:25" ht="14.25" customHeight="1">
      <c r="B12" s="103"/>
      <c r="C12" s="94"/>
      <c r="D12" s="165" t="s">
        <v>105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03"/>
      <c r="U12" s="80">
        <v>2000</v>
      </c>
      <c r="V12" s="46">
        <v>0</v>
      </c>
      <c r="W12" s="46">
        <v>0</v>
      </c>
      <c r="X12" s="128">
        <f t="shared" si="0"/>
        <v>0</v>
      </c>
      <c r="Y12" s="18"/>
    </row>
    <row r="13" spans="2:25" ht="14.25" customHeight="1">
      <c r="B13" s="103"/>
      <c r="C13" s="94"/>
      <c r="D13" s="94"/>
      <c r="E13" s="165" t="s">
        <v>105</v>
      </c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03"/>
      <c r="U13" s="80">
        <v>2000</v>
      </c>
      <c r="V13" s="46">
        <v>0</v>
      </c>
      <c r="W13" s="46">
        <v>0</v>
      </c>
      <c r="X13" s="128">
        <f t="shared" si="0"/>
        <v>0</v>
      </c>
      <c r="Y13" s="18"/>
    </row>
    <row r="14" spans="2:25" ht="14.25" customHeight="1">
      <c r="B14" s="103"/>
      <c r="C14" s="94"/>
      <c r="D14" s="165" t="s">
        <v>34</v>
      </c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03"/>
      <c r="U14" s="80">
        <v>1000</v>
      </c>
      <c r="V14" s="46">
        <v>107700</v>
      </c>
      <c r="W14" s="46">
        <v>107700</v>
      </c>
      <c r="X14" s="128">
        <v>0</v>
      </c>
      <c r="Y14" s="18"/>
    </row>
    <row r="15" spans="2:25" ht="14.25" customHeight="1">
      <c r="B15" s="103"/>
      <c r="C15" s="94"/>
      <c r="D15" s="94"/>
      <c r="E15" s="165" t="s">
        <v>36</v>
      </c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03"/>
      <c r="U15" s="80">
        <v>1000</v>
      </c>
      <c r="V15" s="46">
        <v>107700</v>
      </c>
      <c r="W15" s="46">
        <v>107700</v>
      </c>
      <c r="X15" s="128">
        <v>0</v>
      </c>
      <c r="Y15" s="18"/>
    </row>
    <row r="16" spans="2:25" ht="14.25" customHeight="1">
      <c r="B16" s="103"/>
      <c r="C16" s="94"/>
      <c r="D16" s="165" t="s">
        <v>37</v>
      </c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03"/>
      <c r="U16" s="80">
        <f>SUM(U17:U18)</f>
        <v>15879206000</v>
      </c>
      <c r="V16" s="46">
        <f>SUM(V17:V18)</f>
        <v>15807247783</v>
      </c>
      <c r="W16" s="46">
        <f>SUM(W17:W18)</f>
        <v>15807247783</v>
      </c>
      <c r="X16" s="128">
        <f t="shared" si="0"/>
        <v>99.5468399553479</v>
      </c>
      <c r="Y16" s="18"/>
    </row>
    <row r="17" spans="2:25" ht="14.25" customHeight="1">
      <c r="B17" s="103"/>
      <c r="C17" s="94"/>
      <c r="D17" s="94"/>
      <c r="E17" s="165" t="s">
        <v>106</v>
      </c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03"/>
      <c r="U17" s="80">
        <v>15724571000</v>
      </c>
      <c r="V17" s="46">
        <v>15329847783</v>
      </c>
      <c r="W17" s="46">
        <v>15329847783</v>
      </c>
      <c r="X17" s="128">
        <f t="shared" si="0"/>
        <v>97.48976797522808</v>
      </c>
      <c r="Y17" s="18"/>
    </row>
    <row r="18" spans="2:25" ht="14.25" customHeight="1">
      <c r="B18" s="103"/>
      <c r="C18" s="94"/>
      <c r="D18" s="94"/>
      <c r="E18" s="165" t="s">
        <v>39</v>
      </c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03"/>
      <c r="U18" s="80">
        <v>154635000</v>
      </c>
      <c r="V18" s="46">
        <v>477400000</v>
      </c>
      <c r="W18" s="46">
        <v>477400000</v>
      </c>
      <c r="X18" s="128">
        <f t="shared" si="0"/>
        <v>308.72700229572865</v>
      </c>
      <c r="Y18" s="18"/>
    </row>
    <row r="19" spans="2:25" ht="14.25" customHeight="1">
      <c r="B19" s="103"/>
      <c r="C19" s="94"/>
      <c r="D19" s="165" t="s">
        <v>107</v>
      </c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03"/>
      <c r="U19" s="80">
        <v>5216414000</v>
      </c>
      <c r="V19" s="46">
        <v>5163352519</v>
      </c>
      <c r="W19" s="46">
        <v>5163352519</v>
      </c>
      <c r="X19" s="128">
        <f t="shared" si="0"/>
        <v>98.98279774189702</v>
      </c>
      <c r="Y19" s="18"/>
    </row>
    <row r="20" spans="2:25" ht="14.25" customHeight="1">
      <c r="B20" s="103"/>
      <c r="C20" s="94"/>
      <c r="D20" s="94"/>
      <c r="E20" s="165" t="s">
        <v>107</v>
      </c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03"/>
      <c r="U20" s="80">
        <v>5216414000</v>
      </c>
      <c r="V20" s="46">
        <v>5163352519</v>
      </c>
      <c r="W20" s="46">
        <v>5163352519</v>
      </c>
      <c r="X20" s="128">
        <f t="shared" si="0"/>
        <v>98.98279774189702</v>
      </c>
      <c r="Y20" s="18"/>
    </row>
    <row r="21" spans="2:25" ht="14.25" customHeight="1">
      <c r="B21" s="103"/>
      <c r="C21" s="94"/>
      <c r="D21" s="165" t="s">
        <v>41</v>
      </c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03"/>
      <c r="U21" s="80">
        <v>328791000</v>
      </c>
      <c r="V21" s="46">
        <v>306897186</v>
      </c>
      <c r="W21" s="46">
        <v>306897186</v>
      </c>
      <c r="X21" s="128">
        <f t="shared" si="0"/>
        <v>93.3411151765103</v>
      </c>
      <c r="Y21" s="18"/>
    </row>
    <row r="22" spans="2:25" ht="14.25" customHeight="1">
      <c r="B22" s="103"/>
      <c r="C22" s="94"/>
      <c r="D22" s="94"/>
      <c r="E22" s="165" t="s">
        <v>43</v>
      </c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03"/>
      <c r="U22" s="80">
        <v>328791000</v>
      </c>
      <c r="V22" s="46">
        <v>306897186</v>
      </c>
      <c r="W22" s="46">
        <v>306897186</v>
      </c>
      <c r="X22" s="128">
        <f t="shared" si="0"/>
        <v>93.3411151765103</v>
      </c>
      <c r="Y22" s="18"/>
    </row>
    <row r="23" spans="2:25" ht="14.25" customHeight="1">
      <c r="B23" s="103"/>
      <c r="C23" s="94"/>
      <c r="D23" s="165" t="s">
        <v>108</v>
      </c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03"/>
      <c r="U23" s="80">
        <v>788355000</v>
      </c>
      <c r="V23" s="46">
        <v>679080390</v>
      </c>
      <c r="W23" s="46">
        <v>679080390</v>
      </c>
      <c r="X23" s="128">
        <f t="shared" si="0"/>
        <v>86.13890823296612</v>
      </c>
      <c r="Y23" s="18"/>
    </row>
    <row r="24" spans="2:25" ht="14.25" customHeight="1">
      <c r="B24" s="103"/>
      <c r="C24" s="94"/>
      <c r="D24" s="94"/>
      <c r="E24" s="165" t="s">
        <v>108</v>
      </c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03"/>
      <c r="U24" s="80">
        <v>788355000</v>
      </c>
      <c r="V24" s="46">
        <v>679080390</v>
      </c>
      <c r="W24" s="46">
        <v>679080390</v>
      </c>
      <c r="X24" s="128">
        <f t="shared" si="0"/>
        <v>86.13890823296612</v>
      </c>
      <c r="Y24" s="18"/>
    </row>
    <row r="25" spans="2:25" ht="14.25" customHeight="1">
      <c r="B25" s="103"/>
      <c r="C25" s="94"/>
      <c r="D25" s="165" t="s">
        <v>45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03"/>
      <c r="U25" s="80">
        <v>1000</v>
      </c>
      <c r="V25" s="46">
        <v>0</v>
      </c>
      <c r="W25" s="46">
        <v>0</v>
      </c>
      <c r="X25" s="128">
        <f t="shared" si="0"/>
        <v>0</v>
      </c>
      <c r="Y25" s="18"/>
    </row>
    <row r="26" spans="2:25" ht="14.25" customHeight="1">
      <c r="B26" s="103"/>
      <c r="C26" s="94"/>
      <c r="D26" s="94"/>
      <c r="E26" s="165" t="s">
        <v>47</v>
      </c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03"/>
      <c r="U26" s="80">
        <v>1000</v>
      </c>
      <c r="V26" s="46">
        <v>0</v>
      </c>
      <c r="W26" s="46">
        <v>0</v>
      </c>
      <c r="X26" s="128">
        <f t="shared" si="0"/>
        <v>0</v>
      </c>
      <c r="Y26" s="18"/>
    </row>
    <row r="27" spans="2:25" ht="14.25" customHeight="1">
      <c r="B27" s="103"/>
      <c r="C27" s="94"/>
      <c r="D27" s="165" t="s">
        <v>49</v>
      </c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03"/>
      <c r="U27" s="80">
        <v>9155396000</v>
      </c>
      <c r="V27" s="46">
        <v>9097475664</v>
      </c>
      <c r="W27" s="46">
        <v>9097475664</v>
      </c>
      <c r="X27" s="128">
        <f t="shared" si="0"/>
        <v>99.36736394580858</v>
      </c>
      <c r="Y27" s="18"/>
    </row>
    <row r="28" spans="2:25" ht="14.25" customHeight="1">
      <c r="B28" s="103"/>
      <c r="C28" s="94"/>
      <c r="D28" s="94"/>
      <c r="E28" s="165" t="s">
        <v>50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03"/>
      <c r="U28" s="80">
        <v>9155396000</v>
      </c>
      <c r="V28" s="46">
        <v>9097475664</v>
      </c>
      <c r="W28" s="46">
        <v>9097475664</v>
      </c>
      <c r="X28" s="128">
        <f t="shared" si="0"/>
        <v>99.36736394580858</v>
      </c>
      <c r="Y28" s="18"/>
    </row>
    <row r="29" spans="2:25" ht="14.25" customHeight="1">
      <c r="B29" s="103"/>
      <c r="C29" s="94"/>
      <c r="D29" s="165" t="s">
        <v>52</v>
      </c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03"/>
      <c r="U29" s="80">
        <v>600754000</v>
      </c>
      <c r="V29" s="46">
        <v>600755321</v>
      </c>
      <c r="W29" s="46">
        <v>600755321</v>
      </c>
      <c r="X29" s="128">
        <f t="shared" si="0"/>
        <v>100.0002198903378</v>
      </c>
      <c r="Y29" s="18"/>
    </row>
    <row r="30" spans="2:25" ht="14.25" customHeight="1">
      <c r="B30" s="103"/>
      <c r="C30" s="94"/>
      <c r="D30" s="94"/>
      <c r="E30" s="165" t="s">
        <v>52</v>
      </c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03"/>
      <c r="U30" s="80">
        <v>600754000</v>
      </c>
      <c r="V30" s="46">
        <v>600755321</v>
      </c>
      <c r="W30" s="46">
        <v>600755321</v>
      </c>
      <c r="X30" s="128">
        <f t="shared" si="0"/>
        <v>100.0002198903378</v>
      </c>
      <c r="Y30" s="18"/>
    </row>
    <row r="31" spans="2:25" ht="14.25" customHeight="1">
      <c r="B31" s="103"/>
      <c r="C31" s="94"/>
      <c r="D31" s="165" t="s">
        <v>53</v>
      </c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03"/>
      <c r="U31" s="80">
        <f>SUM(U32:U34)</f>
        <v>71797000</v>
      </c>
      <c r="V31" s="46">
        <f>SUM(V32:V34)</f>
        <v>108967498</v>
      </c>
      <c r="W31" s="46">
        <f>SUM(W32:W34)</f>
        <v>48426872</v>
      </c>
      <c r="X31" s="128">
        <f t="shared" si="0"/>
        <v>67.44971516915749</v>
      </c>
      <c r="Y31" s="18"/>
    </row>
    <row r="32" spans="2:25" ht="14.25" customHeight="1">
      <c r="B32" s="103"/>
      <c r="C32" s="94"/>
      <c r="D32" s="94"/>
      <c r="E32" s="165" t="s">
        <v>54</v>
      </c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03"/>
      <c r="U32" s="80">
        <v>5000</v>
      </c>
      <c r="V32" s="46">
        <v>0</v>
      </c>
      <c r="W32" s="46">
        <v>0</v>
      </c>
      <c r="X32" s="128">
        <f t="shared" si="0"/>
        <v>0</v>
      </c>
      <c r="Y32" s="18"/>
    </row>
    <row r="33" spans="2:25" ht="14.25" customHeight="1">
      <c r="B33" s="103"/>
      <c r="C33" s="94"/>
      <c r="D33" s="94"/>
      <c r="E33" s="165" t="s">
        <v>109</v>
      </c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03"/>
      <c r="U33" s="80">
        <v>231000</v>
      </c>
      <c r="V33" s="46">
        <v>0</v>
      </c>
      <c r="W33" s="46">
        <v>0</v>
      </c>
      <c r="X33" s="128">
        <f t="shared" si="0"/>
        <v>0</v>
      </c>
      <c r="Y33" s="18"/>
    </row>
    <row r="34" spans="2:25" ht="14.25" customHeight="1">
      <c r="B34" s="103"/>
      <c r="C34" s="94"/>
      <c r="D34" s="94"/>
      <c r="E34" s="165" t="s">
        <v>59</v>
      </c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03"/>
      <c r="U34" s="80">
        <v>71561000</v>
      </c>
      <c r="V34" s="46">
        <v>108967498</v>
      </c>
      <c r="W34" s="46">
        <v>48426872</v>
      </c>
      <c r="X34" s="128">
        <f t="shared" si="0"/>
        <v>67.67215662162351</v>
      </c>
      <c r="Y34" s="18"/>
    </row>
    <row r="35" spans="2:25" ht="14.25" customHeight="1">
      <c r="B35" s="10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103"/>
      <c r="U35" s="80"/>
      <c r="V35" s="46"/>
      <c r="W35" s="46"/>
      <c r="X35" s="124"/>
      <c r="Y35" s="18"/>
    </row>
    <row r="36" spans="2:25" ht="14.25" customHeight="1">
      <c r="B36" s="103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103"/>
      <c r="U36" s="80"/>
      <c r="V36" s="46"/>
      <c r="W36" s="46"/>
      <c r="X36" s="53"/>
      <c r="Y36" s="17"/>
    </row>
    <row r="37" spans="2:25" s="114" customFormat="1" ht="14.25" customHeight="1">
      <c r="B37" s="108"/>
      <c r="C37" s="164" t="s">
        <v>110</v>
      </c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08"/>
      <c r="U37" s="125">
        <v>20812621000</v>
      </c>
      <c r="V37" s="126">
        <v>20405748260</v>
      </c>
      <c r="W37" s="126">
        <v>20260415860</v>
      </c>
      <c r="X37" s="127">
        <f aca="true" t="shared" si="1" ref="X37:X57">W37/U37*100</f>
        <v>97.34677751543163</v>
      </c>
      <c r="Y37" s="28"/>
    </row>
    <row r="38" spans="2:25" ht="14.25" customHeight="1">
      <c r="B38" s="103"/>
      <c r="C38" s="94"/>
      <c r="D38" s="165" t="s">
        <v>111</v>
      </c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03"/>
      <c r="U38" s="80">
        <v>4235508000</v>
      </c>
      <c r="V38" s="46">
        <v>4345936300</v>
      </c>
      <c r="W38" s="46">
        <v>4200780300</v>
      </c>
      <c r="X38" s="128">
        <f t="shared" si="1"/>
        <v>99.18008182253463</v>
      </c>
      <c r="Y38" s="18"/>
    </row>
    <row r="39" spans="2:25" ht="14.25" customHeight="1">
      <c r="B39" s="103"/>
      <c r="C39" s="94"/>
      <c r="D39" s="94"/>
      <c r="E39" s="165" t="s">
        <v>111</v>
      </c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03"/>
      <c r="U39" s="80">
        <v>4235508000</v>
      </c>
      <c r="V39" s="46">
        <v>4345936300</v>
      </c>
      <c r="W39" s="46">
        <v>4200780300</v>
      </c>
      <c r="X39" s="128">
        <f t="shared" si="1"/>
        <v>99.18008182253463</v>
      </c>
      <c r="Y39" s="18"/>
    </row>
    <row r="40" spans="2:25" ht="14.25" customHeight="1">
      <c r="B40" s="103"/>
      <c r="C40" s="94"/>
      <c r="D40" s="165" t="s">
        <v>37</v>
      </c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03"/>
      <c r="U40" s="80">
        <f>SUM(U41:U42)</f>
        <v>4443368000</v>
      </c>
      <c r="V40" s="46">
        <f>SUM(V41:V42)</f>
        <v>4331219000</v>
      </c>
      <c r="W40" s="46">
        <f>SUM(W41:W42)</f>
        <v>4331219000</v>
      </c>
      <c r="X40" s="128">
        <f t="shared" si="1"/>
        <v>97.47603619596667</v>
      </c>
      <c r="Y40" s="18"/>
    </row>
    <row r="41" spans="2:25" ht="14.25" customHeight="1">
      <c r="B41" s="103"/>
      <c r="C41" s="94"/>
      <c r="D41" s="94"/>
      <c r="E41" s="165" t="s">
        <v>38</v>
      </c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03"/>
      <c r="U41" s="80">
        <v>4003968000</v>
      </c>
      <c r="V41" s="46">
        <v>3816856000</v>
      </c>
      <c r="W41" s="46">
        <v>3816856000</v>
      </c>
      <c r="X41" s="128">
        <f t="shared" si="1"/>
        <v>95.32683577890732</v>
      </c>
      <c r="Y41" s="18"/>
    </row>
    <row r="42" spans="2:25" ht="14.25" customHeight="1">
      <c r="B42" s="103"/>
      <c r="C42" s="94"/>
      <c r="D42" s="94"/>
      <c r="E42" s="165" t="s">
        <v>39</v>
      </c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03"/>
      <c r="U42" s="80">
        <v>439400000</v>
      </c>
      <c r="V42" s="46">
        <v>514363000</v>
      </c>
      <c r="W42" s="46">
        <v>514363000</v>
      </c>
      <c r="X42" s="128">
        <f t="shared" si="1"/>
        <v>117.06030951297224</v>
      </c>
      <c r="Y42" s="18"/>
    </row>
    <row r="43" spans="2:25" ht="14.25" customHeight="1">
      <c r="B43" s="103"/>
      <c r="C43" s="94"/>
      <c r="D43" s="165" t="s">
        <v>112</v>
      </c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03"/>
      <c r="U43" s="80">
        <v>6662341000</v>
      </c>
      <c r="V43" s="46">
        <v>6360459636</v>
      </c>
      <c r="W43" s="46">
        <v>6360459636</v>
      </c>
      <c r="X43" s="128">
        <f t="shared" si="1"/>
        <v>95.46883949650731</v>
      </c>
      <c r="Y43" s="18"/>
    </row>
    <row r="44" spans="2:25" ht="14.25" customHeight="1">
      <c r="B44" s="103"/>
      <c r="C44" s="94"/>
      <c r="D44" s="94"/>
      <c r="E44" s="165" t="s">
        <v>112</v>
      </c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03"/>
      <c r="U44" s="80">
        <v>6662341000</v>
      </c>
      <c r="V44" s="46">
        <v>6360459636</v>
      </c>
      <c r="W44" s="46">
        <v>6360459636</v>
      </c>
      <c r="X44" s="128">
        <f t="shared" si="1"/>
        <v>95.46883949650731</v>
      </c>
      <c r="Y44" s="18"/>
    </row>
    <row r="45" spans="2:25" ht="14.25" customHeight="1">
      <c r="B45" s="103"/>
      <c r="C45" s="94"/>
      <c r="D45" s="165" t="s">
        <v>113</v>
      </c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03"/>
      <c r="U45" s="80">
        <v>2502480000</v>
      </c>
      <c r="V45" s="46">
        <v>2502480000</v>
      </c>
      <c r="W45" s="46">
        <v>2502480000</v>
      </c>
      <c r="X45" s="128">
        <f t="shared" si="1"/>
        <v>100</v>
      </c>
      <c r="Y45" s="18"/>
    </row>
    <row r="46" spans="2:25" ht="14.25" customHeight="1">
      <c r="B46" s="103"/>
      <c r="C46" s="94"/>
      <c r="D46" s="94"/>
      <c r="E46" s="165" t="s">
        <v>42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03"/>
      <c r="U46" s="80">
        <v>2502480000</v>
      </c>
      <c r="V46" s="46">
        <v>2502480000</v>
      </c>
      <c r="W46" s="46">
        <v>2502480000</v>
      </c>
      <c r="X46" s="128">
        <f t="shared" si="1"/>
        <v>100</v>
      </c>
      <c r="Y46" s="18"/>
    </row>
    <row r="47" spans="2:25" ht="14.25" customHeight="1">
      <c r="B47" s="103"/>
      <c r="C47" s="94"/>
      <c r="D47" s="165" t="s">
        <v>45</v>
      </c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03"/>
      <c r="U47" s="80">
        <v>567000</v>
      </c>
      <c r="V47" s="46">
        <v>163636</v>
      </c>
      <c r="W47" s="46">
        <v>163636</v>
      </c>
      <c r="X47" s="128">
        <f t="shared" si="1"/>
        <v>28.859964726631393</v>
      </c>
      <c r="Y47" s="18"/>
    </row>
    <row r="48" spans="2:25" ht="14.25" customHeight="1">
      <c r="B48" s="103"/>
      <c r="C48" s="94"/>
      <c r="D48" s="94"/>
      <c r="E48" s="165" t="s">
        <v>46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03"/>
      <c r="U48" s="80">
        <v>567000</v>
      </c>
      <c r="V48" s="46">
        <v>163636</v>
      </c>
      <c r="W48" s="46">
        <v>163636</v>
      </c>
      <c r="X48" s="128">
        <f t="shared" si="1"/>
        <v>28.859964726631393</v>
      </c>
      <c r="Y48" s="18"/>
    </row>
    <row r="49" spans="2:25" ht="14.25" customHeight="1">
      <c r="B49" s="103"/>
      <c r="C49" s="94"/>
      <c r="D49" s="165" t="s">
        <v>49</v>
      </c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03"/>
      <c r="U49" s="80">
        <v>2502480000</v>
      </c>
      <c r="V49" s="46">
        <v>2399617068</v>
      </c>
      <c r="W49" s="46">
        <v>2399617068</v>
      </c>
      <c r="X49" s="128">
        <f t="shared" si="1"/>
        <v>95.889560276206</v>
      </c>
      <c r="Y49" s="18"/>
    </row>
    <row r="50" spans="2:25" ht="14.25" customHeight="1">
      <c r="B50" s="103"/>
      <c r="C50" s="94"/>
      <c r="D50" s="94"/>
      <c r="E50" s="165" t="s">
        <v>114</v>
      </c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03"/>
      <c r="U50" s="80">
        <v>2502480000</v>
      </c>
      <c r="V50" s="46">
        <v>2399617068</v>
      </c>
      <c r="W50" s="46">
        <v>2399617068</v>
      </c>
      <c r="X50" s="128">
        <f t="shared" si="1"/>
        <v>95.889560276206</v>
      </c>
      <c r="Y50" s="18"/>
    </row>
    <row r="51" spans="2:25" ht="14.25" customHeight="1">
      <c r="B51" s="103"/>
      <c r="C51" s="94"/>
      <c r="D51" s="94"/>
      <c r="E51" s="165" t="s">
        <v>51</v>
      </c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03"/>
      <c r="U51" s="80"/>
      <c r="V51" s="46"/>
      <c r="W51" s="46"/>
      <c r="X51" s="53"/>
      <c r="Y51" s="18"/>
    </row>
    <row r="52" spans="2:25" ht="14.25" customHeight="1">
      <c r="B52" s="103"/>
      <c r="C52" s="94"/>
      <c r="D52" s="165" t="s">
        <v>115</v>
      </c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03"/>
      <c r="U52" s="80">
        <v>462233000</v>
      </c>
      <c r="V52" s="46">
        <v>462232132</v>
      </c>
      <c r="W52" s="46">
        <v>462232132</v>
      </c>
      <c r="X52" s="128">
        <f t="shared" si="1"/>
        <v>99.99981221591709</v>
      </c>
      <c r="Y52" s="18"/>
    </row>
    <row r="53" spans="2:25" ht="14.25" customHeight="1">
      <c r="B53" s="103"/>
      <c r="C53" s="94"/>
      <c r="D53" s="94"/>
      <c r="E53" s="165" t="s">
        <v>115</v>
      </c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03"/>
      <c r="U53" s="80">
        <v>462233000</v>
      </c>
      <c r="V53" s="46">
        <v>462232132</v>
      </c>
      <c r="W53" s="46">
        <v>462232132</v>
      </c>
      <c r="X53" s="128">
        <f t="shared" si="1"/>
        <v>99.99981221591709</v>
      </c>
      <c r="Y53" s="18"/>
    </row>
    <row r="54" spans="2:25" ht="14.25" customHeight="1">
      <c r="B54" s="103"/>
      <c r="C54" s="94"/>
      <c r="D54" s="165" t="s">
        <v>53</v>
      </c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03"/>
      <c r="U54" s="80">
        <f>SUM(U55:U57)</f>
        <v>3644000</v>
      </c>
      <c r="V54" s="46">
        <f>SUM(V55:V57)</f>
        <v>3640488</v>
      </c>
      <c r="W54" s="46">
        <f>SUM(W55:W57)</f>
        <v>3464088</v>
      </c>
      <c r="X54" s="128">
        <f t="shared" si="1"/>
        <v>95.06278814489572</v>
      </c>
      <c r="Y54" s="18"/>
    </row>
    <row r="55" spans="2:25" ht="14.25" customHeight="1">
      <c r="B55" s="103"/>
      <c r="C55" s="94"/>
      <c r="D55" s="94"/>
      <c r="E55" s="165" t="s">
        <v>116</v>
      </c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03"/>
      <c r="U55" s="80">
        <v>3000</v>
      </c>
      <c r="V55" s="46">
        <v>0</v>
      </c>
      <c r="W55" s="46">
        <v>0</v>
      </c>
      <c r="X55" s="128">
        <f t="shared" si="1"/>
        <v>0</v>
      </c>
      <c r="Y55" s="18"/>
    </row>
    <row r="56" spans="2:25" ht="14.25" customHeight="1">
      <c r="B56" s="103"/>
      <c r="C56" s="94"/>
      <c r="D56" s="94"/>
      <c r="E56" s="165" t="s">
        <v>109</v>
      </c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03"/>
      <c r="U56" s="80">
        <v>281000</v>
      </c>
      <c r="V56" s="46">
        <v>107484</v>
      </c>
      <c r="W56" s="46">
        <v>107484</v>
      </c>
      <c r="X56" s="128">
        <f t="shared" si="1"/>
        <v>38.25053380782918</v>
      </c>
      <c r="Y56" s="18"/>
    </row>
    <row r="57" spans="2:25" ht="14.25" customHeight="1">
      <c r="B57" s="103"/>
      <c r="C57" s="94"/>
      <c r="D57" s="94"/>
      <c r="E57" s="165" t="s">
        <v>59</v>
      </c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03"/>
      <c r="U57" s="80">
        <v>3360000</v>
      </c>
      <c r="V57" s="46">
        <v>3533004</v>
      </c>
      <c r="W57" s="46">
        <v>3356604</v>
      </c>
      <c r="X57" s="128">
        <f t="shared" si="1"/>
        <v>99.89892857142857</v>
      </c>
      <c r="Y57" s="18"/>
    </row>
    <row r="58" spans="2:25" ht="14.25" customHeight="1">
      <c r="B58" s="102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02"/>
      <c r="U58" s="131"/>
      <c r="V58" s="132"/>
      <c r="W58" s="132"/>
      <c r="X58" s="133"/>
      <c r="Y58" s="18"/>
    </row>
    <row r="59" spans="2:25" ht="12" customHeight="1">
      <c r="B59" s="165" t="s">
        <v>4</v>
      </c>
      <c r="C59" s="165"/>
      <c r="D59" s="165"/>
      <c r="E59" s="134" t="s">
        <v>300</v>
      </c>
      <c r="F59" s="135" t="s">
        <v>301</v>
      </c>
      <c r="I59" s="135"/>
      <c r="J59" s="135"/>
      <c r="K59" s="135"/>
      <c r="L59" s="135"/>
      <c r="M59" s="135"/>
      <c r="N59" s="135"/>
      <c r="O59" s="135"/>
      <c r="P59" s="94"/>
      <c r="Q59" s="94"/>
      <c r="R59" s="94"/>
      <c r="S59" s="94"/>
      <c r="T59" s="103"/>
      <c r="U59" s="17"/>
      <c r="V59" s="17"/>
      <c r="W59" s="17"/>
      <c r="X59" s="17"/>
      <c r="Y59" s="17"/>
    </row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mergeCells count="51">
    <mergeCell ref="E57:S57"/>
    <mergeCell ref="E50:S50"/>
    <mergeCell ref="E51:S51"/>
    <mergeCell ref="D52:S52"/>
    <mergeCell ref="E53:S53"/>
    <mergeCell ref="D49:S49"/>
    <mergeCell ref="D54:S54"/>
    <mergeCell ref="E55:S55"/>
    <mergeCell ref="E56:S56"/>
    <mergeCell ref="D45:S45"/>
    <mergeCell ref="E46:S46"/>
    <mergeCell ref="D47:S47"/>
    <mergeCell ref="E48:S48"/>
    <mergeCell ref="E41:S41"/>
    <mergeCell ref="E42:S42"/>
    <mergeCell ref="D43:S43"/>
    <mergeCell ref="E44:S44"/>
    <mergeCell ref="C37:S37"/>
    <mergeCell ref="D38:S38"/>
    <mergeCell ref="E39:S39"/>
    <mergeCell ref="D40:S40"/>
    <mergeCell ref="D31:S31"/>
    <mergeCell ref="E32:S32"/>
    <mergeCell ref="E33:S33"/>
    <mergeCell ref="E34:S34"/>
    <mergeCell ref="D27:S27"/>
    <mergeCell ref="E28:S28"/>
    <mergeCell ref="D29:S29"/>
    <mergeCell ref="E30:S30"/>
    <mergeCell ref="D23:S23"/>
    <mergeCell ref="E24:S24"/>
    <mergeCell ref="D25:S25"/>
    <mergeCell ref="E26:S26"/>
    <mergeCell ref="D19:S19"/>
    <mergeCell ref="E20:S20"/>
    <mergeCell ref="D21:S21"/>
    <mergeCell ref="E22:S22"/>
    <mergeCell ref="E15:S15"/>
    <mergeCell ref="D16:S16"/>
    <mergeCell ref="E17:S17"/>
    <mergeCell ref="E18:S18"/>
    <mergeCell ref="B59:D59"/>
    <mergeCell ref="B3:X3"/>
    <mergeCell ref="B5:T6"/>
    <mergeCell ref="U5:X5"/>
    <mergeCell ref="C9:S9"/>
    <mergeCell ref="D10:S10"/>
    <mergeCell ref="E11:S11"/>
    <mergeCell ref="D12:S12"/>
    <mergeCell ref="E13:S13"/>
    <mergeCell ref="D14:S1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51"/>
  <sheetViews>
    <sheetView workbookViewId="0" topLeftCell="A1">
      <selection activeCell="A1" sqref="A1"/>
    </sheetView>
  </sheetViews>
  <sheetFormatPr defaultColWidth="9.00390625" defaultRowHeight="13.5"/>
  <cols>
    <col min="1" max="20" width="1.625" style="97" customWidth="1"/>
    <col min="21" max="24" width="16.875" style="97" customWidth="1"/>
    <col min="25" max="25" width="1.625" style="97" customWidth="1"/>
    <col min="26" max="16384" width="9.00390625" style="97" customWidth="1"/>
  </cols>
  <sheetData>
    <row r="1" spans="1:20" ht="10.5" customHeight="1">
      <c r="A1" s="161" t="s">
        <v>321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ht="10.5" customHeight="1"/>
    <row r="3" spans="2:24" s="101" customFormat="1" ht="18" customHeight="1">
      <c r="B3" s="168" t="s">
        <v>348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</row>
    <row r="4" spans="3:25" ht="12.75" customHeight="1"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3"/>
    </row>
    <row r="5" spans="2:25" ht="18" customHeight="1">
      <c r="B5" s="181" t="s">
        <v>260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 t="s">
        <v>261</v>
      </c>
      <c r="V5" s="182"/>
      <c r="W5" s="182"/>
      <c r="X5" s="163"/>
      <c r="Y5" s="103"/>
    </row>
    <row r="6" spans="2:25" ht="18" customHeight="1">
      <c r="B6" s="183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99" t="s">
        <v>291</v>
      </c>
      <c r="V6" s="99" t="s">
        <v>152</v>
      </c>
      <c r="W6" s="99" t="s">
        <v>297</v>
      </c>
      <c r="X6" s="104" t="s">
        <v>298</v>
      </c>
      <c r="Y6" s="94"/>
    </row>
    <row r="7" spans="3:25" ht="14.25" customHeight="1">
      <c r="C7" s="103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103"/>
      <c r="U7" s="150" t="s">
        <v>310</v>
      </c>
      <c r="V7" s="105" t="s">
        <v>311</v>
      </c>
      <c r="W7" s="105" t="s">
        <v>311</v>
      </c>
      <c r="X7" s="105" t="s">
        <v>296</v>
      </c>
      <c r="Y7" s="106"/>
    </row>
    <row r="8" spans="3:25" ht="14.25" customHeight="1"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103"/>
      <c r="U8" s="80"/>
      <c r="V8" s="46"/>
      <c r="W8" s="46"/>
      <c r="X8" s="124"/>
      <c r="Y8" s="18"/>
    </row>
    <row r="9" spans="3:25" s="114" customFormat="1" ht="14.25" customHeight="1">
      <c r="C9" s="164" t="s">
        <v>118</v>
      </c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08"/>
      <c r="U9" s="125">
        <v>50313118000</v>
      </c>
      <c r="V9" s="126">
        <v>46304533646</v>
      </c>
      <c r="W9" s="126">
        <v>46303379851</v>
      </c>
      <c r="X9" s="127">
        <f>W9/U9*100</f>
        <v>92.030432005824</v>
      </c>
      <c r="Y9" s="28"/>
    </row>
    <row r="10" spans="3:25" ht="14.25" customHeight="1">
      <c r="C10" s="94"/>
      <c r="D10" s="165" t="s">
        <v>119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03"/>
      <c r="U10" s="80">
        <v>35007403000</v>
      </c>
      <c r="V10" s="46">
        <v>32316519579</v>
      </c>
      <c r="W10" s="46">
        <v>32316519579</v>
      </c>
      <c r="X10" s="128">
        <f aca="true" t="shared" si="0" ref="X10:X23">W10/U10*100</f>
        <v>92.31338748264189</v>
      </c>
      <c r="Y10" s="18"/>
    </row>
    <row r="11" spans="3:25" ht="14.25" customHeight="1">
      <c r="C11" s="94"/>
      <c r="D11" s="94"/>
      <c r="E11" s="165" t="s">
        <v>119</v>
      </c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03"/>
      <c r="U11" s="80">
        <v>35007403000</v>
      </c>
      <c r="V11" s="46">
        <v>32316519579</v>
      </c>
      <c r="W11" s="46">
        <v>32316519579</v>
      </c>
      <c r="X11" s="128">
        <f t="shared" si="0"/>
        <v>92.31338748264189</v>
      </c>
      <c r="Y11" s="18"/>
    </row>
    <row r="12" spans="3:25" ht="14.25" customHeight="1">
      <c r="C12" s="94"/>
      <c r="D12" s="165" t="s">
        <v>37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03"/>
      <c r="U12" s="80">
        <v>9515998000</v>
      </c>
      <c r="V12" s="46">
        <v>9346261827</v>
      </c>
      <c r="W12" s="46">
        <v>9346261827</v>
      </c>
      <c r="X12" s="128">
        <f t="shared" si="0"/>
        <v>98.21630718081278</v>
      </c>
      <c r="Y12" s="18"/>
    </row>
    <row r="13" spans="3:25" ht="14.25" customHeight="1">
      <c r="C13" s="94"/>
      <c r="D13" s="94"/>
      <c r="E13" s="165" t="s">
        <v>38</v>
      </c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03"/>
      <c r="U13" s="80">
        <v>9515998000</v>
      </c>
      <c r="V13" s="46">
        <v>9346261827</v>
      </c>
      <c r="W13" s="46">
        <v>9346261827</v>
      </c>
      <c r="X13" s="128">
        <f t="shared" si="0"/>
        <v>98.21630718081278</v>
      </c>
      <c r="Y13" s="18"/>
    </row>
    <row r="14" spans="3:25" ht="14.25" customHeight="1">
      <c r="C14" s="94"/>
      <c r="D14" s="165" t="s">
        <v>113</v>
      </c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03"/>
      <c r="U14" s="80">
        <v>2443695000</v>
      </c>
      <c r="V14" s="46">
        <v>2339708000</v>
      </c>
      <c r="W14" s="46">
        <v>2339708000</v>
      </c>
      <c r="X14" s="128">
        <f t="shared" si="0"/>
        <v>95.74468172173695</v>
      </c>
      <c r="Y14" s="18"/>
    </row>
    <row r="15" spans="3:25" ht="14.25" customHeight="1">
      <c r="C15" s="94"/>
      <c r="D15" s="94"/>
      <c r="E15" s="165" t="s">
        <v>42</v>
      </c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03"/>
      <c r="U15" s="80">
        <v>2443695000</v>
      </c>
      <c r="V15" s="46">
        <v>2339708000</v>
      </c>
      <c r="W15" s="46">
        <v>2339708000</v>
      </c>
      <c r="X15" s="128">
        <f t="shared" si="0"/>
        <v>95.74468172173695</v>
      </c>
      <c r="Y15" s="18"/>
    </row>
    <row r="16" spans="3:25" ht="14.25" customHeight="1">
      <c r="C16" s="94"/>
      <c r="D16" s="165" t="s">
        <v>49</v>
      </c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03"/>
      <c r="U16" s="80">
        <v>3308470000</v>
      </c>
      <c r="V16" s="46">
        <v>2252629336</v>
      </c>
      <c r="W16" s="46">
        <v>2252629336</v>
      </c>
      <c r="X16" s="128">
        <f t="shared" si="0"/>
        <v>68.08673906669851</v>
      </c>
      <c r="Y16" s="18"/>
    </row>
    <row r="17" spans="3:25" ht="14.25" customHeight="1">
      <c r="C17" s="94"/>
      <c r="D17" s="94"/>
      <c r="E17" s="165" t="s">
        <v>50</v>
      </c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03"/>
      <c r="U17" s="80">
        <v>3308470000</v>
      </c>
      <c r="V17" s="46">
        <v>2252629336</v>
      </c>
      <c r="W17" s="46">
        <v>2252629336</v>
      </c>
      <c r="X17" s="128">
        <f t="shared" si="0"/>
        <v>68.08673906669851</v>
      </c>
      <c r="Y17" s="18"/>
    </row>
    <row r="18" spans="3:25" ht="14.25" customHeight="1">
      <c r="C18" s="94"/>
      <c r="D18" s="165" t="s">
        <v>52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03"/>
      <c r="U18" s="80">
        <v>12740000</v>
      </c>
      <c r="V18" s="46">
        <v>12739096</v>
      </c>
      <c r="W18" s="46">
        <v>12739096</v>
      </c>
      <c r="X18" s="128">
        <f t="shared" si="0"/>
        <v>99.99290423861854</v>
      </c>
      <c r="Y18" s="18"/>
    </row>
    <row r="19" spans="3:25" ht="14.25" customHeight="1">
      <c r="C19" s="94"/>
      <c r="D19" s="94"/>
      <c r="E19" s="165" t="s">
        <v>52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03"/>
      <c r="U19" s="80">
        <v>12740000</v>
      </c>
      <c r="V19" s="46">
        <v>12739096</v>
      </c>
      <c r="W19" s="46">
        <v>12739096</v>
      </c>
      <c r="X19" s="128">
        <f t="shared" si="0"/>
        <v>99.99290423861854</v>
      </c>
      <c r="Y19" s="18"/>
    </row>
    <row r="20" spans="3:25" ht="14.25" customHeight="1">
      <c r="C20" s="94"/>
      <c r="D20" s="165" t="s">
        <v>53</v>
      </c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03"/>
      <c r="U20" s="80">
        <f>SUM(U21:U23)</f>
        <v>24812000</v>
      </c>
      <c r="V20" s="46">
        <f>SUM(V21:V23)</f>
        <v>36675808</v>
      </c>
      <c r="W20" s="46">
        <f>SUM(W21:W23)</f>
        <v>35522013</v>
      </c>
      <c r="X20" s="128">
        <f t="shared" si="0"/>
        <v>143.16465016927293</v>
      </c>
      <c r="Y20" s="18"/>
    </row>
    <row r="21" spans="3:25" ht="14.25" customHeight="1">
      <c r="C21" s="94"/>
      <c r="D21" s="94"/>
      <c r="E21" s="165" t="s">
        <v>120</v>
      </c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03"/>
      <c r="U21" s="80">
        <v>2000</v>
      </c>
      <c r="V21" s="46">
        <v>311135</v>
      </c>
      <c r="W21" s="46">
        <v>0</v>
      </c>
      <c r="X21" s="128">
        <f>W21/U21*100</f>
        <v>0</v>
      </c>
      <c r="Y21" s="18"/>
    </row>
    <row r="22" spans="3:25" ht="14.25" customHeight="1">
      <c r="C22" s="94"/>
      <c r="D22" s="94"/>
      <c r="E22" s="165" t="s">
        <v>109</v>
      </c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03"/>
      <c r="U22" s="80">
        <v>386000</v>
      </c>
      <c r="V22" s="46">
        <v>191586</v>
      </c>
      <c r="W22" s="46">
        <v>191586</v>
      </c>
      <c r="X22" s="128">
        <f t="shared" si="0"/>
        <v>49.633678756476684</v>
      </c>
      <c r="Y22" s="18"/>
    </row>
    <row r="23" spans="3:25" ht="14.25" customHeight="1">
      <c r="C23" s="94"/>
      <c r="D23" s="94"/>
      <c r="E23" s="165" t="s">
        <v>59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03"/>
      <c r="U23" s="80">
        <v>24424000</v>
      </c>
      <c r="V23" s="46">
        <v>36173087</v>
      </c>
      <c r="W23" s="46">
        <v>35330427</v>
      </c>
      <c r="X23" s="128">
        <f t="shared" si="0"/>
        <v>144.65454880445463</v>
      </c>
      <c r="Y23" s="18"/>
    </row>
    <row r="24" spans="3:25" ht="14.25" customHeight="1"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103"/>
      <c r="U24" s="80"/>
      <c r="V24" s="46"/>
      <c r="W24" s="46"/>
      <c r="X24" s="124"/>
      <c r="Y24" s="18"/>
    </row>
    <row r="25" spans="3:25" ht="14.25" customHeight="1"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103"/>
      <c r="U25" s="80"/>
      <c r="V25" s="46"/>
      <c r="W25" s="46"/>
      <c r="X25" s="53"/>
      <c r="Y25" s="17"/>
    </row>
    <row r="26" spans="3:25" s="114" customFormat="1" ht="14.25" customHeight="1">
      <c r="C26" s="164" t="s">
        <v>3</v>
      </c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08"/>
      <c r="U26" s="125">
        <v>367683000</v>
      </c>
      <c r="V26" s="126">
        <v>367682494</v>
      </c>
      <c r="W26" s="126">
        <v>367682494</v>
      </c>
      <c r="X26" s="127">
        <f>W26/U26*100</f>
        <v>99.99986238145358</v>
      </c>
      <c r="Y26" s="28"/>
    </row>
    <row r="27" spans="3:25" ht="14.25" customHeight="1">
      <c r="C27" s="94"/>
      <c r="D27" s="165" t="s">
        <v>49</v>
      </c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03"/>
      <c r="U27" s="80">
        <v>367683000</v>
      </c>
      <c r="V27" s="46">
        <v>367682494</v>
      </c>
      <c r="W27" s="46">
        <v>367682494</v>
      </c>
      <c r="X27" s="128">
        <f>W27/U27*100</f>
        <v>99.99986238145358</v>
      </c>
      <c r="Y27" s="18"/>
    </row>
    <row r="28" spans="3:25" ht="14.25" customHeight="1">
      <c r="C28" s="94"/>
      <c r="D28" s="94"/>
      <c r="E28" s="165" t="s">
        <v>50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03"/>
      <c r="U28" s="80">
        <v>367683000</v>
      </c>
      <c r="V28" s="46">
        <v>367682494</v>
      </c>
      <c r="W28" s="46">
        <v>367682494</v>
      </c>
      <c r="X28" s="128">
        <f>W28/U28*100</f>
        <v>99.99986238145358</v>
      </c>
      <c r="Y28" s="18"/>
    </row>
    <row r="29" spans="3:25" ht="14.25" customHeight="1"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103"/>
      <c r="U29" s="80"/>
      <c r="V29" s="46"/>
      <c r="W29" s="46"/>
      <c r="X29" s="124"/>
      <c r="Y29" s="18"/>
    </row>
    <row r="30" spans="3:25" ht="14.25" customHeight="1"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103"/>
      <c r="U30" s="80"/>
      <c r="V30" s="46"/>
      <c r="W30" s="46"/>
      <c r="X30" s="124"/>
      <c r="Y30" s="18"/>
    </row>
    <row r="31" spans="3:25" s="114" customFormat="1" ht="14.25" customHeight="1">
      <c r="C31" s="164" t="s">
        <v>121</v>
      </c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08"/>
      <c r="U31" s="125">
        <v>211493000</v>
      </c>
      <c r="V31" s="126">
        <v>199418518</v>
      </c>
      <c r="W31" s="126">
        <v>199418518</v>
      </c>
      <c r="X31" s="127">
        <f aca="true" t="shared" si="1" ref="X31:X37">W31/U31*100</f>
        <v>94.29083610332258</v>
      </c>
      <c r="Y31" s="28"/>
    </row>
    <row r="32" spans="3:25" ht="14.25" customHeight="1">
      <c r="C32" s="94"/>
      <c r="D32" s="165" t="s">
        <v>34</v>
      </c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03"/>
      <c r="U32" s="80">
        <v>86193000</v>
      </c>
      <c r="V32" s="46">
        <v>88174800</v>
      </c>
      <c r="W32" s="46">
        <v>88174800</v>
      </c>
      <c r="X32" s="128">
        <f t="shared" si="1"/>
        <v>102.29925864049285</v>
      </c>
      <c r="Y32" s="18"/>
    </row>
    <row r="33" spans="3:25" ht="14.25" customHeight="1">
      <c r="C33" s="94"/>
      <c r="D33" s="94"/>
      <c r="E33" s="165" t="s">
        <v>35</v>
      </c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03"/>
      <c r="U33" s="80">
        <v>86193000</v>
      </c>
      <c r="V33" s="46">
        <v>88174800</v>
      </c>
      <c r="W33" s="46">
        <v>88174800</v>
      </c>
      <c r="X33" s="128">
        <f t="shared" si="1"/>
        <v>102.29925864049285</v>
      </c>
      <c r="Y33" s="18"/>
    </row>
    <row r="34" spans="3:25" ht="14.25" customHeight="1">
      <c r="C34" s="94"/>
      <c r="D34" s="165" t="s">
        <v>49</v>
      </c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03"/>
      <c r="U34" s="80">
        <v>125298000</v>
      </c>
      <c r="V34" s="46">
        <v>111243322</v>
      </c>
      <c r="W34" s="46">
        <v>111243322</v>
      </c>
      <c r="X34" s="128">
        <f t="shared" si="1"/>
        <v>88.78299893054957</v>
      </c>
      <c r="Y34" s="18"/>
    </row>
    <row r="35" spans="3:25" ht="14.25" customHeight="1">
      <c r="C35" s="94"/>
      <c r="D35" s="94"/>
      <c r="E35" s="165" t="s">
        <v>50</v>
      </c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03"/>
      <c r="U35" s="80">
        <v>125298000</v>
      </c>
      <c r="V35" s="46">
        <v>111243322</v>
      </c>
      <c r="W35" s="46">
        <v>111243322</v>
      </c>
      <c r="X35" s="128">
        <f t="shared" si="1"/>
        <v>88.78299893054957</v>
      </c>
      <c r="Y35" s="18"/>
    </row>
    <row r="36" spans="3:25" ht="14.25" customHeight="1">
      <c r="C36" s="94"/>
      <c r="D36" s="165" t="s">
        <v>115</v>
      </c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03"/>
      <c r="U36" s="80">
        <v>1000</v>
      </c>
      <c r="V36" s="46">
        <v>0</v>
      </c>
      <c r="W36" s="46">
        <v>0</v>
      </c>
      <c r="X36" s="128">
        <f t="shared" si="1"/>
        <v>0</v>
      </c>
      <c r="Y36" s="18"/>
    </row>
    <row r="37" spans="3:25" ht="14.25" customHeight="1">
      <c r="C37" s="94"/>
      <c r="D37" s="94"/>
      <c r="E37" s="165" t="s">
        <v>122</v>
      </c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03"/>
      <c r="U37" s="80">
        <v>1000</v>
      </c>
      <c r="V37" s="46">
        <v>0</v>
      </c>
      <c r="W37" s="46">
        <v>0</v>
      </c>
      <c r="X37" s="128">
        <f t="shared" si="1"/>
        <v>0</v>
      </c>
      <c r="Y37" s="18"/>
    </row>
    <row r="38" spans="3:25" ht="14.25" customHeight="1">
      <c r="C38" s="94"/>
      <c r="D38" s="165" t="s">
        <v>53</v>
      </c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03"/>
      <c r="U38" s="80">
        <v>1000</v>
      </c>
      <c r="V38" s="46">
        <v>396</v>
      </c>
      <c r="W38" s="46">
        <v>396</v>
      </c>
      <c r="X38" s="128">
        <v>0</v>
      </c>
      <c r="Y38" s="18"/>
    </row>
    <row r="39" spans="3:25" ht="14.25" customHeight="1">
      <c r="C39" s="94"/>
      <c r="D39" s="94"/>
      <c r="E39" s="165" t="s">
        <v>109</v>
      </c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03"/>
      <c r="U39" s="80">
        <v>1000</v>
      </c>
      <c r="V39" s="46">
        <v>396</v>
      </c>
      <c r="W39" s="46">
        <v>396</v>
      </c>
      <c r="X39" s="128">
        <v>0</v>
      </c>
      <c r="Y39" s="18"/>
    </row>
    <row r="40" spans="3:25" ht="14.25" customHeight="1"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103"/>
      <c r="U40" s="80"/>
      <c r="V40" s="46"/>
      <c r="W40" s="46"/>
      <c r="X40" s="124"/>
      <c r="Y40" s="18"/>
    </row>
    <row r="41" spans="3:25" ht="14.25" customHeight="1"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103"/>
      <c r="U41" s="80"/>
      <c r="V41" s="46"/>
      <c r="W41" s="46"/>
      <c r="X41" s="53"/>
      <c r="Y41" s="17"/>
    </row>
    <row r="42" spans="3:25" s="114" customFormat="1" ht="14.25" customHeight="1">
      <c r="C42" s="164" t="s">
        <v>123</v>
      </c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08"/>
      <c r="U42" s="125">
        <v>540681000</v>
      </c>
      <c r="V42" s="126">
        <v>518518848</v>
      </c>
      <c r="W42" s="126">
        <v>518518848</v>
      </c>
      <c r="X42" s="127">
        <f>W42/U42*100</f>
        <v>95.90106698774323</v>
      </c>
      <c r="Y42" s="28"/>
    </row>
    <row r="43" spans="3:25" ht="14.25" customHeight="1">
      <c r="C43" s="94"/>
      <c r="D43" s="165" t="s">
        <v>124</v>
      </c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03"/>
      <c r="U43" s="80">
        <v>540678000</v>
      </c>
      <c r="V43" s="46">
        <v>517995574</v>
      </c>
      <c r="W43" s="46">
        <v>517995574</v>
      </c>
      <c r="X43" s="128">
        <f>W43/U43*100</f>
        <v>95.8048180247763</v>
      </c>
      <c r="Y43" s="18"/>
    </row>
    <row r="44" spans="3:25" ht="14.25" customHeight="1">
      <c r="C44" s="94"/>
      <c r="D44" s="94"/>
      <c r="E44" s="165" t="s">
        <v>125</v>
      </c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03"/>
      <c r="U44" s="80">
        <v>540678000</v>
      </c>
      <c r="V44" s="46">
        <v>517995574</v>
      </c>
      <c r="W44" s="46">
        <v>517995574</v>
      </c>
      <c r="X44" s="128">
        <f>W44/U44*100</f>
        <v>95.8048180247763</v>
      </c>
      <c r="Y44" s="18"/>
    </row>
    <row r="45" spans="3:25" ht="14.25" customHeight="1">
      <c r="C45" s="94"/>
      <c r="D45" s="165" t="s">
        <v>52</v>
      </c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03"/>
      <c r="U45" s="80">
        <v>1000</v>
      </c>
      <c r="V45" s="46">
        <v>234125</v>
      </c>
      <c r="W45" s="46">
        <v>234125</v>
      </c>
      <c r="X45" s="128">
        <v>0</v>
      </c>
      <c r="Y45" s="18"/>
    </row>
    <row r="46" spans="3:25" ht="14.25" customHeight="1">
      <c r="C46" s="94"/>
      <c r="D46" s="94"/>
      <c r="E46" s="165" t="s">
        <v>52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03"/>
      <c r="U46" s="80">
        <v>1000</v>
      </c>
      <c r="V46" s="46">
        <v>234125</v>
      </c>
      <c r="W46" s="46">
        <v>234125</v>
      </c>
      <c r="X46" s="128">
        <v>0</v>
      </c>
      <c r="Y46" s="18"/>
    </row>
    <row r="47" spans="3:25" ht="14.25" customHeight="1">
      <c r="C47" s="94"/>
      <c r="D47" s="165" t="s">
        <v>53</v>
      </c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03"/>
      <c r="U47" s="80">
        <f>SUM(U48:U49)</f>
        <v>2000</v>
      </c>
      <c r="V47" s="46">
        <f>SUM(V48:V49)</f>
        <v>289149</v>
      </c>
      <c r="W47" s="46">
        <f>SUM(W48:W49)</f>
        <v>289149</v>
      </c>
      <c r="X47" s="128">
        <v>0</v>
      </c>
      <c r="Y47" s="18"/>
    </row>
    <row r="48" spans="3:25" ht="14.25" customHeight="1">
      <c r="C48" s="94"/>
      <c r="D48" s="94"/>
      <c r="E48" s="165" t="s">
        <v>109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03"/>
      <c r="U48" s="80">
        <v>1000</v>
      </c>
      <c r="V48" s="46">
        <v>1347</v>
      </c>
      <c r="W48" s="46">
        <v>1347</v>
      </c>
      <c r="X48" s="128">
        <v>0</v>
      </c>
      <c r="Y48" s="18"/>
    </row>
    <row r="49" spans="3:25" ht="14.25" customHeight="1">
      <c r="C49" s="94"/>
      <c r="D49" s="94"/>
      <c r="E49" s="165" t="s">
        <v>59</v>
      </c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03"/>
      <c r="U49" s="80">
        <v>1000</v>
      </c>
      <c r="V49" s="46">
        <v>287802</v>
      </c>
      <c r="W49" s="46">
        <v>287802</v>
      </c>
      <c r="X49" s="128">
        <v>0</v>
      </c>
      <c r="Y49" s="18"/>
    </row>
    <row r="50" spans="3:25" ht="14.25" customHeight="1"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02"/>
      <c r="U50" s="130"/>
      <c r="V50" s="30"/>
      <c r="W50" s="33"/>
      <c r="X50" s="33"/>
      <c r="Y50" s="18"/>
    </row>
    <row r="51" spans="3:25" ht="10.5" customHeight="1"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103"/>
      <c r="U51" s="17"/>
      <c r="V51" s="17"/>
      <c r="W51" s="18"/>
      <c r="X51" s="18"/>
      <c r="Y51" s="18"/>
    </row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</sheetData>
  <mergeCells count="38">
    <mergeCell ref="E48:S48"/>
    <mergeCell ref="E49:S49"/>
    <mergeCell ref="D43:S43"/>
    <mergeCell ref="E44:S44"/>
    <mergeCell ref="D45:S45"/>
    <mergeCell ref="E46:S46"/>
    <mergeCell ref="D38:S38"/>
    <mergeCell ref="E39:S39"/>
    <mergeCell ref="C42:S42"/>
    <mergeCell ref="D47:S47"/>
    <mergeCell ref="D34:S34"/>
    <mergeCell ref="E35:S35"/>
    <mergeCell ref="D36:S36"/>
    <mergeCell ref="E37:S37"/>
    <mergeCell ref="E28:S28"/>
    <mergeCell ref="C31:S31"/>
    <mergeCell ref="D32:S32"/>
    <mergeCell ref="E33:S33"/>
    <mergeCell ref="E22:S22"/>
    <mergeCell ref="E23:S23"/>
    <mergeCell ref="C26:S26"/>
    <mergeCell ref="D27:S27"/>
    <mergeCell ref="D18:S18"/>
    <mergeCell ref="E19:S19"/>
    <mergeCell ref="D20:S20"/>
    <mergeCell ref="E21:S21"/>
    <mergeCell ref="D14:S14"/>
    <mergeCell ref="E15:S15"/>
    <mergeCell ref="D16:S16"/>
    <mergeCell ref="E17:S17"/>
    <mergeCell ref="D10:S10"/>
    <mergeCell ref="E11:S11"/>
    <mergeCell ref="D12:S12"/>
    <mergeCell ref="E13:S13"/>
    <mergeCell ref="B3:X3"/>
    <mergeCell ref="B5:T6"/>
    <mergeCell ref="U5:X5"/>
    <mergeCell ref="C9:S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A71"/>
  <sheetViews>
    <sheetView workbookViewId="0" topLeftCell="A1">
      <selection activeCell="A1" sqref="A1"/>
    </sheetView>
  </sheetViews>
  <sheetFormatPr defaultColWidth="9.00390625" defaultRowHeight="13.5"/>
  <cols>
    <col min="1" max="1" width="1.25" style="97" customWidth="1"/>
    <col min="2" max="20" width="1.625" style="97" customWidth="1"/>
    <col min="21" max="25" width="13.625" style="97" customWidth="1"/>
    <col min="26" max="26" width="1.625" style="97" customWidth="1"/>
    <col min="27" max="16384" width="9.00390625" style="97" customWidth="1"/>
  </cols>
  <sheetData>
    <row r="1" spans="25:26" ht="10.5" customHeight="1">
      <c r="Y1" s="98"/>
      <c r="Z1" s="160" t="s">
        <v>322</v>
      </c>
    </row>
    <row r="2" ht="10.5" customHeight="1"/>
    <row r="3" spans="2:27" s="101" customFormat="1" ht="18" customHeight="1">
      <c r="B3" s="169" t="s">
        <v>333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00"/>
      <c r="AA3" s="100"/>
    </row>
    <row r="4" spans="2:26" ht="12.75" customHeight="1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3"/>
    </row>
    <row r="5" spans="2:26" ht="18" customHeight="1">
      <c r="B5" s="181" t="s">
        <v>260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 t="s">
        <v>262</v>
      </c>
      <c r="V5" s="182"/>
      <c r="W5" s="182"/>
      <c r="X5" s="182"/>
      <c r="Y5" s="163"/>
      <c r="Z5" s="103"/>
    </row>
    <row r="6" spans="2:26" ht="18" customHeight="1">
      <c r="B6" s="183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99" t="s">
        <v>291</v>
      </c>
      <c r="V6" s="99" t="s">
        <v>292</v>
      </c>
      <c r="W6" s="99" t="s">
        <v>293</v>
      </c>
      <c r="X6" s="99" t="s">
        <v>294</v>
      </c>
      <c r="Y6" s="104" t="s">
        <v>295</v>
      </c>
      <c r="Z6" s="94"/>
    </row>
    <row r="7" spans="2:26" ht="11.25" customHeight="1">
      <c r="B7" s="10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103"/>
      <c r="U7" s="150" t="s">
        <v>310</v>
      </c>
      <c r="V7" s="105" t="s">
        <v>311</v>
      </c>
      <c r="W7" s="105" t="s">
        <v>311</v>
      </c>
      <c r="X7" s="105" t="s">
        <v>311</v>
      </c>
      <c r="Y7" s="105" t="s">
        <v>296</v>
      </c>
      <c r="Z7" s="106"/>
    </row>
    <row r="8" spans="2:26" ht="11.25" customHeight="1"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7"/>
      <c r="V8" s="103"/>
      <c r="W8" s="103"/>
      <c r="X8" s="103"/>
      <c r="Y8" s="103"/>
      <c r="Z8" s="103"/>
    </row>
    <row r="9" spans="2:26" s="114" customFormat="1" ht="11.25" customHeight="1">
      <c r="B9" s="108"/>
      <c r="C9" s="164" t="s">
        <v>103</v>
      </c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08"/>
      <c r="U9" s="109">
        <v>49902506000</v>
      </c>
      <c r="V9" s="110">
        <v>48692649825</v>
      </c>
      <c r="W9" s="110">
        <v>0</v>
      </c>
      <c r="X9" s="111">
        <f>U9-V9-W9</f>
        <v>1209856175</v>
      </c>
      <c r="Y9" s="112">
        <f>V9/U9*100</f>
        <v>97.57556028348556</v>
      </c>
      <c r="Z9" s="113"/>
    </row>
    <row r="10" spans="2:26" ht="11.25" customHeight="1">
      <c r="B10" s="103"/>
      <c r="C10" s="94"/>
      <c r="D10" s="165" t="s">
        <v>62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03"/>
      <c r="U10" s="115">
        <v>909756000</v>
      </c>
      <c r="V10" s="116">
        <v>892113547</v>
      </c>
      <c r="W10" s="116">
        <v>0</v>
      </c>
      <c r="X10" s="116">
        <f aca="true" t="shared" si="0" ref="X10:X20">U10-V10-W10</f>
        <v>17642453</v>
      </c>
      <c r="Y10" s="117">
        <f aca="true" t="shared" si="1" ref="Y10:Y31">V10/U10*100</f>
        <v>98.06074892608567</v>
      </c>
      <c r="Z10" s="118"/>
    </row>
    <row r="11" spans="2:26" ht="11.25" customHeight="1">
      <c r="B11" s="103"/>
      <c r="C11" s="94"/>
      <c r="D11" s="94"/>
      <c r="E11" s="165" t="s">
        <v>63</v>
      </c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03"/>
      <c r="U11" s="115">
        <v>909756000</v>
      </c>
      <c r="V11" s="116">
        <v>892113547</v>
      </c>
      <c r="W11" s="116">
        <v>0</v>
      </c>
      <c r="X11" s="116">
        <f t="shared" si="0"/>
        <v>17642453</v>
      </c>
      <c r="Y11" s="117">
        <f t="shared" si="1"/>
        <v>98.06074892608567</v>
      </c>
      <c r="Z11" s="118"/>
    </row>
    <row r="12" spans="2:26" ht="11.25" customHeight="1">
      <c r="B12" s="103"/>
      <c r="C12" s="94"/>
      <c r="D12" s="165" t="s">
        <v>126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03"/>
      <c r="U12" s="115">
        <f>SUM(U13:U18)</f>
        <v>28399528000</v>
      </c>
      <c r="V12" s="116">
        <f>SUM(V13:V18)</f>
        <v>27867146970</v>
      </c>
      <c r="W12" s="116">
        <v>0</v>
      </c>
      <c r="X12" s="116">
        <f t="shared" si="0"/>
        <v>532381030</v>
      </c>
      <c r="Y12" s="117">
        <f t="shared" si="1"/>
        <v>98.12538775292322</v>
      </c>
      <c r="Z12" s="118"/>
    </row>
    <row r="13" spans="2:26" ht="11.25" customHeight="1">
      <c r="B13" s="103"/>
      <c r="C13" s="94"/>
      <c r="D13" s="94"/>
      <c r="E13" s="165" t="s">
        <v>127</v>
      </c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03"/>
      <c r="U13" s="115">
        <v>25074190000</v>
      </c>
      <c r="V13" s="116">
        <v>24645521225</v>
      </c>
      <c r="W13" s="116">
        <v>0</v>
      </c>
      <c r="X13" s="116">
        <f t="shared" si="0"/>
        <v>428668775</v>
      </c>
      <c r="Y13" s="117">
        <f t="shared" si="1"/>
        <v>98.29039831396348</v>
      </c>
      <c r="Z13" s="103"/>
    </row>
    <row r="14" spans="2:26" ht="11.25" customHeight="1">
      <c r="B14" s="103"/>
      <c r="C14" s="94"/>
      <c r="D14" s="94"/>
      <c r="E14" s="165" t="s">
        <v>128</v>
      </c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03"/>
      <c r="U14" s="115">
        <v>2628023000</v>
      </c>
      <c r="V14" s="116">
        <v>2531397715</v>
      </c>
      <c r="W14" s="116">
        <v>0</v>
      </c>
      <c r="X14" s="116">
        <f t="shared" si="0"/>
        <v>96625285</v>
      </c>
      <c r="Y14" s="117">
        <f t="shared" si="1"/>
        <v>96.32327095310809</v>
      </c>
      <c r="Z14" s="103"/>
    </row>
    <row r="15" spans="2:26" ht="11.25" customHeight="1">
      <c r="B15" s="103"/>
      <c r="C15" s="94"/>
      <c r="D15" s="94"/>
      <c r="E15" s="165" t="s">
        <v>129</v>
      </c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03"/>
      <c r="U15" s="115">
        <v>651000</v>
      </c>
      <c r="V15" s="116">
        <v>598725</v>
      </c>
      <c r="W15" s="116">
        <v>0</v>
      </c>
      <c r="X15" s="116">
        <f t="shared" si="0"/>
        <v>52275</v>
      </c>
      <c r="Y15" s="117">
        <f t="shared" si="1"/>
        <v>91.97004608294931</v>
      </c>
      <c r="Z15" s="103"/>
    </row>
    <row r="16" spans="2:26" ht="11.25" customHeight="1">
      <c r="B16" s="103"/>
      <c r="C16" s="94"/>
      <c r="D16" s="94"/>
      <c r="E16" s="165" t="s">
        <v>130</v>
      </c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03"/>
      <c r="U16" s="115">
        <v>469350000</v>
      </c>
      <c r="V16" s="116">
        <v>464450000</v>
      </c>
      <c r="W16" s="116">
        <v>0</v>
      </c>
      <c r="X16" s="116">
        <f t="shared" si="0"/>
        <v>4900000</v>
      </c>
      <c r="Y16" s="117">
        <f t="shared" si="1"/>
        <v>98.95600298284862</v>
      </c>
      <c r="Z16" s="103"/>
    </row>
    <row r="17" spans="2:26" ht="11.25" customHeight="1">
      <c r="B17" s="103"/>
      <c r="C17" s="94"/>
      <c r="D17" s="94"/>
      <c r="E17" s="165" t="s">
        <v>131</v>
      </c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03"/>
      <c r="U17" s="115">
        <v>181650000</v>
      </c>
      <c r="V17" s="116">
        <v>181580000</v>
      </c>
      <c r="W17" s="116">
        <v>0</v>
      </c>
      <c r="X17" s="116">
        <f t="shared" si="0"/>
        <v>70000</v>
      </c>
      <c r="Y17" s="117">
        <f t="shared" si="1"/>
        <v>99.96146435452793</v>
      </c>
      <c r="Z17" s="103"/>
    </row>
    <row r="18" spans="2:26" ht="11.25" customHeight="1">
      <c r="B18" s="103"/>
      <c r="C18" s="94"/>
      <c r="D18" s="94"/>
      <c r="E18" s="165" t="s">
        <v>132</v>
      </c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03"/>
      <c r="U18" s="115">
        <v>45664000</v>
      </c>
      <c r="V18" s="116">
        <v>43599305</v>
      </c>
      <c r="W18" s="116">
        <v>0</v>
      </c>
      <c r="X18" s="116">
        <f t="shared" si="0"/>
        <v>2064695</v>
      </c>
      <c r="Y18" s="117">
        <f t="shared" si="1"/>
        <v>95.47850604414856</v>
      </c>
      <c r="Z18" s="103"/>
    </row>
    <row r="19" spans="2:26" ht="11.25" customHeight="1">
      <c r="B19" s="103"/>
      <c r="C19" s="94"/>
      <c r="D19" s="165" t="s">
        <v>133</v>
      </c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03"/>
      <c r="U19" s="115">
        <v>17169253000</v>
      </c>
      <c r="V19" s="116">
        <v>17169251383</v>
      </c>
      <c r="W19" s="116">
        <v>0</v>
      </c>
      <c r="X19" s="116">
        <f t="shared" si="0"/>
        <v>1617</v>
      </c>
      <c r="Y19" s="117">
        <f t="shared" si="1"/>
        <v>99.99999058200144</v>
      </c>
      <c r="Z19" s="103"/>
    </row>
    <row r="20" spans="2:26" ht="11.25" customHeight="1">
      <c r="B20" s="103"/>
      <c r="C20" s="94"/>
      <c r="D20" s="94"/>
      <c r="E20" s="165" t="s">
        <v>133</v>
      </c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03"/>
      <c r="U20" s="115">
        <v>17169253000</v>
      </c>
      <c r="V20" s="116">
        <v>17169251383</v>
      </c>
      <c r="W20" s="116">
        <v>0</v>
      </c>
      <c r="X20" s="116">
        <f t="shared" si="0"/>
        <v>1617</v>
      </c>
      <c r="Y20" s="117">
        <f t="shared" si="1"/>
        <v>99.99999058200144</v>
      </c>
      <c r="Z20" s="103"/>
    </row>
    <row r="21" spans="2:26" ht="11.25" customHeight="1">
      <c r="B21" s="103"/>
      <c r="C21" s="94"/>
      <c r="D21" s="165" t="s">
        <v>134</v>
      </c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03"/>
      <c r="U21" s="115">
        <v>2370172000</v>
      </c>
      <c r="V21" s="116">
        <v>2370171540</v>
      </c>
      <c r="W21" s="116">
        <v>0</v>
      </c>
      <c r="X21" s="116">
        <f aca="true" t="shared" si="2" ref="X21:X31">U21-V21-W21</f>
        <v>460</v>
      </c>
      <c r="Y21" s="117">
        <f t="shared" si="1"/>
        <v>99.99998059212581</v>
      </c>
      <c r="Z21" s="103"/>
    </row>
    <row r="22" spans="2:26" ht="11.25" customHeight="1">
      <c r="B22" s="103"/>
      <c r="C22" s="94"/>
      <c r="D22" s="94"/>
      <c r="E22" s="165" t="s">
        <v>135</v>
      </c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03"/>
      <c r="U22" s="115">
        <v>2370172000</v>
      </c>
      <c r="V22" s="116">
        <v>2370171540</v>
      </c>
      <c r="W22" s="116">
        <v>0</v>
      </c>
      <c r="X22" s="116">
        <f t="shared" si="2"/>
        <v>460</v>
      </c>
      <c r="Y22" s="117">
        <f t="shared" si="1"/>
        <v>99.99998059212581</v>
      </c>
      <c r="Z22" s="103"/>
    </row>
    <row r="23" spans="2:26" ht="11.25" customHeight="1">
      <c r="B23" s="103"/>
      <c r="C23" s="94"/>
      <c r="D23" s="165" t="s">
        <v>136</v>
      </c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03"/>
      <c r="U23" s="115">
        <v>393482000</v>
      </c>
      <c r="V23" s="116">
        <v>318403681</v>
      </c>
      <c r="W23" s="116">
        <v>0</v>
      </c>
      <c r="X23" s="116">
        <f t="shared" si="2"/>
        <v>75078319</v>
      </c>
      <c r="Y23" s="117">
        <f t="shared" si="1"/>
        <v>80.91950356051865</v>
      </c>
      <c r="Z23" s="103"/>
    </row>
    <row r="24" spans="2:26" ht="11.25" customHeight="1">
      <c r="B24" s="103"/>
      <c r="C24" s="94"/>
      <c r="D24" s="94"/>
      <c r="E24" s="165" t="s">
        <v>137</v>
      </c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03"/>
      <c r="U24" s="115">
        <v>393482000</v>
      </c>
      <c r="V24" s="116">
        <v>318403681</v>
      </c>
      <c r="W24" s="116">
        <v>0</v>
      </c>
      <c r="X24" s="116">
        <f t="shared" si="2"/>
        <v>75078319</v>
      </c>
      <c r="Y24" s="117">
        <f t="shared" si="1"/>
        <v>80.91950356051865</v>
      </c>
      <c r="Z24" s="118"/>
    </row>
    <row r="25" spans="2:26" ht="11.25" customHeight="1">
      <c r="B25" s="103"/>
      <c r="C25" s="94"/>
      <c r="D25" s="165" t="s">
        <v>138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03"/>
      <c r="U25" s="115">
        <v>14563000</v>
      </c>
      <c r="V25" s="116">
        <v>13758628</v>
      </c>
      <c r="W25" s="116">
        <v>0</v>
      </c>
      <c r="X25" s="116">
        <f t="shared" si="2"/>
        <v>804372</v>
      </c>
      <c r="Y25" s="117">
        <f t="shared" si="1"/>
        <v>94.47660509510402</v>
      </c>
      <c r="Z25" s="118"/>
    </row>
    <row r="26" spans="2:26" ht="11.25" customHeight="1">
      <c r="B26" s="103"/>
      <c r="C26" s="94"/>
      <c r="D26" s="94"/>
      <c r="E26" s="165" t="s">
        <v>138</v>
      </c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03"/>
      <c r="U26" s="115">
        <v>14563000</v>
      </c>
      <c r="V26" s="116">
        <v>13758628</v>
      </c>
      <c r="W26" s="116">
        <v>0</v>
      </c>
      <c r="X26" s="116">
        <f t="shared" si="2"/>
        <v>804372</v>
      </c>
      <c r="Y26" s="117">
        <f t="shared" si="1"/>
        <v>94.47660509510402</v>
      </c>
      <c r="Z26" s="118"/>
    </row>
    <row r="27" spans="2:26" ht="11.25" customHeight="1">
      <c r="B27" s="103"/>
      <c r="C27" s="94"/>
      <c r="D27" s="165" t="s">
        <v>98</v>
      </c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03"/>
      <c r="U27" s="115">
        <f>SUM(U28:U29)</f>
        <v>62291000</v>
      </c>
      <c r="V27" s="116">
        <f>SUM(V28:V29)</f>
        <v>61804076</v>
      </c>
      <c r="W27" s="116">
        <v>0</v>
      </c>
      <c r="X27" s="116">
        <f t="shared" si="2"/>
        <v>486924</v>
      </c>
      <c r="Y27" s="117">
        <f t="shared" si="1"/>
        <v>99.21830762068356</v>
      </c>
      <c r="Z27" s="118"/>
    </row>
    <row r="28" spans="2:26" ht="11.25" customHeight="1">
      <c r="B28" s="103"/>
      <c r="C28" s="94"/>
      <c r="D28" s="94"/>
      <c r="E28" s="165" t="s">
        <v>139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03"/>
      <c r="U28" s="115">
        <v>62290000</v>
      </c>
      <c r="V28" s="116">
        <v>61804076</v>
      </c>
      <c r="W28" s="116">
        <v>0</v>
      </c>
      <c r="X28" s="116">
        <f t="shared" si="2"/>
        <v>485924</v>
      </c>
      <c r="Y28" s="117">
        <f t="shared" si="1"/>
        <v>99.2199004655643</v>
      </c>
      <c r="Z28" s="118"/>
    </row>
    <row r="29" spans="2:26" ht="11.25" customHeight="1">
      <c r="B29" s="103"/>
      <c r="C29" s="94"/>
      <c r="D29" s="94"/>
      <c r="E29" s="165" t="s">
        <v>97</v>
      </c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03"/>
      <c r="U29" s="115">
        <v>1000</v>
      </c>
      <c r="V29" s="116">
        <v>0</v>
      </c>
      <c r="W29" s="116">
        <v>0</v>
      </c>
      <c r="X29" s="116">
        <f t="shared" si="2"/>
        <v>1000</v>
      </c>
      <c r="Y29" s="117">
        <f t="shared" si="1"/>
        <v>0</v>
      </c>
      <c r="Z29" s="118"/>
    </row>
    <row r="30" spans="2:26" ht="11.25" customHeight="1">
      <c r="B30" s="103"/>
      <c r="C30" s="94"/>
      <c r="D30" s="165" t="s">
        <v>102</v>
      </c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03"/>
      <c r="U30" s="115">
        <v>583461000</v>
      </c>
      <c r="V30" s="116">
        <v>0</v>
      </c>
      <c r="W30" s="116">
        <v>0</v>
      </c>
      <c r="X30" s="116">
        <f t="shared" si="2"/>
        <v>583461000</v>
      </c>
      <c r="Y30" s="117">
        <f t="shared" si="1"/>
        <v>0</v>
      </c>
      <c r="Z30" s="118"/>
    </row>
    <row r="31" spans="2:26" ht="11.25" customHeight="1">
      <c r="B31" s="103"/>
      <c r="C31" s="94"/>
      <c r="D31" s="94"/>
      <c r="E31" s="165" t="s">
        <v>102</v>
      </c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03"/>
      <c r="U31" s="115">
        <v>583461000</v>
      </c>
      <c r="V31" s="116">
        <v>0</v>
      </c>
      <c r="W31" s="116">
        <v>0</v>
      </c>
      <c r="X31" s="116">
        <f t="shared" si="2"/>
        <v>583461000</v>
      </c>
      <c r="Y31" s="117">
        <f t="shared" si="1"/>
        <v>0</v>
      </c>
      <c r="Z31" s="118"/>
    </row>
    <row r="32" spans="2:26" ht="11.25" customHeight="1">
      <c r="B32" s="103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103"/>
      <c r="U32" s="115"/>
      <c r="V32" s="116"/>
      <c r="W32" s="116"/>
      <c r="X32" s="116"/>
      <c r="Y32" s="119"/>
      <c r="Z32" s="118"/>
    </row>
    <row r="33" spans="2:26" ht="11.25" customHeight="1">
      <c r="B33" s="103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103"/>
      <c r="U33" s="115"/>
      <c r="V33" s="116"/>
      <c r="W33" s="116"/>
      <c r="X33" s="116"/>
      <c r="Y33" s="120"/>
      <c r="Z33" s="106"/>
    </row>
    <row r="34" spans="2:26" s="114" customFormat="1" ht="11.25" customHeight="1">
      <c r="B34" s="108"/>
      <c r="C34" s="164" t="s">
        <v>110</v>
      </c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08"/>
      <c r="U34" s="109">
        <v>20812621000</v>
      </c>
      <c r="V34" s="110">
        <v>19989487583</v>
      </c>
      <c r="W34" s="116">
        <v>0</v>
      </c>
      <c r="X34" s="110">
        <f>U34-V34-W34</f>
        <v>823133417</v>
      </c>
      <c r="Y34" s="112">
        <f aca="true" t="shared" si="3" ref="Y34:Y43">V34/U34*100</f>
        <v>96.04502759647619</v>
      </c>
      <c r="Z34" s="113"/>
    </row>
    <row r="35" spans="2:26" ht="11.25" customHeight="1">
      <c r="B35" s="103"/>
      <c r="C35" s="94"/>
      <c r="D35" s="165" t="s">
        <v>126</v>
      </c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03"/>
      <c r="U35" s="115">
        <v>20023198000</v>
      </c>
      <c r="V35" s="116">
        <v>19200203499</v>
      </c>
      <c r="W35" s="116">
        <v>0</v>
      </c>
      <c r="X35" s="116">
        <f>U35-V35-W35</f>
        <v>822994501</v>
      </c>
      <c r="Y35" s="117">
        <f t="shared" si="3"/>
        <v>95.88979492187012</v>
      </c>
      <c r="Z35" s="118"/>
    </row>
    <row r="36" spans="2:26" ht="11.25" customHeight="1">
      <c r="B36" s="103"/>
      <c r="C36" s="94"/>
      <c r="D36" s="94"/>
      <c r="E36" s="165" t="s">
        <v>126</v>
      </c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03"/>
      <c r="U36" s="115">
        <v>20023198000</v>
      </c>
      <c r="V36" s="116">
        <v>19200203499</v>
      </c>
      <c r="W36" s="116">
        <v>0</v>
      </c>
      <c r="X36" s="116">
        <f>U36-V36-W36</f>
        <v>822994501</v>
      </c>
      <c r="Y36" s="117">
        <f t="shared" si="3"/>
        <v>95.88979492187012</v>
      </c>
      <c r="Z36" s="118"/>
    </row>
    <row r="37" spans="2:26" ht="11.25" customHeight="1">
      <c r="B37" s="103"/>
      <c r="C37" s="94"/>
      <c r="D37" s="165" t="s">
        <v>140</v>
      </c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03"/>
      <c r="U37" s="115">
        <v>101259000</v>
      </c>
      <c r="V37" s="116">
        <v>101258370</v>
      </c>
      <c r="W37" s="116">
        <v>0</v>
      </c>
      <c r="X37" s="116">
        <f>U37-V37-W37</f>
        <v>630</v>
      </c>
      <c r="Y37" s="117">
        <f t="shared" si="3"/>
        <v>99.99937783308151</v>
      </c>
      <c r="Z37" s="118"/>
    </row>
    <row r="38" spans="2:26" ht="11.25" customHeight="1">
      <c r="B38" s="103"/>
      <c r="C38" s="94"/>
      <c r="D38" s="94"/>
      <c r="E38" s="165" t="s">
        <v>140</v>
      </c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03"/>
      <c r="U38" s="115">
        <v>101259000</v>
      </c>
      <c r="V38" s="116">
        <v>101258370</v>
      </c>
      <c r="W38" s="116">
        <v>0</v>
      </c>
      <c r="X38" s="116">
        <f>U38-V38-W38</f>
        <v>630</v>
      </c>
      <c r="Y38" s="117">
        <f t="shared" si="3"/>
        <v>99.99937783308151</v>
      </c>
      <c r="Z38" s="118"/>
    </row>
    <row r="39" spans="2:26" ht="11.25" customHeight="1">
      <c r="B39" s="103"/>
      <c r="C39" s="94"/>
      <c r="D39" s="165" t="s">
        <v>141</v>
      </c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03"/>
      <c r="U39" s="115">
        <v>282472000</v>
      </c>
      <c r="V39" s="116">
        <v>282472000</v>
      </c>
      <c r="W39" s="116">
        <v>0</v>
      </c>
      <c r="X39" s="116">
        <v>0</v>
      </c>
      <c r="Y39" s="117">
        <f t="shared" si="3"/>
        <v>100</v>
      </c>
      <c r="Z39" s="118"/>
    </row>
    <row r="40" spans="2:26" ht="11.25" customHeight="1">
      <c r="B40" s="103"/>
      <c r="C40" s="94"/>
      <c r="D40" s="94"/>
      <c r="E40" s="165" t="s">
        <v>141</v>
      </c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03"/>
      <c r="U40" s="115">
        <v>282472000</v>
      </c>
      <c r="V40" s="116">
        <v>282472000</v>
      </c>
      <c r="W40" s="116">
        <v>0</v>
      </c>
      <c r="X40" s="116">
        <v>0</v>
      </c>
      <c r="Y40" s="117">
        <f t="shared" si="3"/>
        <v>100</v>
      </c>
      <c r="Z40" s="118"/>
    </row>
    <row r="41" spans="2:26" ht="11.25" customHeight="1">
      <c r="B41" s="103"/>
      <c r="C41" s="94"/>
      <c r="D41" s="165" t="s">
        <v>142</v>
      </c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03"/>
      <c r="U41" s="115">
        <f>SUM(U42:U43)</f>
        <v>405692000</v>
      </c>
      <c r="V41" s="116">
        <f>SUM(V42:V43)</f>
        <v>405553714</v>
      </c>
      <c r="W41" s="116">
        <v>0</v>
      </c>
      <c r="X41" s="116">
        <f>U41-V41-W41</f>
        <v>138286</v>
      </c>
      <c r="Y41" s="117">
        <f t="shared" si="3"/>
        <v>99.96591355018093</v>
      </c>
      <c r="Z41" s="118"/>
    </row>
    <row r="42" spans="2:26" ht="11.25" customHeight="1">
      <c r="B42" s="103"/>
      <c r="C42" s="94"/>
      <c r="D42" s="94"/>
      <c r="E42" s="165" t="s">
        <v>143</v>
      </c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03"/>
      <c r="U42" s="115">
        <v>405686000</v>
      </c>
      <c r="V42" s="116">
        <v>405553714</v>
      </c>
      <c r="W42" s="116">
        <v>0</v>
      </c>
      <c r="X42" s="116">
        <f>U42-V42-W42</f>
        <v>132286</v>
      </c>
      <c r="Y42" s="117">
        <f t="shared" si="3"/>
        <v>99.96739202240155</v>
      </c>
      <c r="Z42" s="118"/>
    </row>
    <row r="43" spans="2:26" ht="11.25" customHeight="1">
      <c r="B43" s="103"/>
      <c r="C43" s="94"/>
      <c r="D43" s="94"/>
      <c r="E43" s="165" t="s">
        <v>144</v>
      </c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03"/>
      <c r="U43" s="115">
        <v>6000</v>
      </c>
      <c r="V43" s="116">
        <v>0</v>
      </c>
      <c r="W43" s="116">
        <v>0</v>
      </c>
      <c r="X43" s="116">
        <f>U43-V43-W43</f>
        <v>6000</v>
      </c>
      <c r="Y43" s="117">
        <f t="shared" si="3"/>
        <v>0</v>
      </c>
      <c r="Z43" s="118"/>
    </row>
    <row r="44" spans="2:26" ht="11.25" customHeight="1">
      <c r="B44" s="103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103"/>
      <c r="U44" s="115"/>
      <c r="V44" s="116"/>
      <c r="W44" s="116"/>
      <c r="X44" s="116"/>
      <c r="Y44" s="119"/>
      <c r="Z44" s="118"/>
    </row>
    <row r="45" spans="2:26" ht="11.25" customHeight="1">
      <c r="B45" s="103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103"/>
      <c r="U45" s="115"/>
      <c r="V45" s="116"/>
      <c r="W45" s="116"/>
      <c r="X45" s="116"/>
      <c r="Y45" s="120"/>
      <c r="Z45" s="118"/>
    </row>
    <row r="46" spans="2:26" s="114" customFormat="1" ht="11.25" customHeight="1">
      <c r="B46" s="108"/>
      <c r="C46" s="164" t="s">
        <v>118</v>
      </c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08"/>
      <c r="U46" s="109">
        <v>50313118000</v>
      </c>
      <c r="V46" s="110">
        <v>46020797014</v>
      </c>
      <c r="W46" s="116">
        <v>0</v>
      </c>
      <c r="X46" s="110">
        <f aca="true" t="shared" si="4" ref="X46:X51">U46-V46-W46</f>
        <v>4292320986</v>
      </c>
      <c r="Y46" s="112">
        <f aca="true" t="shared" si="5" ref="Y46:Y51">V46/U46*100</f>
        <v>91.46878357648198</v>
      </c>
      <c r="Z46" s="113"/>
    </row>
    <row r="47" spans="2:26" ht="11.25" customHeight="1">
      <c r="B47" s="103"/>
      <c r="C47" s="94"/>
      <c r="D47" s="165" t="s">
        <v>145</v>
      </c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03"/>
      <c r="U47" s="115">
        <v>50125029000</v>
      </c>
      <c r="V47" s="116">
        <v>45832905236</v>
      </c>
      <c r="W47" s="116">
        <v>0</v>
      </c>
      <c r="X47" s="116">
        <f t="shared" si="4"/>
        <v>4292123764</v>
      </c>
      <c r="Y47" s="117">
        <f t="shared" si="5"/>
        <v>91.43716452712675</v>
      </c>
      <c r="Z47" s="118"/>
    </row>
    <row r="48" spans="2:26" ht="11.25" customHeight="1">
      <c r="B48" s="103"/>
      <c r="C48" s="94"/>
      <c r="D48" s="94"/>
      <c r="E48" s="165" t="s">
        <v>145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03"/>
      <c r="U48" s="115">
        <v>50125029000</v>
      </c>
      <c r="V48" s="116">
        <v>45832905236</v>
      </c>
      <c r="W48" s="116">
        <v>0</v>
      </c>
      <c r="X48" s="116">
        <f t="shared" si="4"/>
        <v>4292123764</v>
      </c>
      <c r="Y48" s="117">
        <f t="shared" si="5"/>
        <v>91.43716452712675</v>
      </c>
      <c r="Z48" s="118"/>
    </row>
    <row r="49" spans="2:26" ht="11.25" customHeight="1">
      <c r="B49" s="103"/>
      <c r="C49" s="94"/>
      <c r="D49" s="165" t="s">
        <v>142</v>
      </c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03"/>
      <c r="U49" s="115">
        <f>SUM(U50:U51)</f>
        <v>188089000</v>
      </c>
      <c r="V49" s="116">
        <f>SUM(V50:V51)</f>
        <v>187891778</v>
      </c>
      <c r="W49" s="116">
        <v>0</v>
      </c>
      <c r="X49" s="116">
        <f t="shared" si="4"/>
        <v>197222</v>
      </c>
      <c r="Y49" s="117">
        <f t="shared" si="5"/>
        <v>99.89514431997618</v>
      </c>
      <c r="Z49" s="118"/>
    </row>
    <row r="50" spans="2:26" ht="11.25" customHeight="1">
      <c r="B50" s="103"/>
      <c r="C50" s="94"/>
      <c r="D50" s="94"/>
      <c r="E50" s="165" t="s">
        <v>146</v>
      </c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03"/>
      <c r="U50" s="115">
        <v>7396000</v>
      </c>
      <c r="V50" s="116">
        <v>7395707</v>
      </c>
      <c r="W50" s="116">
        <v>0</v>
      </c>
      <c r="X50" s="116">
        <f t="shared" si="4"/>
        <v>293</v>
      </c>
      <c r="Y50" s="117">
        <f t="shared" si="5"/>
        <v>99.99603839913466</v>
      </c>
      <c r="Z50" s="118"/>
    </row>
    <row r="51" spans="2:26" ht="11.25" customHeight="1">
      <c r="B51" s="103"/>
      <c r="C51" s="94"/>
      <c r="D51" s="94"/>
      <c r="E51" s="165" t="s">
        <v>147</v>
      </c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03"/>
      <c r="U51" s="115">
        <v>180693000</v>
      </c>
      <c r="V51" s="116">
        <v>180496071</v>
      </c>
      <c r="W51" s="116">
        <v>0</v>
      </c>
      <c r="X51" s="116">
        <f t="shared" si="4"/>
        <v>196929</v>
      </c>
      <c r="Y51" s="117">
        <f t="shared" si="5"/>
        <v>99.89101459381382</v>
      </c>
      <c r="Z51" s="118"/>
    </row>
    <row r="52" spans="2:26" ht="11.25" customHeight="1">
      <c r="B52" s="103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103"/>
      <c r="U52" s="115"/>
      <c r="V52" s="116"/>
      <c r="W52" s="116"/>
      <c r="X52" s="116"/>
      <c r="Y52" s="119"/>
      <c r="Z52" s="118"/>
    </row>
    <row r="53" spans="2:26" ht="11.25" customHeight="1">
      <c r="B53" s="10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103"/>
      <c r="U53" s="115"/>
      <c r="V53" s="116"/>
      <c r="W53" s="116"/>
      <c r="X53" s="116"/>
      <c r="Y53" s="120"/>
      <c r="Z53" s="106"/>
    </row>
    <row r="54" spans="2:26" s="114" customFormat="1" ht="11.25" customHeight="1">
      <c r="B54" s="108"/>
      <c r="C54" s="164" t="s">
        <v>3</v>
      </c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08"/>
      <c r="U54" s="109">
        <v>367683000</v>
      </c>
      <c r="V54" s="110">
        <v>367682494</v>
      </c>
      <c r="W54" s="116">
        <v>0</v>
      </c>
      <c r="X54" s="110">
        <f>U54-V54-W54</f>
        <v>506</v>
      </c>
      <c r="Y54" s="112">
        <f>V54/U54*100</f>
        <v>99.99986238145358</v>
      </c>
      <c r="Z54" s="113"/>
    </row>
    <row r="55" spans="2:26" ht="11.25" customHeight="1">
      <c r="B55" s="103"/>
      <c r="C55" s="94"/>
      <c r="D55" s="165" t="s">
        <v>96</v>
      </c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03"/>
      <c r="U55" s="115">
        <v>367683000</v>
      </c>
      <c r="V55" s="116">
        <v>367682494</v>
      </c>
      <c r="W55" s="116">
        <v>0</v>
      </c>
      <c r="X55" s="116">
        <f>U55-V55-W55</f>
        <v>506</v>
      </c>
      <c r="Y55" s="117">
        <f>V55/U55*100</f>
        <v>99.99986238145358</v>
      </c>
      <c r="Z55" s="118"/>
    </row>
    <row r="56" spans="2:26" ht="11.25" customHeight="1">
      <c r="B56" s="103"/>
      <c r="C56" s="94"/>
      <c r="D56" s="94"/>
      <c r="E56" s="165" t="s">
        <v>97</v>
      </c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03"/>
      <c r="U56" s="115">
        <v>367683000</v>
      </c>
      <c r="V56" s="116">
        <v>367682494</v>
      </c>
      <c r="W56" s="116">
        <v>0</v>
      </c>
      <c r="X56" s="116">
        <f>U56-V56-W56</f>
        <v>506</v>
      </c>
      <c r="Y56" s="117">
        <f>V56/U56*100</f>
        <v>99.99986238145358</v>
      </c>
      <c r="Z56" s="118"/>
    </row>
    <row r="57" spans="2:26" ht="11.25" customHeight="1">
      <c r="B57" s="103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103"/>
      <c r="U57" s="115"/>
      <c r="V57" s="116"/>
      <c r="W57" s="116"/>
      <c r="X57" s="116"/>
      <c r="Y57" s="119"/>
      <c r="Z57" s="118"/>
    </row>
    <row r="58" spans="2:26" ht="11.25" customHeight="1">
      <c r="B58" s="103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103"/>
      <c r="U58" s="115"/>
      <c r="V58" s="116"/>
      <c r="W58" s="116"/>
      <c r="X58" s="116"/>
      <c r="Y58" s="120"/>
      <c r="Z58" s="121"/>
    </row>
    <row r="59" spans="2:26" s="114" customFormat="1" ht="11.25" customHeight="1">
      <c r="B59" s="108"/>
      <c r="C59" s="164" t="s">
        <v>121</v>
      </c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08"/>
      <c r="U59" s="109">
        <v>211493000</v>
      </c>
      <c r="V59" s="110">
        <v>199418518</v>
      </c>
      <c r="W59" s="116">
        <v>0</v>
      </c>
      <c r="X59" s="110">
        <f aca="true" t="shared" si="6" ref="X59:X65">U59-V59-W59</f>
        <v>12074482</v>
      </c>
      <c r="Y59" s="112">
        <f aca="true" t="shared" si="7" ref="Y59:Y65">V59/U59*100</f>
        <v>94.29083610332258</v>
      </c>
      <c r="Z59" s="113"/>
    </row>
    <row r="60" spans="2:26" ht="11.25" customHeight="1">
      <c r="B60" s="103"/>
      <c r="C60" s="94"/>
      <c r="D60" s="165" t="s">
        <v>148</v>
      </c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03"/>
      <c r="U60" s="115">
        <v>102016000</v>
      </c>
      <c r="V60" s="116">
        <v>94942025</v>
      </c>
      <c r="W60" s="116">
        <v>0</v>
      </c>
      <c r="X60" s="116">
        <f t="shared" si="6"/>
        <v>7073975</v>
      </c>
      <c r="Y60" s="117">
        <f t="shared" si="7"/>
        <v>93.06581810696362</v>
      </c>
      <c r="Z60" s="118"/>
    </row>
    <row r="61" spans="2:26" ht="11.25" customHeight="1">
      <c r="B61" s="103"/>
      <c r="C61" s="94"/>
      <c r="D61" s="94"/>
      <c r="E61" s="165" t="s">
        <v>148</v>
      </c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03"/>
      <c r="U61" s="115">
        <v>102016000</v>
      </c>
      <c r="V61" s="116">
        <v>94942025</v>
      </c>
      <c r="W61" s="116">
        <v>0</v>
      </c>
      <c r="X61" s="116">
        <f t="shared" si="6"/>
        <v>7073975</v>
      </c>
      <c r="Y61" s="117">
        <f t="shared" si="7"/>
        <v>93.06581810696362</v>
      </c>
      <c r="Z61" s="118"/>
    </row>
    <row r="62" spans="2:26" ht="11.25" customHeight="1">
      <c r="B62" s="103"/>
      <c r="C62" s="103"/>
      <c r="D62" s="165" t="s">
        <v>97</v>
      </c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03"/>
      <c r="U62" s="115">
        <v>104477000</v>
      </c>
      <c r="V62" s="116">
        <v>104476493</v>
      </c>
      <c r="W62" s="116">
        <v>0</v>
      </c>
      <c r="X62" s="116">
        <f t="shared" si="6"/>
        <v>507</v>
      </c>
      <c r="Y62" s="117">
        <f t="shared" si="7"/>
        <v>99.99951472572911</v>
      </c>
      <c r="Z62" s="118"/>
    </row>
    <row r="63" spans="2:26" ht="11.25" customHeight="1">
      <c r="B63" s="103"/>
      <c r="C63" s="94"/>
      <c r="D63" s="103"/>
      <c r="E63" s="165" t="s">
        <v>97</v>
      </c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03"/>
      <c r="U63" s="115">
        <v>104477000</v>
      </c>
      <c r="V63" s="116">
        <v>104476493</v>
      </c>
      <c r="W63" s="116">
        <v>0</v>
      </c>
      <c r="X63" s="116">
        <f t="shared" si="6"/>
        <v>507</v>
      </c>
      <c r="Y63" s="117">
        <f t="shared" si="7"/>
        <v>99.99951472572911</v>
      </c>
      <c r="Z63" s="118"/>
    </row>
    <row r="64" spans="2:26" ht="11.25" customHeight="1">
      <c r="B64" s="103"/>
      <c r="C64" s="103"/>
      <c r="D64" s="165" t="s">
        <v>102</v>
      </c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03"/>
      <c r="U64" s="115">
        <v>5000000</v>
      </c>
      <c r="V64" s="116">
        <v>0</v>
      </c>
      <c r="W64" s="116">
        <v>0</v>
      </c>
      <c r="X64" s="116">
        <f t="shared" si="6"/>
        <v>5000000</v>
      </c>
      <c r="Y64" s="117">
        <f t="shared" si="7"/>
        <v>0</v>
      </c>
      <c r="Z64" s="118"/>
    </row>
    <row r="65" spans="2:26" ht="11.25" customHeight="1">
      <c r="B65" s="103"/>
      <c r="C65" s="94"/>
      <c r="D65" s="103"/>
      <c r="E65" s="165" t="s">
        <v>102</v>
      </c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03"/>
      <c r="U65" s="115">
        <v>5000000</v>
      </c>
      <c r="V65" s="116">
        <v>0</v>
      </c>
      <c r="W65" s="116">
        <v>0</v>
      </c>
      <c r="X65" s="116">
        <f t="shared" si="6"/>
        <v>5000000</v>
      </c>
      <c r="Y65" s="117">
        <f t="shared" si="7"/>
        <v>0</v>
      </c>
      <c r="Z65" s="118"/>
    </row>
    <row r="66" spans="2:26" ht="11.25" customHeight="1">
      <c r="B66" s="103"/>
      <c r="C66" s="94"/>
      <c r="D66" s="103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103"/>
      <c r="U66" s="115"/>
      <c r="V66" s="116"/>
      <c r="W66" s="116"/>
      <c r="X66" s="116"/>
      <c r="Y66" s="119"/>
      <c r="Z66" s="118"/>
    </row>
    <row r="67" spans="2:26" ht="11.25" customHeight="1">
      <c r="B67" s="10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103"/>
      <c r="U67" s="115"/>
      <c r="V67" s="116"/>
      <c r="W67" s="116"/>
      <c r="X67" s="116"/>
      <c r="Y67" s="120"/>
      <c r="Z67" s="121"/>
    </row>
    <row r="68" spans="2:26" s="114" customFormat="1" ht="11.25" customHeight="1">
      <c r="B68" s="108"/>
      <c r="C68" s="164" t="s">
        <v>123</v>
      </c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08"/>
      <c r="U68" s="109">
        <v>540681000</v>
      </c>
      <c r="V68" s="110">
        <v>518071117</v>
      </c>
      <c r="W68" s="116">
        <v>0</v>
      </c>
      <c r="X68" s="110">
        <f>U68-V68-W68</f>
        <v>22609883</v>
      </c>
      <c r="Y68" s="112">
        <f>V68/U68*100</f>
        <v>95.81825827058839</v>
      </c>
      <c r="Z68" s="113"/>
    </row>
    <row r="69" spans="2:26" ht="11.25" customHeight="1">
      <c r="B69" s="103"/>
      <c r="C69" s="94"/>
      <c r="D69" s="165" t="s">
        <v>151</v>
      </c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03"/>
      <c r="U69" s="115">
        <v>540681000</v>
      </c>
      <c r="V69" s="116">
        <v>518071117</v>
      </c>
      <c r="W69" s="116">
        <v>0</v>
      </c>
      <c r="X69" s="116">
        <f>U69-V69-W69</f>
        <v>22609883</v>
      </c>
      <c r="Y69" s="117">
        <f>V69/U69*100</f>
        <v>95.81825827058839</v>
      </c>
      <c r="Z69" s="118"/>
    </row>
    <row r="70" spans="2:26" ht="11.25" customHeight="1">
      <c r="B70" s="103"/>
      <c r="C70" s="94"/>
      <c r="D70" s="94"/>
      <c r="E70" s="165" t="s">
        <v>125</v>
      </c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03"/>
      <c r="U70" s="115">
        <v>540681000</v>
      </c>
      <c r="V70" s="116">
        <v>518071117</v>
      </c>
      <c r="W70" s="116">
        <v>0</v>
      </c>
      <c r="X70" s="116">
        <f>U70-V70-W70</f>
        <v>22609883</v>
      </c>
      <c r="Y70" s="117">
        <f>V70/U70*100</f>
        <v>95.81825827058839</v>
      </c>
      <c r="Z70" s="118"/>
    </row>
    <row r="71" spans="2:26" ht="11.25" customHeight="1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22"/>
      <c r="V71" s="102"/>
      <c r="W71" s="102"/>
      <c r="X71" s="102"/>
      <c r="Y71" s="102"/>
      <c r="Z71" s="103"/>
    </row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</sheetData>
  <mergeCells count="55">
    <mergeCell ref="E70:S70"/>
    <mergeCell ref="E61:S61"/>
    <mergeCell ref="D62:S62"/>
    <mergeCell ref="E63:S63"/>
    <mergeCell ref="C68:S68"/>
    <mergeCell ref="E56:S56"/>
    <mergeCell ref="C59:S59"/>
    <mergeCell ref="D60:S60"/>
    <mergeCell ref="D69:S69"/>
    <mergeCell ref="D64:S64"/>
    <mergeCell ref="E65:S65"/>
    <mergeCell ref="E50:S50"/>
    <mergeCell ref="E51:S51"/>
    <mergeCell ref="C54:S54"/>
    <mergeCell ref="D55:S55"/>
    <mergeCell ref="C46:S46"/>
    <mergeCell ref="D47:S47"/>
    <mergeCell ref="E48:S48"/>
    <mergeCell ref="D49:S49"/>
    <mergeCell ref="E40:S40"/>
    <mergeCell ref="D41:S41"/>
    <mergeCell ref="E42:S42"/>
    <mergeCell ref="E43:S43"/>
    <mergeCell ref="E36:S36"/>
    <mergeCell ref="D37:S37"/>
    <mergeCell ref="E38:S38"/>
    <mergeCell ref="D39:S39"/>
    <mergeCell ref="D30:S30"/>
    <mergeCell ref="E31:S31"/>
    <mergeCell ref="C34:S34"/>
    <mergeCell ref="D35:S35"/>
    <mergeCell ref="E26:S26"/>
    <mergeCell ref="D27:S27"/>
    <mergeCell ref="E28:S28"/>
    <mergeCell ref="E29:S29"/>
    <mergeCell ref="E22:S22"/>
    <mergeCell ref="D23:S23"/>
    <mergeCell ref="E24:S24"/>
    <mergeCell ref="D25:S25"/>
    <mergeCell ref="E18:S18"/>
    <mergeCell ref="D19:S19"/>
    <mergeCell ref="E20:S20"/>
    <mergeCell ref="D21:S21"/>
    <mergeCell ref="E14:S14"/>
    <mergeCell ref="E15:S15"/>
    <mergeCell ref="E16:S16"/>
    <mergeCell ref="E17:S17"/>
    <mergeCell ref="D10:S10"/>
    <mergeCell ref="E11:S11"/>
    <mergeCell ref="D12:S12"/>
    <mergeCell ref="E13:S13"/>
    <mergeCell ref="B3:Y3"/>
    <mergeCell ref="B5:T6"/>
    <mergeCell ref="U5:Y5"/>
    <mergeCell ref="C9:S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K64"/>
  <sheetViews>
    <sheetView workbookViewId="0" topLeftCell="A1">
      <selection activeCell="A1" sqref="A1"/>
    </sheetView>
  </sheetViews>
  <sheetFormatPr defaultColWidth="9.00390625" defaultRowHeight="13.5"/>
  <cols>
    <col min="1" max="63" width="1.625" style="3" customWidth="1"/>
    <col min="64" max="16384" width="9.00390625" style="3" customWidth="1"/>
  </cols>
  <sheetData>
    <row r="1" spans="1:21" ht="10.5" customHeight="1">
      <c r="A1" s="161" t="s">
        <v>323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ht="10.5" customHeight="1"/>
    <row r="3" spans="2:63" s="1" customFormat="1" ht="18" customHeight="1">
      <c r="B3" s="216" t="s">
        <v>334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4"/>
    </row>
    <row r="4" spans="2:63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41" t="s">
        <v>284</v>
      </c>
      <c r="BK4" s="16"/>
    </row>
    <row r="5" spans="2:63" ht="19.5" customHeight="1">
      <c r="B5" s="188" t="s">
        <v>154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 t="s">
        <v>155</v>
      </c>
      <c r="N5" s="186"/>
      <c r="O5" s="186"/>
      <c r="P5" s="186"/>
      <c r="Q5" s="186"/>
      <c r="R5" s="186"/>
      <c r="S5" s="186"/>
      <c r="T5" s="186"/>
      <c r="U5" s="186"/>
      <c r="V5" s="186"/>
      <c r="W5" s="186" t="s">
        <v>156</v>
      </c>
      <c r="X5" s="186"/>
      <c r="Y5" s="186"/>
      <c r="Z5" s="186"/>
      <c r="AA5" s="186"/>
      <c r="AB5" s="186"/>
      <c r="AC5" s="186"/>
      <c r="AD5" s="186"/>
      <c r="AE5" s="186"/>
      <c r="AF5" s="186"/>
      <c r="AG5" s="186" t="s">
        <v>263</v>
      </c>
      <c r="AH5" s="186"/>
      <c r="AI5" s="186"/>
      <c r="AJ5" s="186"/>
      <c r="AK5" s="186"/>
      <c r="AL5" s="186"/>
      <c r="AM5" s="186"/>
      <c r="AN5" s="186"/>
      <c r="AO5" s="186"/>
      <c r="AP5" s="186"/>
      <c r="AQ5" s="186" t="s">
        <v>264</v>
      </c>
      <c r="AR5" s="186"/>
      <c r="AS5" s="186"/>
      <c r="AT5" s="186"/>
      <c r="AU5" s="186"/>
      <c r="AV5" s="186"/>
      <c r="AW5" s="186"/>
      <c r="AX5" s="186"/>
      <c r="AY5" s="186"/>
      <c r="AZ5" s="186"/>
      <c r="BA5" s="186" t="s">
        <v>265</v>
      </c>
      <c r="BB5" s="186"/>
      <c r="BC5" s="186"/>
      <c r="BD5" s="186"/>
      <c r="BE5" s="186"/>
      <c r="BF5" s="186"/>
      <c r="BG5" s="186"/>
      <c r="BH5" s="186"/>
      <c r="BI5" s="186"/>
      <c r="BJ5" s="190"/>
      <c r="BK5" s="8"/>
    </row>
    <row r="6" spans="2:63" ht="12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77"/>
      <c r="N6" s="78"/>
      <c r="O6" s="78"/>
      <c r="P6" s="78"/>
      <c r="Q6" s="78"/>
      <c r="R6" s="78"/>
      <c r="S6" s="78"/>
      <c r="T6" s="78"/>
      <c r="U6" s="79"/>
      <c r="V6" s="79"/>
      <c r="W6" s="9"/>
      <c r="X6" s="9"/>
      <c r="Y6" s="9"/>
      <c r="Z6" s="9"/>
      <c r="AA6" s="9"/>
      <c r="AB6" s="9"/>
      <c r="AC6" s="9"/>
      <c r="AD6" s="9"/>
      <c r="AE6" s="8"/>
      <c r="AF6" s="8"/>
      <c r="AG6" s="9"/>
      <c r="AH6" s="9"/>
      <c r="AI6" s="9"/>
      <c r="AJ6" s="9"/>
      <c r="AK6" s="9"/>
      <c r="AL6" s="9"/>
      <c r="AM6" s="9"/>
      <c r="AN6" s="9"/>
      <c r="AO6" s="8"/>
      <c r="AP6" s="8"/>
      <c r="AQ6" s="9"/>
      <c r="AR6" s="9"/>
      <c r="AS6" s="9"/>
      <c r="AT6" s="9"/>
      <c r="AU6" s="9"/>
      <c r="AV6" s="9"/>
      <c r="AW6" s="9"/>
      <c r="AX6" s="9"/>
      <c r="AY6" s="8"/>
      <c r="AZ6" s="8"/>
      <c r="BA6" s="9"/>
      <c r="BB6" s="9"/>
      <c r="BC6" s="9"/>
      <c r="BD6" s="9"/>
      <c r="BE6" s="9"/>
      <c r="BF6" s="9"/>
      <c r="BG6" s="9"/>
      <c r="BH6" s="9"/>
      <c r="BI6" s="8"/>
      <c r="BJ6" s="8"/>
      <c r="BK6" s="8"/>
    </row>
    <row r="7" spans="2:63" ht="12.75" customHeight="1">
      <c r="B7" s="9"/>
      <c r="C7" s="205" t="s">
        <v>271</v>
      </c>
      <c r="D7" s="205"/>
      <c r="E7" s="205"/>
      <c r="F7" s="202" t="s">
        <v>266</v>
      </c>
      <c r="G7" s="202"/>
      <c r="H7" s="202"/>
      <c r="I7" s="205" t="s">
        <v>272</v>
      </c>
      <c r="J7" s="205"/>
      <c r="K7" s="205"/>
      <c r="L7" s="9"/>
      <c r="M7" s="225">
        <v>58397244000</v>
      </c>
      <c r="N7" s="224"/>
      <c r="O7" s="224"/>
      <c r="P7" s="224"/>
      <c r="Q7" s="224"/>
      <c r="R7" s="224"/>
      <c r="S7" s="224"/>
      <c r="T7" s="224"/>
      <c r="U7" s="224"/>
      <c r="V7" s="224"/>
      <c r="W7" s="224">
        <v>68039797662</v>
      </c>
      <c r="X7" s="224"/>
      <c r="Y7" s="224"/>
      <c r="Z7" s="224"/>
      <c r="AA7" s="224"/>
      <c r="AB7" s="224"/>
      <c r="AC7" s="224"/>
      <c r="AD7" s="224"/>
      <c r="AE7" s="224"/>
      <c r="AF7" s="224"/>
      <c r="AG7" s="224">
        <v>58888956600</v>
      </c>
      <c r="AH7" s="224"/>
      <c r="AI7" s="224"/>
      <c r="AJ7" s="224"/>
      <c r="AK7" s="224"/>
      <c r="AL7" s="224"/>
      <c r="AM7" s="224"/>
      <c r="AN7" s="224"/>
      <c r="AO7" s="224"/>
      <c r="AP7" s="224"/>
      <c r="AQ7" s="224">
        <v>663882078</v>
      </c>
      <c r="AR7" s="224"/>
      <c r="AS7" s="224"/>
      <c r="AT7" s="224"/>
      <c r="AU7" s="224"/>
      <c r="AV7" s="224"/>
      <c r="AW7" s="224"/>
      <c r="AX7" s="224"/>
      <c r="AY7" s="224"/>
      <c r="AZ7" s="224"/>
      <c r="BA7" s="224">
        <v>8482483123</v>
      </c>
      <c r="BB7" s="224"/>
      <c r="BC7" s="224"/>
      <c r="BD7" s="224"/>
      <c r="BE7" s="224"/>
      <c r="BF7" s="224"/>
      <c r="BG7" s="224"/>
      <c r="BH7" s="224"/>
      <c r="BI7" s="224"/>
      <c r="BJ7" s="224"/>
      <c r="BK7" s="27"/>
    </row>
    <row r="8" spans="2:63" ht="12.75" customHeight="1">
      <c r="B8" s="9"/>
      <c r="C8" s="7"/>
      <c r="D8" s="7"/>
      <c r="E8" s="7"/>
      <c r="F8" s="14"/>
      <c r="G8" s="14"/>
      <c r="H8" s="14"/>
      <c r="I8" s="7"/>
      <c r="J8" s="7"/>
      <c r="K8" s="7"/>
      <c r="L8" s="9"/>
      <c r="M8" s="80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27"/>
    </row>
    <row r="9" spans="2:63" ht="12.75" customHeight="1">
      <c r="B9" s="9"/>
      <c r="C9" s="9"/>
      <c r="D9" s="9"/>
      <c r="E9" s="9"/>
      <c r="F9" s="202" t="s">
        <v>267</v>
      </c>
      <c r="G9" s="202"/>
      <c r="H9" s="202"/>
      <c r="I9" s="14"/>
      <c r="J9" s="14"/>
      <c r="K9" s="9"/>
      <c r="L9" s="9"/>
      <c r="M9" s="225">
        <v>55826713000</v>
      </c>
      <c r="N9" s="224"/>
      <c r="O9" s="224"/>
      <c r="P9" s="224"/>
      <c r="Q9" s="224"/>
      <c r="R9" s="224"/>
      <c r="S9" s="224"/>
      <c r="T9" s="224"/>
      <c r="U9" s="224"/>
      <c r="V9" s="224"/>
      <c r="W9" s="224">
        <v>64556821551</v>
      </c>
      <c r="X9" s="224"/>
      <c r="Y9" s="224"/>
      <c r="Z9" s="224"/>
      <c r="AA9" s="224"/>
      <c r="AB9" s="224"/>
      <c r="AC9" s="224"/>
      <c r="AD9" s="224"/>
      <c r="AE9" s="224"/>
      <c r="AF9" s="224"/>
      <c r="AG9" s="224">
        <v>55843069735</v>
      </c>
      <c r="AH9" s="224"/>
      <c r="AI9" s="224"/>
      <c r="AJ9" s="224"/>
      <c r="AK9" s="224"/>
      <c r="AL9" s="224"/>
      <c r="AM9" s="224"/>
      <c r="AN9" s="224"/>
      <c r="AO9" s="224"/>
      <c r="AP9" s="224"/>
      <c r="AQ9" s="224">
        <v>566113632</v>
      </c>
      <c r="AR9" s="224"/>
      <c r="AS9" s="224"/>
      <c r="AT9" s="224"/>
      <c r="AU9" s="224"/>
      <c r="AV9" s="224"/>
      <c r="AW9" s="224"/>
      <c r="AX9" s="224"/>
      <c r="AY9" s="224"/>
      <c r="AZ9" s="224"/>
      <c r="BA9" s="224">
        <v>8149031973</v>
      </c>
      <c r="BB9" s="224"/>
      <c r="BC9" s="224"/>
      <c r="BD9" s="224"/>
      <c r="BE9" s="224"/>
      <c r="BF9" s="224"/>
      <c r="BG9" s="224"/>
      <c r="BH9" s="224"/>
      <c r="BI9" s="224"/>
      <c r="BJ9" s="224"/>
      <c r="BK9" s="27"/>
    </row>
    <row r="10" spans="2:63" ht="12.75" customHeight="1">
      <c r="B10" s="9"/>
      <c r="C10" s="9"/>
      <c r="D10" s="9"/>
      <c r="E10" s="9"/>
      <c r="F10" s="14"/>
      <c r="G10" s="14"/>
      <c r="H10" s="14"/>
      <c r="I10" s="14"/>
      <c r="J10" s="14"/>
      <c r="K10" s="9"/>
      <c r="L10" s="9"/>
      <c r="M10" s="80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27"/>
    </row>
    <row r="11" spans="2:63" ht="12.75" customHeight="1">
      <c r="B11" s="9"/>
      <c r="C11" s="9"/>
      <c r="D11" s="9"/>
      <c r="E11" s="9"/>
      <c r="F11" s="202" t="s">
        <v>268</v>
      </c>
      <c r="G11" s="202"/>
      <c r="H11" s="202"/>
      <c r="I11" s="14"/>
      <c r="J11" s="14"/>
      <c r="K11" s="9"/>
      <c r="L11" s="9"/>
      <c r="M11" s="225">
        <v>53901372000</v>
      </c>
      <c r="N11" s="224"/>
      <c r="O11" s="224"/>
      <c r="P11" s="224"/>
      <c r="Q11" s="224"/>
      <c r="R11" s="224"/>
      <c r="S11" s="224"/>
      <c r="T11" s="224"/>
      <c r="U11" s="224"/>
      <c r="V11" s="224"/>
      <c r="W11" s="224">
        <v>62428195160</v>
      </c>
      <c r="X11" s="224"/>
      <c r="Y11" s="224"/>
      <c r="Z11" s="224"/>
      <c r="AA11" s="224"/>
      <c r="AB11" s="224"/>
      <c r="AC11" s="224"/>
      <c r="AD11" s="224"/>
      <c r="AE11" s="224"/>
      <c r="AF11" s="224"/>
      <c r="AG11" s="224">
        <v>53884966227</v>
      </c>
      <c r="AH11" s="224"/>
      <c r="AI11" s="224"/>
      <c r="AJ11" s="224"/>
      <c r="AK11" s="224"/>
      <c r="AL11" s="224"/>
      <c r="AM11" s="224"/>
      <c r="AN11" s="224"/>
      <c r="AO11" s="224"/>
      <c r="AP11" s="224"/>
      <c r="AQ11" s="224">
        <v>648359136</v>
      </c>
      <c r="AR11" s="224"/>
      <c r="AS11" s="224"/>
      <c r="AT11" s="224"/>
      <c r="AU11" s="224"/>
      <c r="AV11" s="224"/>
      <c r="AW11" s="224"/>
      <c r="AX11" s="224"/>
      <c r="AY11" s="224"/>
      <c r="AZ11" s="224"/>
      <c r="BA11" s="224">
        <v>7898119554</v>
      </c>
      <c r="BB11" s="224"/>
      <c r="BC11" s="224"/>
      <c r="BD11" s="224"/>
      <c r="BE11" s="224"/>
      <c r="BF11" s="224"/>
      <c r="BG11" s="224"/>
      <c r="BH11" s="224"/>
      <c r="BI11" s="224"/>
      <c r="BJ11" s="224"/>
      <c r="BK11" s="27"/>
    </row>
    <row r="12" spans="2:63" ht="12.75" customHeight="1">
      <c r="B12" s="9"/>
      <c r="C12" s="9"/>
      <c r="D12" s="9"/>
      <c r="E12" s="9"/>
      <c r="F12" s="14"/>
      <c r="G12" s="14"/>
      <c r="H12" s="14"/>
      <c r="I12" s="14"/>
      <c r="J12" s="14"/>
      <c r="K12" s="9"/>
      <c r="L12" s="9"/>
      <c r="M12" s="80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27"/>
    </row>
    <row r="13" spans="2:63" ht="12.75" customHeight="1">
      <c r="B13" s="9"/>
      <c r="C13" s="9"/>
      <c r="D13" s="9"/>
      <c r="E13" s="9"/>
      <c r="F13" s="202" t="s">
        <v>269</v>
      </c>
      <c r="G13" s="202"/>
      <c r="H13" s="202"/>
      <c r="I13" s="14"/>
      <c r="J13" s="14"/>
      <c r="K13" s="9"/>
      <c r="L13" s="9"/>
      <c r="M13" s="225">
        <v>53851484000</v>
      </c>
      <c r="N13" s="224"/>
      <c r="O13" s="224"/>
      <c r="P13" s="224"/>
      <c r="Q13" s="224"/>
      <c r="R13" s="224"/>
      <c r="S13" s="224"/>
      <c r="T13" s="224"/>
      <c r="U13" s="224"/>
      <c r="V13" s="224"/>
      <c r="W13" s="224">
        <v>62625209610</v>
      </c>
      <c r="X13" s="224"/>
      <c r="Y13" s="224"/>
      <c r="Z13" s="224"/>
      <c r="AA13" s="224"/>
      <c r="AB13" s="224"/>
      <c r="AC13" s="224"/>
      <c r="AD13" s="224"/>
      <c r="AE13" s="224"/>
      <c r="AF13" s="224"/>
      <c r="AG13" s="224">
        <v>54189574237</v>
      </c>
      <c r="AH13" s="224"/>
      <c r="AI13" s="224"/>
      <c r="AJ13" s="224"/>
      <c r="AK13" s="224"/>
      <c r="AL13" s="224"/>
      <c r="AM13" s="224"/>
      <c r="AN13" s="224"/>
      <c r="AO13" s="224"/>
      <c r="AP13" s="224"/>
      <c r="AQ13" s="224">
        <v>821043496</v>
      </c>
      <c r="AR13" s="224"/>
      <c r="AS13" s="224"/>
      <c r="AT13" s="224"/>
      <c r="AU13" s="224"/>
      <c r="AV13" s="224"/>
      <c r="AW13" s="224"/>
      <c r="AX13" s="224"/>
      <c r="AY13" s="224"/>
      <c r="AZ13" s="224"/>
      <c r="BA13" s="224">
        <v>7618519742</v>
      </c>
      <c r="BB13" s="224"/>
      <c r="BC13" s="224"/>
      <c r="BD13" s="224"/>
      <c r="BE13" s="224"/>
      <c r="BF13" s="224"/>
      <c r="BG13" s="224"/>
      <c r="BH13" s="224"/>
      <c r="BI13" s="224"/>
      <c r="BJ13" s="224"/>
      <c r="BK13" s="27"/>
    </row>
    <row r="14" spans="2:63" ht="12.75" customHeight="1">
      <c r="B14" s="9"/>
      <c r="C14" s="9"/>
      <c r="D14" s="9"/>
      <c r="E14" s="9"/>
      <c r="F14" s="14"/>
      <c r="G14" s="14"/>
      <c r="H14" s="14"/>
      <c r="I14" s="14"/>
      <c r="J14" s="14"/>
      <c r="K14" s="9"/>
      <c r="L14" s="9"/>
      <c r="M14" s="80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27"/>
    </row>
    <row r="15" spans="2:63" s="31" customFormat="1" ht="12.75" customHeight="1">
      <c r="B15" s="32"/>
      <c r="C15" s="32"/>
      <c r="D15" s="32"/>
      <c r="E15" s="32"/>
      <c r="F15" s="170" t="s">
        <v>233</v>
      </c>
      <c r="G15" s="170"/>
      <c r="H15" s="170"/>
      <c r="I15" s="154"/>
      <c r="J15" s="154"/>
      <c r="K15" s="32"/>
      <c r="L15" s="32"/>
      <c r="M15" s="162">
        <v>53721457000</v>
      </c>
      <c r="N15" s="223"/>
      <c r="O15" s="223"/>
      <c r="P15" s="223"/>
      <c r="Q15" s="223"/>
      <c r="R15" s="223"/>
      <c r="S15" s="223"/>
      <c r="T15" s="223"/>
      <c r="U15" s="223"/>
      <c r="V15" s="223"/>
      <c r="W15" s="223">
        <v>62110989305</v>
      </c>
      <c r="X15" s="223"/>
      <c r="Y15" s="223"/>
      <c r="Z15" s="223"/>
      <c r="AA15" s="223"/>
      <c r="AB15" s="223"/>
      <c r="AC15" s="223"/>
      <c r="AD15" s="223"/>
      <c r="AE15" s="223"/>
      <c r="AF15" s="223"/>
      <c r="AG15" s="223">
        <v>53997259717</v>
      </c>
      <c r="AH15" s="223"/>
      <c r="AI15" s="223"/>
      <c r="AJ15" s="223"/>
      <c r="AK15" s="223"/>
      <c r="AL15" s="223"/>
      <c r="AM15" s="223"/>
      <c r="AN15" s="223"/>
      <c r="AO15" s="223"/>
      <c r="AP15" s="223"/>
      <c r="AQ15" s="223">
        <v>1057184488</v>
      </c>
      <c r="AR15" s="223"/>
      <c r="AS15" s="223"/>
      <c r="AT15" s="223"/>
      <c r="AU15" s="223"/>
      <c r="AV15" s="223"/>
      <c r="AW15" s="223"/>
      <c r="AX15" s="223"/>
      <c r="AY15" s="223"/>
      <c r="AZ15" s="223"/>
      <c r="BA15" s="223">
        <v>7060667376</v>
      </c>
      <c r="BB15" s="223"/>
      <c r="BC15" s="223"/>
      <c r="BD15" s="223"/>
      <c r="BE15" s="223"/>
      <c r="BF15" s="223"/>
      <c r="BG15" s="223"/>
      <c r="BH15" s="223"/>
      <c r="BI15" s="223"/>
      <c r="BJ15" s="223"/>
      <c r="BK15" s="155"/>
    </row>
    <row r="16" spans="2:63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66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9"/>
    </row>
    <row r="17" spans="2:6" ht="12" customHeight="1">
      <c r="B17" s="185" t="s">
        <v>157</v>
      </c>
      <c r="C17" s="185"/>
      <c r="D17" s="185"/>
      <c r="E17" s="8" t="s">
        <v>270</v>
      </c>
      <c r="F17" s="9" t="s">
        <v>342</v>
      </c>
    </row>
    <row r="18" spans="2:6" ht="12" customHeight="1">
      <c r="B18" s="7"/>
      <c r="C18" s="7"/>
      <c r="D18" s="7"/>
      <c r="E18" s="8"/>
      <c r="F18" s="9"/>
    </row>
    <row r="19" spans="2:63" ht="12" customHeight="1">
      <c r="B19" s="7"/>
      <c r="C19" s="7"/>
      <c r="D19" s="7"/>
      <c r="E19" s="7"/>
      <c r="F19" s="8"/>
      <c r="G19" s="9"/>
      <c r="H19" s="9"/>
      <c r="I19" s="9"/>
      <c r="BJ19" s="9"/>
      <c r="BK19" s="9"/>
    </row>
    <row r="20" spans="1:63" ht="18" customHeight="1">
      <c r="A20" s="241" t="s">
        <v>347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9"/>
    </row>
    <row r="21" spans="2:63" ht="12.7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41" t="s">
        <v>158</v>
      </c>
      <c r="BK21" s="9"/>
    </row>
    <row r="22" spans="2:63" ht="19.5" customHeight="1">
      <c r="B22" s="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226" t="s">
        <v>273</v>
      </c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7"/>
      <c r="AM22" s="228" t="s">
        <v>324</v>
      </c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30"/>
      <c r="BK22" s="9"/>
    </row>
    <row r="23" spans="2:63" ht="19.5" customHeight="1">
      <c r="B23" s="205" t="s">
        <v>160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22"/>
      <c r="AM23" s="231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3"/>
      <c r="BK23" s="9"/>
    </row>
    <row r="24" spans="2:63" ht="19.5" customHeight="1"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34" t="s">
        <v>161</v>
      </c>
      <c r="P24" s="235"/>
      <c r="Q24" s="235"/>
      <c r="R24" s="235"/>
      <c r="S24" s="235"/>
      <c r="T24" s="236"/>
      <c r="U24" s="234" t="s">
        <v>162</v>
      </c>
      <c r="V24" s="235"/>
      <c r="W24" s="235"/>
      <c r="X24" s="235"/>
      <c r="Y24" s="235"/>
      <c r="Z24" s="236"/>
      <c r="AA24" s="234" t="s">
        <v>152</v>
      </c>
      <c r="AB24" s="235"/>
      <c r="AC24" s="235"/>
      <c r="AD24" s="235"/>
      <c r="AE24" s="235"/>
      <c r="AF24" s="236"/>
      <c r="AG24" s="205" t="s">
        <v>163</v>
      </c>
      <c r="AH24" s="205"/>
      <c r="AI24" s="205"/>
      <c r="AJ24" s="205"/>
      <c r="AK24" s="205"/>
      <c r="AL24" s="205"/>
      <c r="AM24" s="239" t="s">
        <v>161</v>
      </c>
      <c r="AN24" s="235"/>
      <c r="AO24" s="235"/>
      <c r="AP24" s="235"/>
      <c r="AQ24" s="235"/>
      <c r="AR24" s="236"/>
      <c r="AS24" s="234" t="s">
        <v>162</v>
      </c>
      <c r="AT24" s="235"/>
      <c r="AU24" s="235"/>
      <c r="AV24" s="235"/>
      <c r="AW24" s="235"/>
      <c r="AX24" s="236"/>
      <c r="AY24" s="234" t="s">
        <v>152</v>
      </c>
      <c r="AZ24" s="235"/>
      <c r="BA24" s="235"/>
      <c r="BB24" s="235"/>
      <c r="BC24" s="235"/>
      <c r="BD24" s="236"/>
      <c r="BE24" s="205" t="s">
        <v>163</v>
      </c>
      <c r="BF24" s="205"/>
      <c r="BG24" s="205"/>
      <c r="BH24" s="205"/>
      <c r="BI24" s="205"/>
      <c r="BJ24" s="205"/>
      <c r="BK24" s="9"/>
    </row>
    <row r="25" spans="2:63" ht="19.5" customHeight="1">
      <c r="B25" s="68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81"/>
      <c r="O25" s="222"/>
      <c r="P25" s="177"/>
      <c r="Q25" s="177"/>
      <c r="R25" s="177"/>
      <c r="S25" s="177"/>
      <c r="T25" s="178"/>
      <c r="U25" s="222"/>
      <c r="V25" s="177"/>
      <c r="W25" s="177"/>
      <c r="X25" s="177"/>
      <c r="Y25" s="177"/>
      <c r="Z25" s="178"/>
      <c r="AA25" s="222"/>
      <c r="AB25" s="177"/>
      <c r="AC25" s="177"/>
      <c r="AD25" s="177"/>
      <c r="AE25" s="177"/>
      <c r="AF25" s="178"/>
      <c r="AG25" s="222" t="s">
        <v>274</v>
      </c>
      <c r="AH25" s="177"/>
      <c r="AI25" s="177"/>
      <c r="AJ25" s="177"/>
      <c r="AK25" s="177"/>
      <c r="AL25" s="177"/>
      <c r="AM25" s="240"/>
      <c r="AN25" s="177"/>
      <c r="AO25" s="177"/>
      <c r="AP25" s="177"/>
      <c r="AQ25" s="177"/>
      <c r="AR25" s="178"/>
      <c r="AS25" s="222"/>
      <c r="AT25" s="177"/>
      <c r="AU25" s="177"/>
      <c r="AV25" s="177"/>
      <c r="AW25" s="177"/>
      <c r="AX25" s="178"/>
      <c r="AY25" s="222"/>
      <c r="AZ25" s="177"/>
      <c r="BA25" s="177"/>
      <c r="BB25" s="177"/>
      <c r="BC25" s="177"/>
      <c r="BD25" s="178"/>
      <c r="BE25" s="222" t="s">
        <v>274</v>
      </c>
      <c r="BF25" s="177"/>
      <c r="BG25" s="177"/>
      <c r="BH25" s="177"/>
      <c r="BI25" s="177"/>
      <c r="BJ25" s="177"/>
      <c r="BK25" s="9"/>
    </row>
    <row r="26" spans="2:63" ht="12.75" customHeight="1">
      <c r="B26" s="9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2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C26" s="9"/>
      <c r="AD26" s="197" t="s">
        <v>16</v>
      </c>
      <c r="AE26" s="197"/>
      <c r="AF26" s="197"/>
      <c r="AH26" s="9"/>
      <c r="AI26" s="9"/>
      <c r="AJ26" s="9"/>
      <c r="AK26" s="197" t="s">
        <v>153</v>
      </c>
      <c r="AL26" s="197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BA26" s="9"/>
      <c r="BB26" s="197" t="s">
        <v>16</v>
      </c>
      <c r="BC26" s="197"/>
      <c r="BD26" s="197"/>
      <c r="BF26" s="9"/>
      <c r="BG26" s="9"/>
      <c r="BH26" s="9"/>
      <c r="BI26" s="197" t="s">
        <v>153</v>
      </c>
      <c r="BJ26" s="197"/>
      <c r="BK26" s="9"/>
    </row>
    <row r="27" spans="2:63" ht="12.75" customHeight="1"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3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9"/>
    </row>
    <row r="28" spans="3:62" s="9" customFormat="1" ht="12.75" customHeight="1">
      <c r="C28" s="171" t="s">
        <v>164</v>
      </c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7"/>
      <c r="O28" s="237">
        <f>SUM(O31,O61)</f>
        <v>49253</v>
      </c>
      <c r="P28" s="206"/>
      <c r="Q28" s="206"/>
      <c r="R28" s="206"/>
      <c r="S28" s="206"/>
      <c r="T28" s="206"/>
      <c r="U28" s="206">
        <f>SUM(U31,U61)</f>
        <v>175518</v>
      </c>
      <c r="V28" s="206"/>
      <c r="W28" s="206"/>
      <c r="X28" s="206"/>
      <c r="Y28" s="206"/>
      <c r="Z28" s="206"/>
      <c r="AA28" s="206">
        <f>SUM(AA31,AA61)</f>
        <v>43451688</v>
      </c>
      <c r="AB28" s="206"/>
      <c r="AC28" s="206"/>
      <c r="AD28" s="206"/>
      <c r="AE28" s="206"/>
      <c r="AF28" s="206"/>
      <c r="AG28" s="238">
        <v>247563</v>
      </c>
      <c r="AH28" s="238"/>
      <c r="AI28" s="238"/>
      <c r="AJ28" s="238"/>
      <c r="AK28" s="238"/>
      <c r="AL28" s="206"/>
      <c r="AM28" s="195">
        <f>SUM(AM31,AM61)</f>
        <v>48549</v>
      </c>
      <c r="AN28" s="195"/>
      <c r="AO28" s="195"/>
      <c r="AP28" s="195"/>
      <c r="AQ28" s="195"/>
      <c r="AR28" s="195"/>
      <c r="AS28" s="195">
        <f>SUM(AS31,AS61)</f>
        <v>174367</v>
      </c>
      <c r="AT28" s="195"/>
      <c r="AU28" s="195"/>
      <c r="AV28" s="195"/>
      <c r="AW28" s="195"/>
      <c r="AX28" s="195"/>
      <c r="AY28" s="195">
        <v>41933450</v>
      </c>
      <c r="AZ28" s="195"/>
      <c r="BA28" s="195"/>
      <c r="BB28" s="195"/>
      <c r="BC28" s="195"/>
      <c r="BD28" s="195"/>
      <c r="BE28" s="243">
        <v>240490</v>
      </c>
      <c r="BF28" s="243"/>
      <c r="BG28" s="243"/>
      <c r="BH28" s="243"/>
      <c r="BI28" s="243"/>
      <c r="BJ28" s="195"/>
    </row>
    <row r="29" spans="3:62" s="9" customFormat="1" ht="12.75" customHeight="1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4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</row>
    <row r="30" spans="3:62" s="9" customFormat="1" ht="12.75" customHeight="1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4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</row>
    <row r="31" spans="3:62" s="9" customFormat="1" ht="12.75" customHeight="1">
      <c r="C31" s="198" t="s">
        <v>165</v>
      </c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7"/>
      <c r="O31" s="237">
        <f>SUM(O33:T59)</f>
        <v>38950</v>
      </c>
      <c r="P31" s="206"/>
      <c r="Q31" s="206"/>
      <c r="R31" s="206"/>
      <c r="S31" s="206"/>
      <c r="T31" s="206"/>
      <c r="U31" s="206">
        <f>SUM(U33:Z59)</f>
        <v>148451</v>
      </c>
      <c r="V31" s="206"/>
      <c r="W31" s="206"/>
      <c r="X31" s="206"/>
      <c r="Y31" s="206"/>
      <c r="Z31" s="206"/>
      <c r="AA31" s="206">
        <f>SUM(AA33:AF59)</f>
        <v>36932642</v>
      </c>
      <c r="AB31" s="206"/>
      <c r="AC31" s="206"/>
      <c r="AD31" s="206"/>
      <c r="AE31" s="206"/>
      <c r="AF31" s="206"/>
      <c r="AG31" s="238">
        <v>248787</v>
      </c>
      <c r="AH31" s="238"/>
      <c r="AI31" s="238"/>
      <c r="AJ31" s="238"/>
      <c r="AK31" s="238"/>
      <c r="AL31" s="206"/>
      <c r="AM31" s="206">
        <f>SUM(AM33:AR59)</f>
        <v>38251</v>
      </c>
      <c r="AN31" s="206"/>
      <c r="AO31" s="206"/>
      <c r="AP31" s="206"/>
      <c r="AQ31" s="206"/>
      <c r="AR31" s="206"/>
      <c r="AS31" s="206">
        <f>SUM(AS33:AX59)</f>
        <v>147214</v>
      </c>
      <c r="AT31" s="206"/>
      <c r="AU31" s="206"/>
      <c r="AV31" s="206"/>
      <c r="AW31" s="206"/>
      <c r="AX31" s="206"/>
      <c r="AY31" s="206">
        <v>35653808</v>
      </c>
      <c r="AZ31" s="206"/>
      <c r="BA31" s="206"/>
      <c r="BB31" s="206"/>
      <c r="BC31" s="206"/>
      <c r="BD31" s="206"/>
      <c r="BE31" s="206">
        <v>242190</v>
      </c>
      <c r="BF31" s="206"/>
      <c r="BG31" s="206"/>
      <c r="BH31" s="206"/>
      <c r="BI31" s="206"/>
      <c r="BJ31" s="206"/>
    </row>
    <row r="32" spans="3:62" s="9" customFormat="1" ht="12.75" customHeight="1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84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</row>
    <row r="33" spans="4:62" s="9" customFormat="1" ht="12.75" customHeight="1">
      <c r="D33" s="198" t="s">
        <v>166</v>
      </c>
      <c r="E33" s="198"/>
      <c r="F33" s="198"/>
      <c r="G33" s="198"/>
      <c r="H33" s="198"/>
      <c r="I33" s="198"/>
      <c r="J33" s="198"/>
      <c r="K33" s="198"/>
      <c r="L33" s="198"/>
      <c r="M33" s="198"/>
      <c r="N33" s="7"/>
      <c r="O33" s="237">
        <v>4602</v>
      </c>
      <c r="P33" s="206"/>
      <c r="Q33" s="206"/>
      <c r="R33" s="206"/>
      <c r="S33" s="206"/>
      <c r="T33" s="206"/>
      <c r="U33" s="206">
        <v>23801</v>
      </c>
      <c r="V33" s="206"/>
      <c r="W33" s="206"/>
      <c r="X33" s="206"/>
      <c r="Y33" s="206"/>
      <c r="Z33" s="206"/>
      <c r="AA33" s="206">
        <v>7694079</v>
      </c>
      <c r="AB33" s="206"/>
      <c r="AC33" s="206"/>
      <c r="AD33" s="206"/>
      <c r="AE33" s="206"/>
      <c r="AF33" s="206"/>
      <c r="AG33" s="206">
        <v>323267</v>
      </c>
      <c r="AH33" s="206"/>
      <c r="AI33" s="206"/>
      <c r="AJ33" s="206"/>
      <c r="AK33" s="206"/>
      <c r="AL33" s="206"/>
      <c r="AM33" s="206">
        <v>4454</v>
      </c>
      <c r="AN33" s="206"/>
      <c r="AO33" s="206"/>
      <c r="AP33" s="206"/>
      <c r="AQ33" s="206"/>
      <c r="AR33" s="206"/>
      <c r="AS33" s="206">
        <v>23359</v>
      </c>
      <c r="AT33" s="206"/>
      <c r="AU33" s="206"/>
      <c r="AV33" s="206"/>
      <c r="AW33" s="206"/>
      <c r="AX33" s="206"/>
      <c r="AY33" s="206">
        <v>7322152</v>
      </c>
      <c r="AZ33" s="206"/>
      <c r="BA33" s="206"/>
      <c r="BB33" s="206"/>
      <c r="BC33" s="206"/>
      <c r="BD33" s="206"/>
      <c r="BE33" s="206">
        <v>313462</v>
      </c>
      <c r="BF33" s="206"/>
      <c r="BG33" s="206"/>
      <c r="BH33" s="206"/>
      <c r="BI33" s="206"/>
      <c r="BJ33" s="206"/>
    </row>
    <row r="34" spans="4:62" s="9" customFormat="1" ht="12.75" customHeight="1">
      <c r="D34" s="198" t="s">
        <v>167</v>
      </c>
      <c r="E34" s="198"/>
      <c r="F34" s="198"/>
      <c r="G34" s="198"/>
      <c r="H34" s="198"/>
      <c r="I34" s="198"/>
      <c r="J34" s="198"/>
      <c r="K34" s="198"/>
      <c r="L34" s="198"/>
      <c r="M34" s="198"/>
      <c r="N34" s="7"/>
      <c r="O34" s="237">
        <v>3606</v>
      </c>
      <c r="P34" s="206"/>
      <c r="Q34" s="206"/>
      <c r="R34" s="206"/>
      <c r="S34" s="206"/>
      <c r="T34" s="206"/>
      <c r="U34" s="206">
        <v>11600</v>
      </c>
      <c r="V34" s="206"/>
      <c r="W34" s="206"/>
      <c r="X34" s="206"/>
      <c r="Y34" s="206"/>
      <c r="Z34" s="206"/>
      <c r="AA34" s="206">
        <v>3295658</v>
      </c>
      <c r="AB34" s="206"/>
      <c r="AC34" s="206"/>
      <c r="AD34" s="206"/>
      <c r="AE34" s="206"/>
      <c r="AF34" s="206"/>
      <c r="AG34" s="206">
        <v>284108</v>
      </c>
      <c r="AH34" s="206"/>
      <c r="AI34" s="206"/>
      <c r="AJ34" s="206"/>
      <c r="AK34" s="206"/>
      <c r="AL34" s="206"/>
      <c r="AM34" s="206">
        <v>3593</v>
      </c>
      <c r="AN34" s="206"/>
      <c r="AO34" s="206"/>
      <c r="AP34" s="206"/>
      <c r="AQ34" s="206"/>
      <c r="AR34" s="206"/>
      <c r="AS34" s="206">
        <v>11692</v>
      </c>
      <c r="AT34" s="206"/>
      <c r="AU34" s="206"/>
      <c r="AV34" s="206"/>
      <c r="AW34" s="206"/>
      <c r="AX34" s="206"/>
      <c r="AY34" s="206">
        <v>3131281</v>
      </c>
      <c r="AZ34" s="206"/>
      <c r="BA34" s="206"/>
      <c r="BB34" s="206"/>
      <c r="BC34" s="206"/>
      <c r="BD34" s="206"/>
      <c r="BE34" s="206">
        <v>267814</v>
      </c>
      <c r="BF34" s="206"/>
      <c r="BG34" s="206"/>
      <c r="BH34" s="206"/>
      <c r="BI34" s="206"/>
      <c r="BJ34" s="206"/>
    </row>
    <row r="35" spans="4:62" s="9" customFormat="1" ht="12.75" customHeight="1">
      <c r="D35" s="198" t="s">
        <v>168</v>
      </c>
      <c r="E35" s="198"/>
      <c r="F35" s="198"/>
      <c r="G35" s="198"/>
      <c r="H35" s="198"/>
      <c r="I35" s="198"/>
      <c r="J35" s="198"/>
      <c r="K35" s="198"/>
      <c r="L35" s="198"/>
      <c r="M35" s="198"/>
      <c r="N35" s="7"/>
      <c r="O35" s="237">
        <v>4034</v>
      </c>
      <c r="P35" s="206"/>
      <c r="Q35" s="206"/>
      <c r="R35" s="206"/>
      <c r="S35" s="206"/>
      <c r="T35" s="206"/>
      <c r="U35" s="206">
        <v>14677</v>
      </c>
      <c r="V35" s="206"/>
      <c r="W35" s="206"/>
      <c r="X35" s="206"/>
      <c r="Y35" s="206"/>
      <c r="Z35" s="206"/>
      <c r="AA35" s="206">
        <v>3954993</v>
      </c>
      <c r="AB35" s="206"/>
      <c r="AC35" s="206"/>
      <c r="AD35" s="206"/>
      <c r="AE35" s="206"/>
      <c r="AF35" s="206"/>
      <c r="AG35" s="206">
        <v>269469</v>
      </c>
      <c r="AH35" s="206"/>
      <c r="AI35" s="206"/>
      <c r="AJ35" s="206"/>
      <c r="AK35" s="206"/>
      <c r="AL35" s="206"/>
      <c r="AM35" s="206">
        <v>4059</v>
      </c>
      <c r="AN35" s="206"/>
      <c r="AO35" s="206"/>
      <c r="AP35" s="206"/>
      <c r="AQ35" s="206"/>
      <c r="AR35" s="206"/>
      <c r="AS35" s="206">
        <v>14998</v>
      </c>
      <c r="AT35" s="206"/>
      <c r="AU35" s="206"/>
      <c r="AV35" s="206"/>
      <c r="AW35" s="206"/>
      <c r="AX35" s="206"/>
      <c r="AY35" s="206">
        <v>4028103</v>
      </c>
      <c r="AZ35" s="206"/>
      <c r="BA35" s="206"/>
      <c r="BB35" s="206"/>
      <c r="BC35" s="206"/>
      <c r="BD35" s="206"/>
      <c r="BE35" s="206">
        <v>268576</v>
      </c>
      <c r="BF35" s="206"/>
      <c r="BG35" s="206"/>
      <c r="BH35" s="206"/>
      <c r="BI35" s="206"/>
      <c r="BJ35" s="206"/>
    </row>
    <row r="36" spans="4:62" s="9" customFormat="1" ht="12.75" customHeight="1">
      <c r="D36" s="198" t="s">
        <v>169</v>
      </c>
      <c r="E36" s="198"/>
      <c r="F36" s="198"/>
      <c r="G36" s="198"/>
      <c r="H36" s="198"/>
      <c r="I36" s="198"/>
      <c r="J36" s="198"/>
      <c r="K36" s="198"/>
      <c r="L36" s="198"/>
      <c r="M36" s="198"/>
      <c r="N36" s="7"/>
      <c r="O36" s="237">
        <v>4128</v>
      </c>
      <c r="P36" s="206"/>
      <c r="Q36" s="206"/>
      <c r="R36" s="206"/>
      <c r="S36" s="206"/>
      <c r="T36" s="206"/>
      <c r="U36" s="206">
        <v>17166</v>
      </c>
      <c r="V36" s="206"/>
      <c r="W36" s="206"/>
      <c r="X36" s="206"/>
      <c r="Y36" s="206"/>
      <c r="Z36" s="206"/>
      <c r="AA36" s="206">
        <v>4135147</v>
      </c>
      <c r="AB36" s="206"/>
      <c r="AC36" s="206"/>
      <c r="AD36" s="206"/>
      <c r="AE36" s="206"/>
      <c r="AF36" s="206"/>
      <c r="AG36" s="206">
        <v>240892</v>
      </c>
      <c r="AH36" s="206"/>
      <c r="AI36" s="206"/>
      <c r="AJ36" s="206"/>
      <c r="AK36" s="206"/>
      <c r="AL36" s="206"/>
      <c r="AM36" s="206">
        <v>4071</v>
      </c>
      <c r="AN36" s="206"/>
      <c r="AO36" s="206"/>
      <c r="AP36" s="206"/>
      <c r="AQ36" s="206"/>
      <c r="AR36" s="206"/>
      <c r="AS36" s="206">
        <v>17286</v>
      </c>
      <c r="AT36" s="206"/>
      <c r="AU36" s="206"/>
      <c r="AV36" s="206"/>
      <c r="AW36" s="206"/>
      <c r="AX36" s="206"/>
      <c r="AY36" s="206">
        <v>4035245</v>
      </c>
      <c r="AZ36" s="206"/>
      <c r="BA36" s="206"/>
      <c r="BB36" s="206"/>
      <c r="BC36" s="206"/>
      <c r="BD36" s="206"/>
      <c r="BE36" s="206">
        <v>233440</v>
      </c>
      <c r="BF36" s="206"/>
      <c r="BG36" s="206"/>
      <c r="BH36" s="206"/>
      <c r="BI36" s="206"/>
      <c r="BJ36" s="206"/>
    </row>
    <row r="37" spans="4:62" s="9" customFormat="1" ht="12.75" customHeight="1">
      <c r="D37" s="198" t="s">
        <v>170</v>
      </c>
      <c r="E37" s="198"/>
      <c r="F37" s="198"/>
      <c r="G37" s="198"/>
      <c r="H37" s="198"/>
      <c r="I37" s="198"/>
      <c r="J37" s="198"/>
      <c r="K37" s="198"/>
      <c r="L37" s="198"/>
      <c r="M37" s="198"/>
      <c r="N37" s="7"/>
      <c r="O37" s="237">
        <v>1599</v>
      </c>
      <c r="P37" s="206"/>
      <c r="Q37" s="206"/>
      <c r="R37" s="206"/>
      <c r="S37" s="206"/>
      <c r="T37" s="206"/>
      <c r="U37" s="206">
        <v>5676</v>
      </c>
      <c r="V37" s="206"/>
      <c r="W37" s="206"/>
      <c r="X37" s="206"/>
      <c r="Y37" s="206"/>
      <c r="Z37" s="206"/>
      <c r="AA37" s="206">
        <v>1687579</v>
      </c>
      <c r="AB37" s="206"/>
      <c r="AC37" s="206"/>
      <c r="AD37" s="206"/>
      <c r="AE37" s="206"/>
      <c r="AF37" s="206"/>
      <c r="AG37" s="206">
        <v>297318</v>
      </c>
      <c r="AH37" s="206"/>
      <c r="AI37" s="206"/>
      <c r="AJ37" s="206"/>
      <c r="AK37" s="206"/>
      <c r="AL37" s="206"/>
      <c r="AM37" s="206">
        <v>1570</v>
      </c>
      <c r="AN37" s="206"/>
      <c r="AO37" s="206"/>
      <c r="AP37" s="206"/>
      <c r="AQ37" s="206"/>
      <c r="AR37" s="206"/>
      <c r="AS37" s="206">
        <v>5588</v>
      </c>
      <c r="AT37" s="206"/>
      <c r="AU37" s="206"/>
      <c r="AV37" s="206"/>
      <c r="AW37" s="206"/>
      <c r="AX37" s="206"/>
      <c r="AY37" s="206">
        <v>1623994</v>
      </c>
      <c r="AZ37" s="206"/>
      <c r="BA37" s="206"/>
      <c r="BB37" s="206"/>
      <c r="BC37" s="206"/>
      <c r="BD37" s="206"/>
      <c r="BE37" s="206">
        <v>290622</v>
      </c>
      <c r="BF37" s="206"/>
      <c r="BG37" s="206"/>
      <c r="BH37" s="206"/>
      <c r="BI37" s="206"/>
      <c r="BJ37" s="206"/>
    </row>
    <row r="38" spans="4:62" s="9" customFormat="1" ht="12.75" customHeight="1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4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</row>
    <row r="39" spans="4:62" s="9" customFormat="1" ht="12.75" customHeight="1">
      <c r="D39" s="198" t="s">
        <v>171</v>
      </c>
      <c r="E39" s="198"/>
      <c r="F39" s="198"/>
      <c r="G39" s="198"/>
      <c r="H39" s="198"/>
      <c r="I39" s="198"/>
      <c r="J39" s="198"/>
      <c r="K39" s="198"/>
      <c r="L39" s="198"/>
      <c r="M39" s="198"/>
      <c r="N39" s="7"/>
      <c r="O39" s="237">
        <v>1068</v>
      </c>
      <c r="P39" s="206"/>
      <c r="Q39" s="206"/>
      <c r="R39" s="206"/>
      <c r="S39" s="206"/>
      <c r="T39" s="206"/>
      <c r="U39" s="206">
        <v>2241</v>
      </c>
      <c r="V39" s="206"/>
      <c r="W39" s="206"/>
      <c r="X39" s="206"/>
      <c r="Y39" s="206"/>
      <c r="Z39" s="206"/>
      <c r="AA39" s="206">
        <v>457273</v>
      </c>
      <c r="AB39" s="206"/>
      <c r="AC39" s="206"/>
      <c r="AD39" s="206"/>
      <c r="AE39" s="206"/>
      <c r="AF39" s="206"/>
      <c r="AG39" s="206">
        <v>204048</v>
      </c>
      <c r="AH39" s="206"/>
      <c r="AI39" s="206"/>
      <c r="AJ39" s="206"/>
      <c r="AK39" s="206"/>
      <c r="AL39" s="206"/>
      <c r="AM39" s="206">
        <v>1031</v>
      </c>
      <c r="AN39" s="206"/>
      <c r="AO39" s="206"/>
      <c r="AP39" s="206"/>
      <c r="AQ39" s="206"/>
      <c r="AR39" s="206"/>
      <c r="AS39" s="206">
        <v>2150</v>
      </c>
      <c r="AT39" s="206"/>
      <c r="AU39" s="206"/>
      <c r="AV39" s="206"/>
      <c r="AW39" s="206"/>
      <c r="AX39" s="206"/>
      <c r="AY39" s="206">
        <v>433095</v>
      </c>
      <c r="AZ39" s="206"/>
      <c r="BA39" s="206"/>
      <c r="BB39" s="206"/>
      <c r="BC39" s="206"/>
      <c r="BD39" s="206"/>
      <c r="BE39" s="206">
        <v>201440</v>
      </c>
      <c r="BF39" s="206"/>
      <c r="BG39" s="206"/>
      <c r="BH39" s="206"/>
      <c r="BI39" s="206"/>
      <c r="BJ39" s="206"/>
    </row>
    <row r="40" spans="4:62" s="9" customFormat="1" ht="12.75" customHeight="1">
      <c r="D40" s="198" t="s">
        <v>172</v>
      </c>
      <c r="E40" s="198"/>
      <c r="F40" s="198"/>
      <c r="G40" s="198"/>
      <c r="H40" s="198"/>
      <c r="I40" s="198"/>
      <c r="J40" s="198"/>
      <c r="K40" s="198"/>
      <c r="L40" s="198"/>
      <c r="M40" s="198"/>
      <c r="N40" s="7"/>
      <c r="O40" s="237">
        <v>406</v>
      </c>
      <c r="P40" s="206"/>
      <c r="Q40" s="206"/>
      <c r="R40" s="206"/>
      <c r="S40" s="206"/>
      <c r="T40" s="206"/>
      <c r="U40" s="206">
        <v>1083</v>
      </c>
      <c r="V40" s="206"/>
      <c r="W40" s="206"/>
      <c r="X40" s="206"/>
      <c r="Y40" s="206"/>
      <c r="Z40" s="206"/>
      <c r="AA40" s="206">
        <v>233769</v>
      </c>
      <c r="AB40" s="206"/>
      <c r="AC40" s="206"/>
      <c r="AD40" s="206"/>
      <c r="AE40" s="206"/>
      <c r="AF40" s="206"/>
      <c r="AG40" s="206">
        <v>215853</v>
      </c>
      <c r="AH40" s="206"/>
      <c r="AI40" s="206"/>
      <c r="AJ40" s="206"/>
      <c r="AK40" s="206"/>
      <c r="AL40" s="206"/>
      <c r="AM40" s="206">
        <v>398</v>
      </c>
      <c r="AN40" s="206"/>
      <c r="AO40" s="206"/>
      <c r="AP40" s="206"/>
      <c r="AQ40" s="206"/>
      <c r="AR40" s="206"/>
      <c r="AS40" s="206">
        <v>1027</v>
      </c>
      <c r="AT40" s="206"/>
      <c r="AU40" s="206"/>
      <c r="AV40" s="206"/>
      <c r="AW40" s="206"/>
      <c r="AX40" s="206"/>
      <c r="AY40" s="206">
        <v>222037</v>
      </c>
      <c r="AZ40" s="206"/>
      <c r="BA40" s="206"/>
      <c r="BB40" s="206"/>
      <c r="BC40" s="206"/>
      <c r="BD40" s="206"/>
      <c r="BE40" s="206">
        <v>216199</v>
      </c>
      <c r="BF40" s="206"/>
      <c r="BG40" s="206"/>
      <c r="BH40" s="206"/>
      <c r="BI40" s="206"/>
      <c r="BJ40" s="206"/>
    </row>
    <row r="41" spans="4:62" s="9" customFormat="1" ht="12.75" customHeight="1">
      <c r="D41" s="198" t="s">
        <v>173</v>
      </c>
      <c r="E41" s="198"/>
      <c r="F41" s="198"/>
      <c r="G41" s="198"/>
      <c r="H41" s="198"/>
      <c r="I41" s="198"/>
      <c r="J41" s="198"/>
      <c r="K41" s="198"/>
      <c r="L41" s="198"/>
      <c r="M41" s="198"/>
      <c r="N41" s="7"/>
      <c r="O41" s="237">
        <v>715</v>
      </c>
      <c r="P41" s="206"/>
      <c r="Q41" s="206"/>
      <c r="R41" s="206"/>
      <c r="S41" s="206"/>
      <c r="T41" s="206"/>
      <c r="U41" s="206">
        <v>3438</v>
      </c>
      <c r="V41" s="206"/>
      <c r="W41" s="206"/>
      <c r="X41" s="206"/>
      <c r="Y41" s="206"/>
      <c r="Z41" s="206"/>
      <c r="AA41" s="206">
        <v>754624</v>
      </c>
      <c r="AB41" s="206"/>
      <c r="AC41" s="206"/>
      <c r="AD41" s="206"/>
      <c r="AE41" s="206"/>
      <c r="AF41" s="206"/>
      <c r="AG41" s="206">
        <v>219495</v>
      </c>
      <c r="AH41" s="206"/>
      <c r="AI41" s="206"/>
      <c r="AJ41" s="206"/>
      <c r="AK41" s="206"/>
      <c r="AL41" s="206"/>
      <c r="AM41" s="206">
        <v>715</v>
      </c>
      <c r="AN41" s="206"/>
      <c r="AO41" s="206"/>
      <c r="AP41" s="206"/>
      <c r="AQ41" s="206"/>
      <c r="AR41" s="206"/>
      <c r="AS41" s="206">
        <v>3482</v>
      </c>
      <c r="AT41" s="206"/>
      <c r="AU41" s="206"/>
      <c r="AV41" s="206"/>
      <c r="AW41" s="206"/>
      <c r="AX41" s="206"/>
      <c r="AY41" s="206">
        <v>720117</v>
      </c>
      <c r="AZ41" s="206"/>
      <c r="BA41" s="206"/>
      <c r="BB41" s="206"/>
      <c r="BC41" s="206"/>
      <c r="BD41" s="206"/>
      <c r="BE41" s="206">
        <v>206811</v>
      </c>
      <c r="BF41" s="206"/>
      <c r="BG41" s="206"/>
      <c r="BH41" s="206"/>
      <c r="BI41" s="206"/>
      <c r="BJ41" s="206"/>
    </row>
    <row r="42" spans="4:62" s="9" customFormat="1" ht="12.75" customHeight="1">
      <c r="D42" s="198" t="s">
        <v>174</v>
      </c>
      <c r="E42" s="198"/>
      <c r="F42" s="198"/>
      <c r="G42" s="198"/>
      <c r="H42" s="198"/>
      <c r="I42" s="198"/>
      <c r="J42" s="198"/>
      <c r="K42" s="198"/>
      <c r="L42" s="198"/>
      <c r="M42" s="198"/>
      <c r="N42" s="7"/>
      <c r="O42" s="237">
        <v>1054</v>
      </c>
      <c r="P42" s="206"/>
      <c r="Q42" s="206"/>
      <c r="R42" s="206"/>
      <c r="S42" s="206"/>
      <c r="T42" s="206"/>
      <c r="U42" s="206">
        <v>3743</v>
      </c>
      <c r="V42" s="206"/>
      <c r="W42" s="206"/>
      <c r="X42" s="206"/>
      <c r="Y42" s="206"/>
      <c r="Z42" s="206"/>
      <c r="AA42" s="206">
        <v>915988</v>
      </c>
      <c r="AB42" s="206"/>
      <c r="AC42" s="206"/>
      <c r="AD42" s="206"/>
      <c r="AE42" s="206"/>
      <c r="AF42" s="206"/>
      <c r="AG42" s="206">
        <v>244720</v>
      </c>
      <c r="AH42" s="206"/>
      <c r="AI42" s="206"/>
      <c r="AJ42" s="206"/>
      <c r="AK42" s="206"/>
      <c r="AL42" s="206"/>
      <c r="AM42" s="206">
        <v>1079</v>
      </c>
      <c r="AN42" s="206"/>
      <c r="AO42" s="206"/>
      <c r="AP42" s="206"/>
      <c r="AQ42" s="206"/>
      <c r="AR42" s="206"/>
      <c r="AS42" s="206">
        <v>3907</v>
      </c>
      <c r="AT42" s="206"/>
      <c r="AU42" s="206"/>
      <c r="AV42" s="206"/>
      <c r="AW42" s="206"/>
      <c r="AX42" s="206"/>
      <c r="AY42" s="206">
        <v>850204</v>
      </c>
      <c r="AZ42" s="206"/>
      <c r="BA42" s="206"/>
      <c r="BB42" s="206"/>
      <c r="BC42" s="206"/>
      <c r="BD42" s="206"/>
      <c r="BE42" s="206">
        <v>217610</v>
      </c>
      <c r="BF42" s="206"/>
      <c r="BG42" s="206"/>
      <c r="BH42" s="206"/>
      <c r="BI42" s="206"/>
      <c r="BJ42" s="206"/>
    </row>
    <row r="43" spans="4:62" s="9" customFormat="1" ht="12.75" customHeight="1">
      <c r="D43" s="198" t="s">
        <v>175</v>
      </c>
      <c r="E43" s="198"/>
      <c r="F43" s="198"/>
      <c r="G43" s="198"/>
      <c r="H43" s="198"/>
      <c r="I43" s="198"/>
      <c r="J43" s="198"/>
      <c r="K43" s="198"/>
      <c r="L43" s="198"/>
      <c r="M43" s="198"/>
      <c r="N43" s="7"/>
      <c r="O43" s="237">
        <v>554</v>
      </c>
      <c r="P43" s="206"/>
      <c r="Q43" s="206"/>
      <c r="R43" s="206"/>
      <c r="S43" s="206"/>
      <c r="T43" s="206"/>
      <c r="U43" s="206">
        <v>1570</v>
      </c>
      <c r="V43" s="206"/>
      <c r="W43" s="206"/>
      <c r="X43" s="206"/>
      <c r="Y43" s="206"/>
      <c r="Z43" s="206"/>
      <c r="AA43" s="206">
        <v>293263</v>
      </c>
      <c r="AB43" s="206"/>
      <c r="AC43" s="206"/>
      <c r="AD43" s="206"/>
      <c r="AE43" s="206"/>
      <c r="AF43" s="206"/>
      <c r="AG43" s="206">
        <v>186792</v>
      </c>
      <c r="AH43" s="206"/>
      <c r="AI43" s="206"/>
      <c r="AJ43" s="206"/>
      <c r="AK43" s="206"/>
      <c r="AL43" s="206"/>
      <c r="AM43" s="206">
        <v>531</v>
      </c>
      <c r="AN43" s="206"/>
      <c r="AO43" s="206"/>
      <c r="AP43" s="206"/>
      <c r="AQ43" s="206"/>
      <c r="AR43" s="206"/>
      <c r="AS43" s="206">
        <v>1613</v>
      </c>
      <c r="AT43" s="206"/>
      <c r="AU43" s="206"/>
      <c r="AV43" s="206"/>
      <c r="AW43" s="206"/>
      <c r="AX43" s="206"/>
      <c r="AY43" s="206">
        <v>294006</v>
      </c>
      <c r="AZ43" s="206"/>
      <c r="BA43" s="206"/>
      <c r="BB43" s="206"/>
      <c r="BC43" s="206"/>
      <c r="BD43" s="206"/>
      <c r="BE43" s="206">
        <v>182273</v>
      </c>
      <c r="BF43" s="206"/>
      <c r="BG43" s="206"/>
      <c r="BH43" s="206"/>
      <c r="BI43" s="206"/>
      <c r="BJ43" s="206"/>
    </row>
    <row r="44" spans="4:62" s="9" customFormat="1" ht="12.75" customHeight="1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84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</row>
    <row r="45" spans="4:62" s="9" customFormat="1" ht="12.75" customHeight="1">
      <c r="D45" s="198" t="s">
        <v>176</v>
      </c>
      <c r="E45" s="198"/>
      <c r="F45" s="198"/>
      <c r="G45" s="198"/>
      <c r="H45" s="198"/>
      <c r="I45" s="198"/>
      <c r="J45" s="198"/>
      <c r="K45" s="198"/>
      <c r="L45" s="198"/>
      <c r="M45" s="198"/>
      <c r="N45" s="7"/>
      <c r="O45" s="237">
        <v>604</v>
      </c>
      <c r="P45" s="206"/>
      <c r="Q45" s="206"/>
      <c r="R45" s="206"/>
      <c r="S45" s="206"/>
      <c r="T45" s="206"/>
      <c r="U45" s="206">
        <v>1496</v>
      </c>
      <c r="V45" s="206"/>
      <c r="W45" s="206"/>
      <c r="X45" s="206"/>
      <c r="Y45" s="206"/>
      <c r="Z45" s="206"/>
      <c r="AA45" s="206">
        <v>325540</v>
      </c>
      <c r="AB45" s="206"/>
      <c r="AC45" s="206"/>
      <c r="AD45" s="206"/>
      <c r="AE45" s="206"/>
      <c r="AF45" s="206"/>
      <c r="AG45" s="206">
        <v>217607</v>
      </c>
      <c r="AH45" s="206"/>
      <c r="AI45" s="206"/>
      <c r="AJ45" s="206"/>
      <c r="AK45" s="206"/>
      <c r="AL45" s="206"/>
      <c r="AM45" s="206">
        <v>592</v>
      </c>
      <c r="AN45" s="206"/>
      <c r="AO45" s="206"/>
      <c r="AP45" s="206"/>
      <c r="AQ45" s="206"/>
      <c r="AR45" s="206"/>
      <c r="AS45" s="206">
        <v>1456</v>
      </c>
      <c r="AT45" s="206"/>
      <c r="AU45" s="206"/>
      <c r="AV45" s="206"/>
      <c r="AW45" s="206"/>
      <c r="AX45" s="206"/>
      <c r="AY45" s="206">
        <v>306153</v>
      </c>
      <c r="AZ45" s="206"/>
      <c r="BA45" s="206"/>
      <c r="BB45" s="206"/>
      <c r="BC45" s="206"/>
      <c r="BD45" s="206"/>
      <c r="BE45" s="206">
        <v>210270</v>
      </c>
      <c r="BF45" s="206"/>
      <c r="BG45" s="206"/>
      <c r="BH45" s="206"/>
      <c r="BI45" s="206"/>
      <c r="BJ45" s="206"/>
    </row>
    <row r="46" spans="4:62" s="9" customFormat="1" ht="12.75" customHeight="1">
      <c r="D46" s="198" t="s">
        <v>177</v>
      </c>
      <c r="E46" s="198"/>
      <c r="F46" s="198"/>
      <c r="G46" s="198"/>
      <c r="H46" s="198"/>
      <c r="I46" s="198"/>
      <c r="J46" s="198"/>
      <c r="K46" s="198"/>
      <c r="L46" s="198"/>
      <c r="M46" s="198"/>
      <c r="N46" s="7"/>
      <c r="O46" s="237">
        <v>724</v>
      </c>
      <c r="P46" s="206"/>
      <c r="Q46" s="206"/>
      <c r="R46" s="206"/>
      <c r="S46" s="206"/>
      <c r="T46" s="206"/>
      <c r="U46" s="206">
        <v>1631</v>
      </c>
      <c r="V46" s="206"/>
      <c r="W46" s="206"/>
      <c r="X46" s="206"/>
      <c r="Y46" s="206"/>
      <c r="Z46" s="206"/>
      <c r="AA46" s="206">
        <v>325823</v>
      </c>
      <c r="AB46" s="206"/>
      <c r="AC46" s="206"/>
      <c r="AD46" s="206"/>
      <c r="AE46" s="206"/>
      <c r="AF46" s="206"/>
      <c r="AG46" s="206">
        <v>199769</v>
      </c>
      <c r="AH46" s="206"/>
      <c r="AI46" s="206"/>
      <c r="AJ46" s="206"/>
      <c r="AK46" s="206"/>
      <c r="AL46" s="206"/>
      <c r="AM46" s="206">
        <v>693</v>
      </c>
      <c r="AN46" s="206"/>
      <c r="AO46" s="206"/>
      <c r="AP46" s="206"/>
      <c r="AQ46" s="206"/>
      <c r="AR46" s="206"/>
      <c r="AS46" s="206">
        <v>1536</v>
      </c>
      <c r="AT46" s="206"/>
      <c r="AU46" s="206"/>
      <c r="AV46" s="206"/>
      <c r="AW46" s="206"/>
      <c r="AX46" s="206"/>
      <c r="AY46" s="206">
        <v>291016</v>
      </c>
      <c r="AZ46" s="206"/>
      <c r="BA46" s="206"/>
      <c r="BB46" s="206"/>
      <c r="BC46" s="206"/>
      <c r="BD46" s="206"/>
      <c r="BE46" s="206">
        <v>189464</v>
      </c>
      <c r="BF46" s="206"/>
      <c r="BG46" s="206"/>
      <c r="BH46" s="206"/>
      <c r="BI46" s="206"/>
      <c r="BJ46" s="206"/>
    </row>
    <row r="47" spans="4:62" s="9" customFormat="1" ht="12.75" customHeight="1">
      <c r="D47" s="198" t="s">
        <v>178</v>
      </c>
      <c r="E47" s="198"/>
      <c r="F47" s="198"/>
      <c r="G47" s="198"/>
      <c r="H47" s="198"/>
      <c r="I47" s="198"/>
      <c r="J47" s="198"/>
      <c r="K47" s="198"/>
      <c r="L47" s="198"/>
      <c r="M47" s="198"/>
      <c r="N47" s="7"/>
      <c r="O47" s="237">
        <v>2651</v>
      </c>
      <c r="P47" s="206"/>
      <c r="Q47" s="206"/>
      <c r="R47" s="206"/>
      <c r="S47" s="206"/>
      <c r="T47" s="206"/>
      <c r="U47" s="206">
        <v>8298</v>
      </c>
      <c r="V47" s="206"/>
      <c r="W47" s="206"/>
      <c r="X47" s="206"/>
      <c r="Y47" s="206"/>
      <c r="Z47" s="206"/>
      <c r="AA47" s="206">
        <v>1908109</v>
      </c>
      <c r="AB47" s="206"/>
      <c r="AC47" s="206"/>
      <c r="AD47" s="206"/>
      <c r="AE47" s="206"/>
      <c r="AF47" s="206"/>
      <c r="AG47" s="206">
        <v>229948</v>
      </c>
      <c r="AH47" s="206"/>
      <c r="AI47" s="206"/>
      <c r="AJ47" s="206"/>
      <c r="AK47" s="206"/>
      <c r="AL47" s="206"/>
      <c r="AM47" s="206">
        <v>2628</v>
      </c>
      <c r="AN47" s="206"/>
      <c r="AO47" s="206"/>
      <c r="AP47" s="206"/>
      <c r="AQ47" s="206"/>
      <c r="AR47" s="206"/>
      <c r="AS47" s="206">
        <v>8366</v>
      </c>
      <c r="AT47" s="206"/>
      <c r="AU47" s="206"/>
      <c r="AV47" s="206"/>
      <c r="AW47" s="206"/>
      <c r="AX47" s="206"/>
      <c r="AY47" s="206">
        <v>1884172</v>
      </c>
      <c r="AZ47" s="206"/>
      <c r="BA47" s="206"/>
      <c r="BB47" s="206"/>
      <c r="BC47" s="206"/>
      <c r="BD47" s="206"/>
      <c r="BE47" s="206">
        <v>225218</v>
      </c>
      <c r="BF47" s="206"/>
      <c r="BG47" s="206"/>
      <c r="BH47" s="206"/>
      <c r="BI47" s="206"/>
      <c r="BJ47" s="206"/>
    </row>
    <row r="48" spans="4:62" s="9" customFormat="1" ht="12.75" customHeight="1">
      <c r="D48" s="198" t="s">
        <v>179</v>
      </c>
      <c r="E48" s="198"/>
      <c r="F48" s="198"/>
      <c r="G48" s="198"/>
      <c r="H48" s="198"/>
      <c r="I48" s="198"/>
      <c r="J48" s="198"/>
      <c r="K48" s="198"/>
      <c r="L48" s="198"/>
      <c r="M48" s="198"/>
      <c r="N48" s="7"/>
      <c r="O48" s="237">
        <v>1042</v>
      </c>
      <c r="P48" s="206"/>
      <c r="Q48" s="206"/>
      <c r="R48" s="206"/>
      <c r="S48" s="206"/>
      <c r="T48" s="206"/>
      <c r="U48" s="206">
        <v>3752</v>
      </c>
      <c r="V48" s="206"/>
      <c r="W48" s="206"/>
      <c r="X48" s="206"/>
      <c r="Y48" s="206"/>
      <c r="Z48" s="206"/>
      <c r="AA48" s="206">
        <v>739755</v>
      </c>
      <c r="AB48" s="206"/>
      <c r="AC48" s="206"/>
      <c r="AD48" s="206"/>
      <c r="AE48" s="206"/>
      <c r="AF48" s="206"/>
      <c r="AG48" s="206">
        <v>197163</v>
      </c>
      <c r="AH48" s="206"/>
      <c r="AI48" s="206"/>
      <c r="AJ48" s="206"/>
      <c r="AK48" s="206"/>
      <c r="AL48" s="206"/>
      <c r="AM48" s="206">
        <v>1010</v>
      </c>
      <c r="AN48" s="206"/>
      <c r="AO48" s="206"/>
      <c r="AP48" s="206"/>
      <c r="AQ48" s="206"/>
      <c r="AR48" s="206"/>
      <c r="AS48" s="206">
        <v>3725</v>
      </c>
      <c r="AT48" s="206"/>
      <c r="AU48" s="206"/>
      <c r="AV48" s="206"/>
      <c r="AW48" s="206"/>
      <c r="AX48" s="206"/>
      <c r="AY48" s="206">
        <v>714456</v>
      </c>
      <c r="AZ48" s="206"/>
      <c r="BA48" s="206"/>
      <c r="BB48" s="206"/>
      <c r="BC48" s="206"/>
      <c r="BD48" s="206"/>
      <c r="BE48" s="206">
        <v>191800</v>
      </c>
      <c r="BF48" s="206"/>
      <c r="BG48" s="206"/>
      <c r="BH48" s="206"/>
      <c r="BI48" s="206"/>
      <c r="BJ48" s="206"/>
    </row>
    <row r="49" spans="4:62" s="9" customFormat="1" ht="12.75" customHeight="1">
      <c r="D49" s="198" t="s">
        <v>180</v>
      </c>
      <c r="E49" s="198"/>
      <c r="F49" s="198"/>
      <c r="G49" s="198"/>
      <c r="H49" s="198"/>
      <c r="I49" s="198"/>
      <c r="J49" s="198"/>
      <c r="K49" s="198"/>
      <c r="L49" s="198"/>
      <c r="M49" s="198"/>
      <c r="N49" s="7"/>
      <c r="O49" s="237">
        <v>1119</v>
      </c>
      <c r="P49" s="206"/>
      <c r="Q49" s="206"/>
      <c r="R49" s="206"/>
      <c r="S49" s="206"/>
      <c r="T49" s="206"/>
      <c r="U49" s="206">
        <v>3529</v>
      </c>
      <c r="V49" s="206"/>
      <c r="W49" s="206"/>
      <c r="X49" s="206"/>
      <c r="Y49" s="206"/>
      <c r="Z49" s="206"/>
      <c r="AA49" s="206">
        <v>673754</v>
      </c>
      <c r="AB49" s="206"/>
      <c r="AC49" s="206"/>
      <c r="AD49" s="206"/>
      <c r="AE49" s="206"/>
      <c r="AF49" s="206"/>
      <c r="AG49" s="206">
        <v>190919</v>
      </c>
      <c r="AH49" s="206"/>
      <c r="AI49" s="206"/>
      <c r="AJ49" s="206"/>
      <c r="AK49" s="206"/>
      <c r="AL49" s="206"/>
      <c r="AM49" s="206">
        <v>1060</v>
      </c>
      <c r="AN49" s="206"/>
      <c r="AO49" s="206"/>
      <c r="AP49" s="206"/>
      <c r="AQ49" s="206"/>
      <c r="AR49" s="206"/>
      <c r="AS49" s="206">
        <v>3514</v>
      </c>
      <c r="AT49" s="206"/>
      <c r="AU49" s="206"/>
      <c r="AV49" s="206"/>
      <c r="AW49" s="206"/>
      <c r="AX49" s="206"/>
      <c r="AY49" s="206">
        <v>679874</v>
      </c>
      <c r="AZ49" s="206"/>
      <c r="BA49" s="206"/>
      <c r="BB49" s="206"/>
      <c r="BC49" s="206"/>
      <c r="BD49" s="206"/>
      <c r="BE49" s="206">
        <v>193476</v>
      </c>
      <c r="BF49" s="206"/>
      <c r="BG49" s="206"/>
      <c r="BH49" s="206"/>
      <c r="BI49" s="206"/>
      <c r="BJ49" s="206"/>
    </row>
    <row r="50" spans="4:62" s="9" customFormat="1" ht="12.75" customHeight="1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84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</row>
    <row r="51" spans="4:62" s="9" customFormat="1" ht="12.75" customHeight="1">
      <c r="D51" s="198" t="s">
        <v>181</v>
      </c>
      <c r="E51" s="198"/>
      <c r="F51" s="198"/>
      <c r="G51" s="198"/>
      <c r="H51" s="198"/>
      <c r="I51" s="198"/>
      <c r="J51" s="198"/>
      <c r="K51" s="198"/>
      <c r="L51" s="198"/>
      <c r="M51" s="198"/>
      <c r="N51" s="7"/>
      <c r="O51" s="237">
        <v>2363</v>
      </c>
      <c r="P51" s="206"/>
      <c r="Q51" s="206"/>
      <c r="R51" s="206"/>
      <c r="S51" s="206"/>
      <c r="T51" s="206"/>
      <c r="U51" s="206">
        <v>8583</v>
      </c>
      <c r="V51" s="206"/>
      <c r="W51" s="206"/>
      <c r="X51" s="206"/>
      <c r="Y51" s="206"/>
      <c r="Z51" s="206"/>
      <c r="AA51" s="206">
        <v>1811102</v>
      </c>
      <c r="AB51" s="206"/>
      <c r="AC51" s="206"/>
      <c r="AD51" s="206"/>
      <c r="AE51" s="206"/>
      <c r="AF51" s="206"/>
      <c r="AG51" s="206">
        <v>211010</v>
      </c>
      <c r="AH51" s="206"/>
      <c r="AI51" s="206"/>
      <c r="AJ51" s="206"/>
      <c r="AK51" s="206"/>
      <c r="AL51" s="206"/>
      <c r="AM51" s="206">
        <v>2316</v>
      </c>
      <c r="AN51" s="206"/>
      <c r="AO51" s="206"/>
      <c r="AP51" s="206"/>
      <c r="AQ51" s="206"/>
      <c r="AR51" s="206"/>
      <c r="AS51" s="206">
        <v>8291</v>
      </c>
      <c r="AT51" s="206"/>
      <c r="AU51" s="206"/>
      <c r="AV51" s="206"/>
      <c r="AW51" s="206"/>
      <c r="AX51" s="206"/>
      <c r="AY51" s="206">
        <v>1724128</v>
      </c>
      <c r="AZ51" s="206"/>
      <c r="BA51" s="206"/>
      <c r="BB51" s="206"/>
      <c r="BC51" s="206"/>
      <c r="BD51" s="206"/>
      <c r="BE51" s="206">
        <v>207952</v>
      </c>
      <c r="BF51" s="206"/>
      <c r="BG51" s="206"/>
      <c r="BH51" s="206"/>
      <c r="BI51" s="206"/>
      <c r="BJ51" s="206"/>
    </row>
    <row r="52" spans="4:62" s="9" customFormat="1" ht="12.75" customHeight="1">
      <c r="D52" s="198" t="s">
        <v>182</v>
      </c>
      <c r="E52" s="198"/>
      <c r="F52" s="198"/>
      <c r="G52" s="198"/>
      <c r="H52" s="198"/>
      <c r="I52" s="198"/>
      <c r="J52" s="198"/>
      <c r="K52" s="198"/>
      <c r="L52" s="198"/>
      <c r="M52" s="198"/>
      <c r="N52" s="7"/>
      <c r="O52" s="237">
        <v>489</v>
      </c>
      <c r="P52" s="206"/>
      <c r="Q52" s="206"/>
      <c r="R52" s="206"/>
      <c r="S52" s="206"/>
      <c r="T52" s="206"/>
      <c r="U52" s="206">
        <v>1553</v>
      </c>
      <c r="V52" s="206"/>
      <c r="W52" s="206"/>
      <c r="X52" s="206"/>
      <c r="Y52" s="206"/>
      <c r="Z52" s="206"/>
      <c r="AA52" s="206">
        <v>340779</v>
      </c>
      <c r="AB52" s="206"/>
      <c r="AC52" s="206"/>
      <c r="AD52" s="206"/>
      <c r="AE52" s="206"/>
      <c r="AF52" s="206"/>
      <c r="AG52" s="206">
        <v>219432</v>
      </c>
      <c r="AH52" s="206"/>
      <c r="AI52" s="206"/>
      <c r="AJ52" s="206"/>
      <c r="AK52" s="206"/>
      <c r="AL52" s="206"/>
      <c r="AM52" s="206">
        <v>497</v>
      </c>
      <c r="AN52" s="206"/>
      <c r="AO52" s="206"/>
      <c r="AP52" s="206"/>
      <c r="AQ52" s="206"/>
      <c r="AR52" s="206"/>
      <c r="AS52" s="206">
        <v>1526</v>
      </c>
      <c r="AT52" s="206"/>
      <c r="AU52" s="206"/>
      <c r="AV52" s="206"/>
      <c r="AW52" s="206"/>
      <c r="AX52" s="206"/>
      <c r="AY52" s="206">
        <v>310906</v>
      </c>
      <c r="AZ52" s="206"/>
      <c r="BA52" s="206"/>
      <c r="BB52" s="206"/>
      <c r="BC52" s="206"/>
      <c r="BD52" s="206"/>
      <c r="BE52" s="206">
        <v>203739</v>
      </c>
      <c r="BF52" s="206"/>
      <c r="BG52" s="206"/>
      <c r="BH52" s="206"/>
      <c r="BI52" s="206"/>
      <c r="BJ52" s="206"/>
    </row>
    <row r="53" spans="4:62" s="9" customFormat="1" ht="12.75" customHeight="1">
      <c r="D53" s="198" t="s">
        <v>183</v>
      </c>
      <c r="E53" s="198"/>
      <c r="F53" s="198"/>
      <c r="G53" s="198"/>
      <c r="H53" s="198"/>
      <c r="I53" s="198"/>
      <c r="J53" s="198"/>
      <c r="K53" s="198"/>
      <c r="L53" s="198"/>
      <c r="M53" s="198"/>
      <c r="N53" s="7"/>
      <c r="O53" s="237">
        <v>297</v>
      </c>
      <c r="P53" s="206"/>
      <c r="Q53" s="206"/>
      <c r="R53" s="206"/>
      <c r="S53" s="206"/>
      <c r="T53" s="206"/>
      <c r="U53" s="206">
        <v>659</v>
      </c>
      <c r="V53" s="206"/>
      <c r="W53" s="206"/>
      <c r="X53" s="206"/>
      <c r="Y53" s="206"/>
      <c r="Z53" s="206"/>
      <c r="AA53" s="206">
        <v>134965</v>
      </c>
      <c r="AB53" s="206"/>
      <c r="AC53" s="206"/>
      <c r="AD53" s="206"/>
      <c r="AE53" s="206"/>
      <c r="AF53" s="206"/>
      <c r="AG53" s="206">
        <v>204803</v>
      </c>
      <c r="AH53" s="206"/>
      <c r="AI53" s="206"/>
      <c r="AJ53" s="206"/>
      <c r="AK53" s="206"/>
      <c r="AL53" s="206"/>
      <c r="AM53" s="206">
        <v>305</v>
      </c>
      <c r="AN53" s="206"/>
      <c r="AO53" s="206"/>
      <c r="AP53" s="206"/>
      <c r="AQ53" s="206"/>
      <c r="AR53" s="206"/>
      <c r="AS53" s="206">
        <v>672</v>
      </c>
      <c r="AT53" s="206"/>
      <c r="AU53" s="206"/>
      <c r="AV53" s="206"/>
      <c r="AW53" s="206"/>
      <c r="AX53" s="206"/>
      <c r="AY53" s="206">
        <v>141116</v>
      </c>
      <c r="AZ53" s="206"/>
      <c r="BA53" s="206"/>
      <c r="BB53" s="206"/>
      <c r="BC53" s="206"/>
      <c r="BD53" s="206"/>
      <c r="BE53" s="206">
        <v>209994</v>
      </c>
      <c r="BF53" s="206"/>
      <c r="BG53" s="206"/>
      <c r="BH53" s="206"/>
      <c r="BI53" s="206"/>
      <c r="BJ53" s="206"/>
    </row>
    <row r="54" spans="4:62" s="9" customFormat="1" ht="12.75" customHeight="1">
      <c r="D54" s="198" t="s">
        <v>184</v>
      </c>
      <c r="E54" s="198"/>
      <c r="F54" s="198"/>
      <c r="G54" s="198"/>
      <c r="H54" s="198"/>
      <c r="I54" s="198"/>
      <c r="J54" s="198"/>
      <c r="K54" s="198"/>
      <c r="L54" s="198"/>
      <c r="M54" s="198"/>
      <c r="N54" s="7"/>
      <c r="O54" s="237">
        <v>1640</v>
      </c>
      <c r="P54" s="206"/>
      <c r="Q54" s="206"/>
      <c r="R54" s="206"/>
      <c r="S54" s="206"/>
      <c r="T54" s="206"/>
      <c r="U54" s="206">
        <v>6069</v>
      </c>
      <c r="V54" s="206"/>
      <c r="W54" s="206"/>
      <c r="X54" s="206"/>
      <c r="Y54" s="206"/>
      <c r="Z54" s="206"/>
      <c r="AA54" s="206">
        <v>1291015</v>
      </c>
      <c r="AB54" s="206"/>
      <c r="AC54" s="206"/>
      <c r="AD54" s="206"/>
      <c r="AE54" s="206"/>
      <c r="AF54" s="206"/>
      <c r="AG54" s="206">
        <v>212723</v>
      </c>
      <c r="AH54" s="206"/>
      <c r="AI54" s="206"/>
      <c r="AJ54" s="206"/>
      <c r="AK54" s="206"/>
      <c r="AL54" s="206"/>
      <c r="AM54" s="206">
        <v>1593</v>
      </c>
      <c r="AN54" s="206"/>
      <c r="AO54" s="206"/>
      <c r="AP54" s="206"/>
      <c r="AQ54" s="206"/>
      <c r="AR54" s="206"/>
      <c r="AS54" s="206">
        <v>6037</v>
      </c>
      <c r="AT54" s="206"/>
      <c r="AU54" s="206"/>
      <c r="AV54" s="206"/>
      <c r="AW54" s="206"/>
      <c r="AX54" s="206"/>
      <c r="AY54" s="206">
        <v>1256452</v>
      </c>
      <c r="AZ54" s="206"/>
      <c r="BA54" s="206"/>
      <c r="BB54" s="206"/>
      <c r="BC54" s="206"/>
      <c r="BD54" s="206"/>
      <c r="BE54" s="206">
        <v>208125</v>
      </c>
      <c r="BF54" s="206"/>
      <c r="BG54" s="206"/>
      <c r="BH54" s="206"/>
      <c r="BI54" s="206"/>
      <c r="BJ54" s="206"/>
    </row>
    <row r="55" spans="4:62" s="9" customFormat="1" ht="12.75" customHeight="1">
      <c r="D55" s="171" t="s">
        <v>185</v>
      </c>
      <c r="E55" s="171"/>
      <c r="F55" s="171"/>
      <c r="G55" s="171"/>
      <c r="H55" s="171"/>
      <c r="I55" s="171"/>
      <c r="J55" s="171"/>
      <c r="K55" s="171"/>
      <c r="L55" s="171"/>
      <c r="M55" s="171"/>
      <c r="N55" s="7"/>
      <c r="O55" s="237">
        <v>5635</v>
      </c>
      <c r="P55" s="206"/>
      <c r="Q55" s="206"/>
      <c r="R55" s="206"/>
      <c r="S55" s="206"/>
      <c r="T55" s="206"/>
      <c r="U55" s="206">
        <v>26878</v>
      </c>
      <c r="V55" s="206"/>
      <c r="W55" s="206"/>
      <c r="X55" s="206"/>
      <c r="Y55" s="206"/>
      <c r="Z55" s="206"/>
      <c r="AA55" s="206">
        <v>5775267</v>
      </c>
      <c r="AB55" s="206"/>
      <c r="AC55" s="206"/>
      <c r="AD55" s="206"/>
      <c r="AE55" s="206"/>
      <c r="AF55" s="206"/>
      <c r="AG55" s="206">
        <v>214870</v>
      </c>
      <c r="AH55" s="206"/>
      <c r="AI55" s="206"/>
      <c r="AJ55" s="206"/>
      <c r="AK55" s="206"/>
      <c r="AL55" s="206"/>
      <c r="AM55" s="195">
        <v>5484</v>
      </c>
      <c r="AN55" s="195"/>
      <c r="AO55" s="195"/>
      <c r="AP55" s="195"/>
      <c r="AQ55" s="195"/>
      <c r="AR55" s="195"/>
      <c r="AS55" s="195">
        <v>26022</v>
      </c>
      <c r="AT55" s="195"/>
      <c r="AU55" s="195"/>
      <c r="AV55" s="195"/>
      <c r="AW55" s="195"/>
      <c r="AX55" s="195"/>
      <c r="AY55" s="195">
        <v>5510494</v>
      </c>
      <c r="AZ55" s="195"/>
      <c r="BA55" s="195"/>
      <c r="BB55" s="195"/>
      <c r="BC55" s="195"/>
      <c r="BD55" s="195"/>
      <c r="BE55" s="195">
        <v>211763</v>
      </c>
      <c r="BF55" s="195"/>
      <c r="BG55" s="195"/>
      <c r="BH55" s="195"/>
      <c r="BI55" s="195"/>
      <c r="BJ55" s="195"/>
    </row>
    <row r="56" spans="4:62" s="9" customFormat="1" ht="12.7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84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</row>
    <row r="57" spans="4:62" s="9" customFormat="1" ht="12.75" customHeight="1">
      <c r="D57" s="198" t="s">
        <v>186</v>
      </c>
      <c r="E57" s="198"/>
      <c r="F57" s="198"/>
      <c r="G57" s="198"/>
      <c r="H57" s="198"/>
      <c r="I57" s="198"/>
      <c r="J57" s="198"/>
      <c r="K57" s="198"/>
      <c r="L57" s="198"/>
      <c r="M57" s="198"/>
      <c r="N57" s="7"/>
      <c r="O57" s="237">
        <v>309</v>
      </c>
      <c r="P57" s="206"/>
      <c r="Q57" s="206"/>
      <c r="R57" s="206"/>
      <c r="S57" s="206"/>
      <c r="T57" s="206"/>
      <c r="U57" s="206">
        <v>474</v>
      </c>
      <c r="V57" s="206"/>
      <c r="W57" s="206"/>
      <c r="X57" s="206"/>
      <c r="Y57" s="206"/>
      <c r="Z57" s="206"/>
      <c r="AA57" s="206">
        <v>98627</v>
      </c>
      <c r="AB57" s="206"/>
      <c r="AC57" s="206"/>
      <c r="AD57" s="206"/>
      <c r="AE57" s="206"/>
      <c r="AF57" s="206"/>
      <c r="AG57" s="206">
        <v>208074</v>
      </c>
      <c r="AH57" s="206"/>
      <c r="AI57" s="206"/>
      <c r="AJ57" s="206"/>
      <c r="AK57" s="206"/>
      <c r="AL57" s="206"/>
      <c r="AM57" s="206">
        <v>273</v>
      </c>
      <c r="AN57" s="206"/>
      <c r="AO57" s="206"/>
      <c r="AP57" s="206"/>
      <c r="AQ57" s="206"/>
      <c r="AR57" s="206"/>
      <c r="AS57" s="206">
        <v>435</v>
      </c>
      <c r="AT57" s="206"/>
      <c r="AU57" s="206"/>
      <c r="AV57" s="206"/>
      <c r="AW57" s="206"/>
      <c r="AX57" s="206"/>
      <c r="AY57" s="206">
        <v>90444</v>
      </c>
      <c r="AZ57" s="206"/>
      <c r="BA57" s="206"/>
      <c r="BB57" s="206"/>
      <c r="BC57" s="206"/>
      <c r="BD57" s="206"/>
      <c r="BE57" s="206">
        <v>207917</v>
      </c>
      <c r="BF57" s="206"/>
      <c r="BG57" s="206"/>
      <c r="BH57" s="206"/>
      <c r="BI57" s="206"/>
      <c r="BJ57" s="206"/>
    </row>
    <row r="58" spans="4:62" s="9" customFormat="1" ht="12.75" customHeight="1">
      <c r="D58" s="198" t="s">
        <v>187</v>
      </c>
      <c r="E58" s="198"/>
      <c r="F58" s="198"/>
      <c r="G58" s="198"/>
      <c r="H58" s="198"/>
      <c r="I58" s="198"/>
      <c r="J58" s="198"/>
      <c r="K58" s="198"/>
      <c r="L58" s="198"/>
      <c r="M58" s="198"/>
      <c r="N58" s="7"/>
      <c r="O58" s="237">
        <v>130</v>
      </c>
      <c r="P58" s="206"/>
      <c r="Q58" s="206"/>
      <c r="R58" s="206"/>
      <c r="S58" s="206"/>
      <c r="T58" s="206"/>
      <c r="U58" s="206">
        <v>232</v>
      </c>
      <c r="V58" s="206"/>
      <c r="W58" s="206"/>
      <c r="X58" s="206"/>
      <c r="Y58" s="206"/>
      <c r="Z58" s="206"/>
      <c r="AA58" s="206">
        <v>36656</v>
      </c>
      <c r="AB58" s="206"/>
      <c r="AC58" s="206"/>
      <c r="AD58" s="206"/>
      <c r="AE58" s="206"/>
      <c r="AF58" s="206"/>
      <c r="AG58" s="206">
        <v>158002</v>
      </c>
      <c r="AH58" s="206"/>
      <c r="AI58" s="206"/>
      <c r="AJ58" s="206"/>
      <c r="AK58" s="206"/>
      <c r="AL58" s="206"/>
      <c r="AM58" s="206">
        <v>128</v>
      </c>
      <c r="AN58" s="206"/>
      <c r="AO58" s="206"/>
      <c r="AP58" s="206"/>
      <c r="AQ58" s="206"/>
      <c r="AR58" s="206"/>
      <c r="AS58" s="206">
        <v>224</v>
      </c>
      <c r="AT58" s="206"/>
      <c r="AU58" s="206"/>
      <c r="AV58" s="206"/>
      <c r="AW58" s="206"/>
      <c r="AX58" s="206"/>
      <c r="AY58" s="206">
        <v>34227</v>
      </c>
      <c r="AZ58" s="206"/>
      <c r="BA58" s="206"/>
      <c r="BB58" s="206"/>
      <c r="BC58" s="206"/>
      <c r="BD58" s="206"/>
      <c r="BE58" s="206">
        <v>152797</v>
      </c>
      <c r="BF58" s="206"/>
      <c r="BG58" s="206"/>
      <c r="BH58" s="206"/>
      <c r="BI58" s="206"/>
      <c r="BJ58" s="206"/>
    </row>
    <row r="59" spans="4:62" s="9" customFormat="1" ht="12.75" customHeight="1">
      <c r="D59" s="198" t="s">
        <v>188</v>
      </c>
      <c r="E59" s="198"/>
      <c r="F59" s="198"/>
      <c r="G59" s="198"/>
      <c r="H59" s="198"/>
      <c r="I59" s="198"/>
      <c r="J59" s="198"/>
      <c r="K59" s="198"/>
      <c r="L59" s="198"/>
      <c r="M59" s="198"/>
      <c r="N59" s="7"/>
      <c r="O59" s="237">
        <v>181</v>
      </c>
      <c r="P59" s="206"/>
      <c r="Q59" s="206"/>
      <c r="R59" s="206"/>
      <c r="S59" s="206"/>
      <c r="T59" s="206"/>
      <c r="U59" s="206">
        <v>302</v>
      </c>
      <c r="V59" s="206"/>
      <c r="W59" s="206"/>
      <c r="X59" s="206"/>
      <c r="Y59" s="206"/>
      <c r="Z59" s="206"/>
      <c r="AA59" s="206">
        <v>48877</v>
      </c>
      <c r="AB59" s="206"/>
      <c r="AC59" s="206"/>
      <c r="AD59" s="206"/>
      <c r="AE59" s="206"/>
      <c r="AF59" s="206"/>
      <c r="AG59" s="206">
        <v>161846</v>
      </c>
      <c r="AH59" s="206"/>
      <c r="AI59" s="206"/>
      <c r="AJ59" s="206"/>
      <c r="AK59" s="206"/>
      <c r="AL59" s="206"/>
      <c r="AM59" s="206">
        <v>171</v>
      </c>
      <c r="AN59" s="206"/>
      <c r="AO59" s="206"/>
      <c r="AP59" s="206"/>
      <c r="AQ59" s="206"/>
      <c r="AR59" s="206"/>
      <c r="AS59" s="206">
        <v>308</v>
      </c>
      <c r="AT59" s="206"/>
      <c r="AU59" s="206"/>
      <c r="AV59" s="206"/>
      <c r="AW59" s="206"/>
      <c r="AX59" s="206"/>
      <c r="AY59" s="206">
        <v>50136</v>
      </c>
      <c r="AZ59" s="206"/>
      <c r="BA59" s="206"/>
      <c r="BB59" s="206"/>
      <c r="BC59" s="206"/>
      <c r="BD59" s="206"/>
      <c r="BE59" s="206">
        <v>162778</v>
      </c>
      <c r="BF59" s="206"/>
      <c r="BG59" s="206"/>
      <c r="BH59" s="206"/>
      <c r="BI59" s="206"/>
      <c r="BJ59" s="206"/>
    </row>
    <row r="60" spans="4:62" s="9" customFormat="1" ht="12.7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85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</row>
    <row r="61" spans="3:62" s="9" customFormat="1" ht="12.75" customHeight="1">
      <c r="C61" s="198" t="s">
        <v>189</v>
      </c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7"/>
      <c r="O61" s="225">
        <v>10303</v>
      </c>
      <c r="P61" s="224"/>
      <c r="Q61" s="224"/>
      <c r="R61" s="224"/>
      <c r="S61" s="224"/>
      <c r="T61" s="224"/>
      <c r="U61" s="224">
        <v>27067</v>
      </c>
      <c r="V61" s="224"/>
      <c r="W61" s="224"/>
      <c r="X61" s="224"/>
      <c r="Y61" s="224"/>
      <c r="Z61" s="224"/>
      <c r="AA61" s="224">
        <v>6519046</v>
      </c>
      <c r="AB61" s="224"/>
      <c r="AC61" s="224"/>
      <c r="AD61" s="224"/>
      <c r="AE61" s="224"/>
      <c r="AF61" s="224"/>
      <c r="AG61" s="206">
        <v>240848</v>
      </c>
      <c r="AH61" s="206"/>
      <c r="AI61" s="206"/>
      <c r="AJ61" s="206"/>
      <c r="AK61" s="206"/>
      <c r="AL61" s="206"/>
      <c r="AM61" s="224">
        <v>10298</v>
      </c>
      <c r="AN61" s="224"/>
      <c r="AO61" s="224"/>
      <c r="AP61" s="224"/>
      <c r="AQ61" s="224"/>
      <c r="AR61" s="224"/>
      <c r="AS61" s="224">
        <v>27153</v>
      </c>
      <c r="AT61" s="224"/>
      <c r="AU61" s="224"/>
      <c r="AV61" s="224"/>
      <c r="AW61" s="224"/>
      <c r="AX61" s="224"/>
      <c r="AY61" s="224">
        <v>6279642</v>
      </c>
      <c r="AZ61" s="224"/>
      <c r="BA61" s="224"/>
      <c r="BB61" s="224"/>
      <c r="BC61" s="224"/>
      <c r="BD61" s="224"/>
      <c r="BE61" s="206">
        <v>231269</v>
      </c>
      <c r="BF61" s="206"/>
      <c r="BG61" s="206"/>
      <c r="BH61" s="206"/>
      <c r="BI61" s="206"/>
      <c r="BJ61" s="206"/>
    </row>
    <row r="62" spans="3:62" s="9" customFormat="1" ht="12.75" customHeight="1">
      <c r="C62" s="198" t="s">
        <v>190</v>
      </c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7"/>
      <c r="O62" s="225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06"/>
      <c r="AH62" s="206"/>
      <c r="AI62" s="206"/>
      <c r="AJ62" s="206"/>
      <c r="AK62" s="206"/>
      <c r="AL62" s="206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06"/>
      <c r="BF62" s="206"/>
      <c r="BG62" s="206"/>
      <c r="BH62" s="206"/>
      <c r="BI62" s="206"/>
      <c r="BJ62" s="206"/>
    </row>
    <row r="63" spans="2:63" ht="12.75" customHeight="1">
      <c r="B63" s="12"/>
      <c r="C63" s="12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86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9"/>
    </row>
    <row r="64" spans="2:6" s="9" customFormat="1" ht="12" customHeight="1">
      <c r="B64" s="185" t="s">
        <v>157</v>
      </c>
      <c r="C64" s="185"/>
      <c r="D64" s="185"/>
      <c r="E64" s="8" t="s">
        <v>234</v>
      </c>
      <c r="F64" s="9" t="s">
        <v>342</v>
      </c>
    </row>
    <row r="65" ht="12" customHeight="1"/>
    <row r="66" ht="10.5" customHeight="1"/>
    <row r="67" ht="10.5" customHeight="1"/>
  </sheetData>
  <mergeCells count="294">
    <mergeCell ref="AM61:AR62"/>
    <mergeCell ref="AS61:AX62"/>
    <mergeCell ref="AY61:BD62"/>
    <mergeCell ref="BE61:BJ62"/>
    <mergeCell ref="AM59:AR59"/>
    <mergeCell ref="AS59:AX59"/>
    <mergeCell ref="AY59:BD59"/>
    <mergeCell ref="BE59:BJ59"/>
    <mergeCell ref="BE57:BJ57"/>
    <mergeCell ref="AM58:AR58"/>
    <mergeCell ref="AS58:AX58"/>
    <mergeCell ref="AY58:BD58"/>
    <mergeCell ref="BE58:BJ58"/>
    <mergeCell ref="AM57:AR57"/>
    <mergeCell ref="AS57:AX57"/>
    <mergeCell ref="AY57:BD57"/>
    <mergeCell ref="BE54:BJ54"/>
    <mergeCell ref="AM55:AR55"/>
    <mergeCell ref="AS55:AX55"/>
    <mergeCell ref="AY55:BD55"/>
    <mergeCell ref="BE55:BJ55"/>
    <mergeCell ref="AM54:AR54"/>
    <mergeCell ref="AS54:AX54"/>
    <mergeCell ref="AY54:BD54"/>
    <mergeCell ref="BE52:BJ52"/>
    <mergeCell ref="AM53:AR53"/>
    <mergeCell ref="AS53:AX53"/>
    <mergeCell ref="AY53:BD53"/>
    <mergeCell ref="BE53:BJ53"/>
    <mergeCell ref="AM52:AR52"/>
    <mergeCell ref="AS52:AX52"/>
    <mergeCell ref="AY52:BD52"/>
    <mergeCell ref="BE49:BJ49"/>
    <mergeCell ref="AM51:AR51"/>
    <mergeCell ref="AS51:AX51"/>
    <mergeCell ref="AY51:BD51"/>
    <mergeCell ref="BE51:BJ51"/>
    <mergeCell ref="AM49:AR49"/>
    <mergeCell ref="AS49:AX49"/>
    <mergeCell ref="AY49:BD49"/>
    <mergeCell ref="BE47:BJ47"/>
    <mergeCell ref="AM48:AR48"/>
    <mergeCell ref="AS48:AX48"/>
    <mergeCell ref="AY48:BD48"/>
    <mergeCell ref="BE48:BJ48"/>
    <mergeCell ref="AM47:AR47"/>
    <mergeCell ref="AS47:AX47"/>
    <mergeCell ref="AY47:BD47"/>
    <mergeCell ref="BE45:BJ45"/>
    <mergeCell ref="AM46:AR46"/>
    <mergeCell ref="AS46:AX46"/>
    <mergeCell ref="AY46:BD46"/>
    <mergeCell ref="BE46:BJ46"/>
    <mergeCell ref="AM45:AR45"/>
    <mergeCell ref="AS45:AX45"/>
    <mergeCell ref="AY45:BD45"/>
    <mergeCell ref="BE42:BJ42"/>
    <mergeCell ref="AM43:AR43"/>
    <mergeCell ref="AS43:AX43"/>
    <mergeCell ref="AY43:BD43"/>
    <mergeCell ref="BE43:BJ43"/>
    <mergeCell ref="AM42:AR42"/>
    <mergeCell ref="AS42:AX42"/>
    <mergeCell ref="AY42:BD42"/>
    <mergeCell ref="BE40:BJ40"/>
    <mergeCell ref="AM41:AR41"/>
    <mergeCell ref="AS41:AX41"/>
    <mergeCell ref="AY41:BD41"/>
    <mergeCell ref="BE41:BJ41"/>
    <mergeCell ref="AM40:AR40"/>
    <mergeCell ref="AS40:AX40"/>
    <mergeCell ref="AY40:BD40"/>
    <mergeCell ref="BE37:BJ37"/>
    <mergeCell ref="AM39:AR39"/>
    <mergeCell ref="AS39:AX39"/>
    <mergeCell ref="AY39:BD39"/>
    <mergeCell ref="BE39:BJ39"/>
    <mergeCell ref="AM37:AR37"/>
    <mergeCell ref="AS37:AX37"/>
    <mergeCell ref="AY37:BD37"/>
    <mergeCell ref="BE34:BJ34"/>
    <mergeCell ref="BE35:BJ35"/>
    <mergeCell ref="AM36:AR36"/>
    <mergeCell ref="AS36:AX36"/>
    <mergeCell ref="AY36:BD36"/>
    <mergeCell ref="BE36:BJ36"/>
    <mergeCell ref="AM35:AR35"/>
    <mergeCell ref="AS35:AX35"/>
    <mergeCell ref="AY35:BD35"/>
    <mergeCell ref="AG28:AL28"/>
    <mergeCell ref="AM34:AR34"/>
    <mergeCell ref="AS34:AX34"/>
    <mergeCell ref="AY34:BD34"/>
    <mergeCell ref="AM33:AR33"/>
    <mergeCell ref="AS33:AX33"/>
    <mergeCell ref="AY33:BD33"/>
    <mergeCell ref="C28:M28"/>
    <mergeCell ref="O28:T28"/>
    <mergeCell ref="U28:Z28"/>
    <mergeCell ref="AA28:AF28"/>
    <mergeCell ref="B3:BJ3"/>
    <mergeCell ref="B5:L5"/>
    <mergeCell ref="M5:V5"/>
    <mergeCell ref="W5:AF5"/>
    <mergeCell ref="AG5:AP5"/>
    <mergeCell ref="AQ5:AZ5"/>
    <mergeCell ref="BA5:BJ5"/>
    <mergeCell ref="BE28:BJ28"/>
    <mergeCell ref="AM31:AR31"/>
    <mergeCell ref="AS31:AX31"/>
    <mergeCell ref="AY31:BD31"/>
    <mergeCell ref="BE31:BJ31"/>
    <mergeCell ref="AM28:AR28"/>
    <mergeCell ref="AS28:AX28"/>
    <mergeCell ref="AY28:BD28"/>
    <mergeCell ref="BE33:BJ33"/>
    <mergeCell ref="U24:Z25"/>
    <mergeCell ref="AA24:AF25"/>
    <mergeCell ref="AG24:AL24"/>
    <mergeCell ref="U31:Z31"/>
    <mergeCell ref="AA31:AF31"/>
    <mergeCell ref="BE25:BJ25"/>
    <mergeCell ref="AD26:AF26"/>
    <mergeCell ref="AK26:AL26"/>
    <mergeCell ref="BB26:BD26"/>
    <mergeCell ref="AG25:AL25"/>
    <mergeCell ref="AG15:AP15"/>
    <mergeCell ref="A20:BJ20"/>
    <mergeCell ref="AQ13:AZ13"/>
    <mergeCell ref="BA13:BJ13"/>
    <mergeCell ref="B23:N24"/>
    <mergeCell ref="AQ15:AZ15"/>
    <mergeCell ref="BA15:BJ15"/>
    <mergeCell ref="BI26:BJ26"/>
    <mergeCell ref="AM24:AR25"/>
    <mergeCell ref="AS24:AX25"/>
    <mergeCell ref="AY24:BD25"/>
    <mergeCell ref="BE24:BJ24"/>
    <mergeCell ref="U34:Z34"/>
    <mergeCell ref="AA34:AF34"/>
    <mergeCell ref="AG31:AL31"/>
    <mergeCell ref="D33:M33"/>
    <mergeCell ref="O33:T33"/>
    <mergeCell ref="U33:Z33"/>
    <mergeCell ref="AA33:AF33"/>
    <mergeCell ref="AG33:AL33"/>
    <mergeCell ref="C31:M31"/>
    <mergeCell ref="O31:T31"/>
    <mergeCell ref="U36:Z36"/>
    <mergeCell ref="AA36:AF36"/>
    <mergeCell ref="AG34:AL34"/>
    <mergeCell ref="D35:M35"/>
    <mergeCell ref="O35:T35"/>
    <mergeCell ref="U35:Z35"/>
    <mergeCell ref="AA35:AF35"/>
    <mergeCell ref="AG35:AL35"/>
    <mergeCell ref="D34:M34"/>
    <mergeCell ref="O34:T34"/>
    <mergeCell ref="U39:Z39"/>
    <mergeCell ref="AA39:AF39"/>
    <mergeCell ref="AG36:AL36"/>
    <mergeCell ref="D37:M37"/>
    <mergeCell ref="O37:T37"/>
    <mergeCell ref="U37:Z37"/>
    <mergeCell ref="AA37:AF37"/>
    <mergeCell ref="AG37:AL37"/>
    <mergeCell ref="D36:M36"/>
    <mergeCell ref="O36:T36"/>
    <mergeCell ref="U41:Z41"/>
    <mergeCell ref="AA41:AF41"/>
    <mergeCell ref="AG39:AL39"/>
    <mergeCell ref="D40:M40"/>
    <mergeCell ref="O40:T40"/>
    <mergeCell ref="U40:Z40"/>
    <mergeCell ref="AA40:AF40"/>
    <mergeCell ref="AG40:AL40"/>
    <mergeCell ref="D39:M39"/>
    <mergeCell ref="O39:T39"/>
    <mergeCell ref="U43:Z43"/>
    <mergeCell ref="AA43:AF43"/>
    <mergeCell ref="AG41:AL41"/>
    <mergeCell ref="D42:M42"/>
    <mergeCell ref="O42:T42"/>
    <mergeCell ref="U42:Z42"/>
    <mergeCell ref="AA42:AF42"/>
    <mergeCell ref="AG42:AL42"/>
    <mergeCell ref="D41:M41"/>
    <mergeCell ref="O41:T41"/>
    <mergeCell ref="U46:Z46"/>
    <mergeCell ref="AA46:AF46"/>
    <mergeCell ref="AG43:AL43"/>
    <mergeCell ref="D45:M45"/>
    <mergeCell ref="O45:T45"/>
    <mergeCell ref="U45:Z45"/>
    <mergeCell ref="AA45:AF45"/>
    <mergeCell ref="AG45:AL45"/>
    <mergeCell ref="D43:M43"/>
    <mergeCell ref="O43:T43"/>
    <mergeCell ref="U48:Z48"/>
    <mergeCell ref="AA48:AF48"/>
    <mergeCell ref="AG46:AL46"/>
    <mergeCell ref="D47:M47"/>
    <mergeCell ref="O47:T47"/>
    <mergeCell ref="U47:Z47"/>
    <mergeCell ref="AA47:AF47"/>
    <mergeCell ref="AG47:AL47"/>
    <mergeCell ref="D46:M46"/>
    <mergeCell ref="O46:T46"/>
    <mergeCell ref="U51:Z51"/>
    <mergeCell ref="AA51:AF51"/>
    <mergeCell ref="AG48:AL48"/>
    <mergeCell ref="D49:M49"/>
    <mergeCell ref="O49:T49"/>
    <mergeCell ref="U49:Z49"/>
    <mergeCell ref="AA49:AF49"/>
    <mergeCell ref="AG49:AL49"/>
    <mergeCell ref="D48:M48"/>
    <mergeCell ref="O48:T48"/>
    <mergeCell ref="U53:Z53"/>
    <mergeCell ref="AA53:AF53"/>
    <mergeCell ref="AG51:AL51"/>
    <mergeCell ref="D52:M52"/>
    <mergeCell ref="O52:T52"/>
    <mergeCell ref="U52:Z52"/>
    <mergeCell ref="AA52:AF52"/>
    <mergeCell ref="AG52:AL52"/>
    <mergeCell ref="D51:M51"/>
    <mergeCell ref="O51:T51"/>
    <mergeCell ref="U55:Z55"/>
    <mergeCell ref="AA55:AF55"/>
    <mergeCell ref="AG53:AL53"/>
    <mergeCell ref="D54:M54"/>
    <mergeCell ref="O54:T54"/>
    <mergeCell ref="U54:Z54"/>
    <mergeCell ref="AA54:AF54"/>
    <mergeCell ref="AG54:AL54"/>
    <mergeCell ref="D53:M53"/>
    <mergeCell ref="O53:T53"/>
    <mergeCell ref="U58:Z58"/>
    <mergeCell ref="AA58:AF58"/>
    <mergeCell ref="AG55:AL55"/>
    <mergeCell ref="D57:M57"/>
    <mergeCell ref="O57:T57"/>
    <mergeCell ref="U57:Z57"/>
    <mergeCell ref="AA57:AF57"/>
    <mergeCell ref="AG57:AL57"/>
    <mergeCell ref="D55:M55"/>
    <mergeCell ref="O55:T55"/>
    <mergeCell ref="AG58:AL58"/>
    <mergeCell ref="D59:M59"/>
    <mergeCell ref="AA61:AF62"/>
    <mergeCell ref="AG61:AL62"/>
    <mergeCell ref="O59:T59"/>
    <mergeCell ref="U59:Z59"/>
    <mergeCell ref="AA59:AF59"/>
    <mergeCell ref="C62:M62"/>
    <mergeCell ref="D58:M58"/>
    <mergeCell ref="O58:T58"/>
    <mergeCell ref="B64:D64"/>
    <mergeCell ref="AG59:AL59"/>
    <mergeCell ref="C61:M61"/>
    <mergeCell ref="O61:T62"/>
    <mergeCell ref="U61:Z62"/>
    <mergeCell ref="O22:AL23"/>
    <mergeCell ref="AM22:BJ23"/>
    <mergeCell ref="O24:T25"/>
    <mergeCell ref="C7:E7"/>
    <mergeCell ref="F7:H7"/>
    <mergeCell ref="I7:K7"/>
    <mergeCell ref="M7:V7"/>
    <mergeCell ref="W7:AF7"/>
    <mergeCell ref="AG7:AP7"/>
    <mergeCell ref="AQ7:AZ7"/>
    <mergeCell ref="BA7:BJ7"/>
    <mergeCell ref="BA9:BJ9"/>
    <mergeCell ref="F11:H11"/>
    <mergeCell ref="M11:V11"/>
    <mergeCell ref="W11:AF11"/>
    <mergeCell ref="AG11:AP11"/>
    <mergeCell ref="AQ11:AZ11"/>
    <mergeCell ref="BA11:BJ11"/>
    <mergeCell ref="AQ9:AZ9"/>
    <mergeCell ref="F9:H9"/>
    <mergeCell ref="AG9:AP9"/>
    <mergeCell ref="F13:H13"/>
    <mergeCell ref="M13:V13"/>
    <mergeCell ref="W13:AF13"/>
    <mergeCell ref="AG13:AP13"/>
    <mergeCell ref="M9:V9"/>
    <mergeCell ref="W9:AF9"/>
    <mergeCell ref="B17:D17"/>
    <mergeCell ref="F15:H15"/>
    <mergeCell ref="M15:V15"/>
    <mergeCell ref="W15:AF1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BK81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3" customWidth="1"/>
    <col min="2" max="63" width="1.625" style="3" customWidth="1"/>
    <col min="64" max="16384" width="9.00390625" style="3" customWidth="1"/>
  </cols>
  <sheetData>
    <row r="1" spans="50:63" s="9" customFormat="1" ht="10.5" customHeight="1"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3"/>
      <c r="BK1" s="160" t="s">
        <v>335</v>
      </c>
    </row>
    <row r="2" ht="10.5" customHeight="1"/>
    <row r="3" spans="2:63" s="1" customFormat="1" ht="18" customHeight="1">
      <c r="B3" s="216" t="s">
        <v>336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36"/>
    </row>
    <row r="4" spans="2:63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41" t="s">
        <v>343</v>
      </c>
      <c r="BK4" s="9"/>
    </row>
    <row r="5" spans="2:63" ht="19.5" customHeight="1">
      <c r="B5" s="188" t="s">
        <v>275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 t="s">
        <v>202</v>
      </c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 t="s">
        <v>277</v>
      </c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90"/>
      <c r="BK5" s="9"/>
    </row>
    <row r="6" spans="2:63" ht="19.5" customHeight="1">
      <c r="B6" s="189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 t="s">
        <v>276</v>
      </c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67">
        <v>14</v>
      </c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08" t="s">
        <v>276</v>
      </c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67">
        <v>14</v>
      </c>
      <c r="BA6" s="267"/>
      <c r="BB6" s="267"/>
      <c r="BC6" s="267"/>
      <c r="BD6" s="267"/>
      <c r="BE6" s="267"/>
      <c r="BF6" s="267"/>
      <c r="BG6" s="267"/>
      <c r="BH6" s="267"/>
      <c r="BI6" s="267"/>
      <c r="BJ6" s="268"/>
      <c r="BK6" s="9"/>
    </row>
    <row r="7" spans="2:63" ht="12" customHeight="1"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7"/>
      <c r="T7" s="88"/>
      <c r="U7" s="88"/>
      <c r="V7" s="88"/>
      <c r="W7" s="88"/>
      <c r="X7" s="88"/>
      <c r="Y7" s="88"/>
      <c r="Z7" s="88"/>
      <c r="AA7" s="88"/>
      <c r="AB7" s="88"/>
      <c r="AC7" s="88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9"/>
    </row>
    <row r="8" spans="3:62" s="9" customFormat="1" ht="12" customHeight="1">
      <c r="C8" s="171" t="s">
        <v>17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7"/>
      <c r="S8" s="225">
        <f>SUM(S11,S15,S19,S23)</f>
        <v>62625210</v>
      </c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3">
        <v>62110989</v>
      </c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4">
        <f>SUM(AO11,AO15,AO19,AO23)</f>
        <v>54189574</v>
      </c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3">
        <v>53997260</v>
      </c>
      <c r="BA8" s="223"/>
      <c r="BB8" s="223"/>
      <c r="BC8" s="223"/>
      <c r="BD8" s="223"/>
      <c r="BE8" s="223"/>
      <c r="BF8" s="223"/>
      <c r="BG8" s="223"/>
      <c r="BH8" s="223"/>
      <c r="BI8" s="223"/>
      <c r="BJ8" s="223"/>
    </row>
    <row r="9" spans="3:62" s="9" customFormat="1" ht="12" customHeight="1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0"/>
      <c r="T9" s="46"/>
      <c r="U9" s="46"/>
      <c r="V9" s="46"/>
      <c r="W9" s="46"/>
      <c r="X9" s="46"/>
      <c r="Y9" s="46"/>
      <c r="Z9" s="46"/>
      <c r="AA9" s="46"/>
      <c r="AB9" s="46"/>
      <c r="AC9" s="4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</row>
    <row r="10" spans="3:62" s="9" customFormat="1" ht="12" customHeight="1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0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</row>
    <row r="11" spans="3:62" s="9" customFormat="1" ht="12" customHeight="1">
      <c r="C11" s="198" t="s">
        <v>19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7"/>
      <c r="S11" s="225">
        <f>SUM(S12:AC13)</f>
        <v>58923664</v>
      </c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3">
        <v>58590408</v>
      </c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4">
        <f>SUM(AO12:AY13)</f>
        <v>50572830</v>
      </c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3">
        <v>50561589</v>
      </c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</row>
    <row r="12" spans="3:62" s="9" customFormat="1" ht="12" customHeight="1">
      <c r="C12" s="7"/>
      <c r="D12" s="198" t="s">
        <v>191</v>
      </c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7"/>
      <c r="S12" s="225">
        <v>51145051</v>
      </c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3">
        <v>51151246</v>
      </c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4">
        <v>49519792</v>
      </c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3">
        <v>49558144</v>
      </c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</row>
    <row r="13" spans="3:62" s="9" customFormat="1" ht="12" customHeight="1">
      <c r="C13" s="7"/>
      <c r="D13" s="198" t="s">
        <v>192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7"/>
      <c r="S13" s="225">
        <v>7778613</v>
      </c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3">
        <v>7439162</v>
      </c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4">
        <v>1053038</v>
      </c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3">
        <v>1003445</v>
      </c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</row>
    <row r="14" spans="3:62" s="9" customFormat="1" ht="12" customHeight="1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0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</row>
    <row r="15" spans="3:62" s="9" customFormat="1" ht="12" customHeight="1">
      <c r="C15" s="198" t="s">
        <v>20</v>
      </c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7"/>
      <c r="S15" s="225">
        <f>SUM(S16:AC17)</f>
        <v>277957</v>
      </c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3">
        <v>283763</v>
      </c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4">
        <f>SUM(AO16:AY17)</f>
        <v>193155</v>
      </c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3">
        <v>198853</v>
      </c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</row>
    <row r="16" spans="3:62" s="9" customFormat="1" ht="12" customHeight="1">
      <c r="C16" s="7"/>
      <c r="D16" s="198" t="s">
        <v>191</v>
      </c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7"/>
      <c r="S16" s="225">
        <v>203349</v>
      </c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3">
        <v>209541</v>
      </c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4">
        <v>184505</v>
      </c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3">
        <v>189481</v>
      </c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</row>
    <row r="17" spans="3:62" s="9" customFormat="1" ht="12" customHeight="1">
      <c r="C17" s="7"/>
      <c r="D17" s="198" t="s">
        <v>192</v>
      </c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7"/>
      <c r="S17" s="225">
        <v>74608</v>
      </c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3">
        <v>74222</v>
      </c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4">
        <v>8650</v>
      </c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3">
        <v>9372</v>
      </c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</row>
    <row r="18" spans="3:62" s="9" customFormat="1" ht="12" customHeight="1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80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</row>
    <row r="19" spans="3:62" s="9" customFormat="1" ht="12" customHeight="1">
      <c r="C19" s="198" t="s">
        <v>21</v>
      </c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7"/>
      <c r="S19" s="225">
        <f>SUM(S20:AC21)</f>
        <v>3423589</v>
      </c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3">
        <v>3236818</v>
      </c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4">
        <f>SUM(AO20:AY21)</f>
        <v>3423589</v>
      </c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3">
        <v>3236818</v>
      </c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</row>
    <row r="20" spans="3:62" s="9" customFormat="1" ht="12" customHeight="1">
      <c r="C20" s="7"/>
      <c r="D20" s="198" t="s">
        <v>191</v>
      </c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7"/>
      <c r="S20" s="225">
        <v>3423589</v>
      </c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3">
        <v>3236818</v>
      </c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4">
        <v>3423589</v>
      </c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3">
        <v>3236818</v>
      </c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</row>
    <row r="21" spans="3:62" s="9" customFormat="1" ht="12" customHeight="1">
      <c r="C21" s="7"/>
      <c r="D21" s="198" t="s">
        <v>192</v>
      </c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7"/>
      <c r="S21" s="225">
        <v>0</v>
      </c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3">
        <v>0</v>
      </c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4">
        <v>0</v>
      </c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3">
        <v>0</v>
      </c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</row>
    <row r="22" spans="3:62" s="9" customFormat="1" ht="12" customHeight="1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80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</row>
    <row r="23" spans="3:62" s="9" customFormat="1" ht="12" customHeight="1">
      <c r="C23" s="198" t="s">
        <v>193</v>
      </c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7"/>
      <c r="S23" s="225">
        <v>0</v>
      </c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3">
        <v>0</v>
      </c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4">
        <v>0</v>
      </c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3">
        <v>0</v>
      </c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</row>
    <row r="24" spans="2:62" s="9" customFormat="1" ht="12" customHeight="1">
      <c r="B24" s="1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86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</row>
    <row r="25" spans="2:63" ht="12" customHeight="1">
      <c r="B25" s="185" t="s">
        <v>157</v>
      </c>
      <c r="C25" s="185"/>
      <c r="D25" s="185"/>
      <c r="E25" s="2" t="s">
        <v>234</v>
      </c>
      <c r="F25" s="3" t="s">
        <v>342</v>
      </c>
      <c r="BK25" s="9"/>
    </row>
    <row r="26" spans="2:63" ht="12" customHeight="1">
      <c r="B26" s="9"/>
      <c r="C26" s="7"/>
      <c r="D26" s="7"/>
      <c r="E26" s="2"/>
      <c r="BK26" s="9"/>
    </row>
    <row r="27" spans="2:63" ht="12" customHeight="1">
      <c r="B27" s="9"/>
      <c r="C27" s="7"/>
      <c r="D27" s="7"/>
      <c r="E27" s="7"/>
      <c r="BK27" s="9"/>
    </row>
    <row r="28" spans="2:63" ht="12" customHeight="1">
      <c r="B28" s="9"/>
      <c r="C28" s="7"/>
      <c r="D28" s="7"/>
      <c r="E28" s="7"/>
      <c r="BK28" s="9"/>
    </row>
    <row r="29" spans="2:63" s="1" customFormat="1" ht="18" customHeight="1">
      <c r="B29" s="216" t="s">
        <v>337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36"/>
    </row>
    <row r="30" spans="2:63" ht="12.75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41" t="s">
        <v>344</v>
      </c>
      <c r="BK30" s="9"/>
    </row>
    <row r="31" spans="2:63" ht="19.5" customHeight="1">
      <c r="B31" s="266" t="s">
        <v>338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6"/>
      <c r="W31" s="251" t="s">
        <v>290</v>
      </c>
      <c r="X31" s="252"/>
      <c r="Y31" s="252"/>
      <c r="Z31" s="252"/>
      <c r="AA31" s="252"/>
      <c r="AB31" s="252"/>
      <c r="AC31" s="252"/>
      <c r="AD31" s="253"/>
      <c r="AE31" s="190" t="s">
        <v>278</v>
      </c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88"/>
      <c r="BC31" s="260" t="s">
        <v>286</v>
      </c>
      <c r="BD31" s="261"/>
      <c r="BE31" s="261"/>
      <c r="BF31" s="261"/>
      <c r="BG31" s="261"/>
      <c r="BH31" s="261"/>
      <c r="BI31" s="261"/>
      <c r="BJ31" s="261"/>
      <c r="BK31" s="9"/>
    </row>
    <row r="32" spans="2:63" ht="19.5" customHeight="1"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18"/>
      <c r="W32" s="254"/>
      <c r="X32" s="255"/>
      <c r="Y32" s="255"/>
      <c r="Z32" s="255"/>
      <c r="AA32" s="255"/>
      <c r="AB32" s="255"/>
      <c r="AC32" s="255"/>
      <c r="AD32" s="256"/>
      <c r="AE32" s="217" t="s">
        <v>240</v>
      </c>
      <c r="AF32" s="205"/>
      <c r="AG32" s="205"/>
      <c r="AH32" s="205"/>
      <c r="AI32" s="205"/>
      <c r="AJ32" s="205"/>
      <c r="AK32" s="205"/>
      <c r="AL32" s="218"/>
      <c r="AM32" s="217" t="s">
        <v>279</v>
      </c>
      <c r="AN32" s="205"/>
      <c r="AO32" s="205"/>
      <c r="AP32" s="205"/>
      <c r="AQ32" s="205"/>
      <c r="AR32" s="205"/>
      <c r="AS32" s="205"/>
      <c r="AT32" s="218"/>
      <c r="AU32" s="217" t="s">
        <v>280</v>
      </c>
      <c r="AV32" s="205"/>
      <c r="AW32" s="205"/>
      <c r="AX32" s="205"/>
      <c r="AY32" s="205"/>
      <c r="AZ32" s="205"/>
      <c r="BA32" s="205"/>
      <c r="BB32" s="218"/>
      <c r="BC32" s="262"/>
      <c r="BD32" s="263"/>
      <c r="BE32" s="263"/>
      <c r="BF32" s="263"/>
      <c r="BG32" s="263"/>
      <c r="BH32" s="263"/>
      <c r="BI32" s="263"/>
      <c r="BJ32" s="263"/>
      <c r="BK32" s="9"/>
    </row>
    <row r="33" spans="2:63" ht="19.5" customHeight="1"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8"/>
      <c r="W33" s="257"/>
      <c r="X33" s="258"/>
      <c r="Y33" s="258"/>
      <c r="Z33" s="258"/>
      <c r="AA33" s="258"/>
      <c r="AB33" s="258"/>
      <c r="AC33" s="258"/>
      <c r="AD33" s="259"/>
      <c r="AE33" s="222" t="s">
        <v>283</v>
      </c>
      <c r="AF33" s="177"/>
      <c r="AG33" s="177"/>
      <c r="AH33" s="177"/>
      <c r="AI33" s="177"/>
      <c r="AJ33" s="177"/>
      <c r="AK33" s="177"/>
      <c r="AL33" s="178"/>
      <c r="AM33" s="222" t="s">
        <v>282</v>
      </c>
      <c r="AN33" s="177"/>
      <c r="AO33" s="177"/>
      <c r="AP33" s="177"/>
      <c r="AQ33" s="177"/>
      <c r="AR33" s="177"/>
      <c r="AS33" s="177"/>
      <c r="AT33" s="178"/>
      <c r="AU33" s="222" t="s">
        <v>281</v>
      </c>
      <c r="AV33" s="177"/>
      <c r="AW33" s="177"/>
      <c r="AX33" s="177"/>
      <c r="AY33" s="177"/>
      <c r="AZ33" s="177"/>
      <c r="BA33" s="177"/>
      <c r="BB33" s="178"/>
      <c r="BC33" s="264"/>
      <c r="BD33" s="265"/>
      <c r="BE33" s="265"/>
      <c r="BF33" s="265"/>
      <c r="BG33" s="265"/>
      <c r="BH33" s="265"/>
      <c r="BI33" s="265"/>
      <c r="BJ33" s="265"/>
      <c r="BK33" s="9"/>
    </row>
    <row r="34" spans="2:63" ht="12" customHeight="1">
      <c r="B34" s="9"/>
      <c r="C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8"/>
      <c r="W34" s="82"/>
      <c r="X34" s="79"/>
      <c r="Y34" s="79"/>
      <c r="Z34" s="79"/>
      <c r="AA34" s="79"/>
      <c r="AB34" s="79"/>
      <c r="AC34" s="79"/>
      <c r="AD34" s="79"/>
      <c r="AF34" s="9"/>
      <c r="AG34" s="9"/>
      <c r="AH34" s="9"/>
      <c r="AI34" s="9"/>
      <c r="AJ34" s="197" t="s">
        <v>16</v>
      </c>
      <c r="AK34" s="197"/>
      <c r="AL34" s="197"/>
      <c r="AN34" s="9"/>
      <c r="AO34" s="9"/>
      <c r="AP34" s="9"/>
      <c r="AQ34" s="9"/>
      <c r="AR34" s="197" t="s">
        <v>16</v>
      </c>
      <c r="AS34" s="197"/>
      <c r="AT34" s="197"/>
      <c r="AV34" s="9"/>
      <c r="AW34" s="9"/>
      <c r="AX34" s="9"/>
      <c r="AY34" s="9"/>
      <c r="AZ34" s="197" t="s">
        <v>16</v>
      </c>
      <c r="BA34" s="197"/>
      <c r="BB34" s="197"/>
      <c r="BD34" s="9"/>
      <c r="BE34" s="9"/>
      <c r="BF34" s="9"/>
      <c r="BG34" s="9"/>
      <c r="BH34" s="197" t="s">
        <v>16</v>
      </c>
      <c r="BI34" s="197"/>
      <c r="BJ34" s="197"/>
      <c r="BK34" s="9"/>
    </row>
    <row r="35" spans="2:63" ht="12" customHeight="1">
      <c r="B35" s="9"/>
      <c r="C35" s="8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8"/>
      <c r="W35" s="83"/>
      <c r="X35" s="8"/>
      <c r="Y35" s="8"/>
      <c r="Z35" s="8"/>
      <c r="AA35" s="8"/>
      <c r="AB35" s="8"/>
      <c r="AC35" s="8"/>
      <c r="AD35" s="8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9"/>
    </row>
    <row r="36" spans="4:62" s="32" customFormat="1" ht="12" customHeight="1">
      <c r="D36" s="171" t="s">
        <v>164</v>
      </c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W36" s="250">
        <f>SUM(W39:AD63)</f>
        <v>295394</v>
      </c>
      <c r="X36" s="249"/>
      <c r="Y36" s="249"/>
      <c r="Z36" s="249"/>
      <c r="AA36" s="249"/>
      <c r="AB36" s="249"/>
      <c r="AC36" s="249"/>
      <c r="AD36" s="249"/>
      <c r="AE36" s="249">
        <f>SUM(AM36:BB36)</f>
        <v>1267017185</v>
      </c>
      <c r="AF36" s="249"/>
      <c r="AG36" s="249"/>
      <c r="AH36" s="249"/>
      <c r="AI36" s="249"/>
      <c r="AJ36" s="249"/>
      <c r="AK36" s="249"/>
      <c r="AL36" s="249"/>
      <c r="AM36" s="249">
        <f>SUM(AM39:AT63)</f>
        <v>1230081936</v>
      </c>
      <c r="AN36" s="249"/>
      <c r="AO36" s="249"/>
      <c r="AP36" s="249"/>
      <c r="AQ36" s="249"/>
      <c r="AR36" s="249"/>
      <c r="AS36" s="249"/>
      <c r="AT36" s="249"/>
      <c r="AU36" s="249">
        <f>SUM(AU39:BB63)</f>
        <v>36935249</v>
      </c>
      <c r="AV36" s="249"/>
      <c r="AW36" s="249"/>
      <c r="AX36" s="249"/>
      <c r="AY36" s="249"/>
      <c r="AZ36" s="249"/>
      <c r="BA36" s="249"/>
      <c r="BB36" s="249"/>
      <c r="BC36" s="249">
        <f>SUM(BC39:BJ63)</f>
        <v>47298366</v>
      </c>
      <c r="BD36" s="249"/>
      <c r="BE36" s="249"/>
      <c r="BF36" s="249"/>
      <c r="BG36" s="249"/>
      <c r="BH36" s="249"/>
      <c r="BI36" s="249"/>
      <c r="BJ36" s="249"/>
    </row>
    <row r="37" spans="4:62" s="9" customFormat="1" ht="12" customHeight="1"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W37" s="89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</row>
    <row r="38" spans="4:62" s="9" customFormat="1" ht="12" customHeight="1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W38" s="89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</row>
    <row r="39" spans="3:62" s="9" customFormat="1" ht="12" customHeight="1">
      <c r="C39" s="248" t="s">
        <v>235</v>
      </c>
      <c r="D39" s="248"/>
      <c r="E39" s="248"/>
      <c r="F39" s="174" t="s">
        <v>194</v>
      </c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7"/>
      <c r="W39" s="247">
        <v>5200</v>
      </c>
      <c r="X39" s="244"/>
      <c r="Y39" s="244"/>
      <c r="Z39" s="244"/>
      <c r="AA39" s="244"/>
      <c r="AB39" s="244"/>
      <c r="AC39" s="244"/>
      <c r="AD39" s="244"/>
      <c r="AE39" s="244">
        <f>SUM(AM39:BB39)</f>
        <v>12510150</v>
      </c>
      <c r="AF39" s="244"/>
      <c r="AG39" s="244"/>
      <c r="AH39" s="244"/>
      <c r="AI39" s="244"/>
      <c r="AJ39" s="244"/>
      <c r="AK39" s="244"/>
      <c r="AL39" s="244"/>
      <c r="AM39" s="244">
        <v>3779080</v>
      </c>
      <c r="AN39" s="244"/>
      <c r="AO39" s="244"/>
      <c r="AP39" s="244"/>
      <c r="AQ39" s="244"/>
      <c r="AR39" s="244"/>
      <c r="AS39" s="244"/>
      <c r="AT39" s="244"/>
      <c r="AU39" s="244">
        <v>8731070</v>
      </c>
      <c r="AV39" s="244"/>
      <c r="AW39" s="244"/>
      <c r="AX39" s="244"/>
      <c r="AY39" s="244"/>
      <c r="AZ39" s="244"/>
      <c r="BA39" s="244"/>
      <c r="BB39" s="244"/>
      <c r="BC39" s="244">
        <v>306539</v>
      </c>
      <c r="BD39" s="244"/>
      <c r="BE39" s="244"/>
      <c r="BF39" s="244"/>
      <c r="BG39" s="244"/>
      <c r="BH39" s="244"/>
      <c r="BI39" s="244"/>
      <c r="BJ39" s="244"/>
    </row>
    <row r="40" spans="3:62" s="9" customFormat="1" ht="12" customHeight="1">
      <c r="C40" s="52"/>
      <c r="D40" s="52"/>
      <c r="E40" s="5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7"/>
      <c r="W40" s="89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</row>
    <row r="41" spans="3:62" s="9" customFormat="1" ht="12" customHeight="1">
      <c r="C41" s="248" t="s">
        <v>236</v>
      </c>
      <c r="D41" s="248"/>
      <c r="E41" s="248"/>
      <c r="F41" s="203" t="s">
        <v>195</v>
      </c>
      <c r="G41" s="203"/>
      <c r="H41" s="203"/>
      <c r="I41" s="203"/>
      <c r="J41" s="203" t="s">
        <v>196</v>
      </c>
      <c r="K41" s="203"/>
      <c r="L41" s="203"/>
      <c r="M41" s="248" t="s">
        <v>237</v>
      </c>
      <c r="N41" s="248"/>
      <c r="O41" s="248"/>
      <c r="P41" s="203" t="s">
        <v>197</v>
      </c>
      <c r="Q41" s="203"/>
      <c r="R41" s="203"/>
      <c r="S41" s="203"/>
      <c r="T41" s="203"/>
      <c r="U41" s="203"/>
      <c r="V41" s="7"/>
      <c r="W41" s="247">
        <v>3570</v>
      </c>
      <c r="X41" s="244"/>
      <c r="Y41" s="244"/>
      <c r="Z41" s="244"/>
      <c r="AA41" s="244"/>
      <c r="AB41" s="244"/>
      <c r="AC41" s="244"/>
      <c r="AD41" s="244"/>
      <c r="AE41" s="244">
        <f>SUM(AM41:BB41)</f>
        <v>3684443</v>
      </c>
      <c r="AF41" s="244"/>
      <c r="AG41" s="244"/>
      <c r="AH41" s="244"/>
      <c r="AI41" s="244"/>
      <c r="AJ41" s="244"/>
      <c r="AK41" s="244"/>
      <c r="AL41" s="244"/>
      <c r="AM41" s="244">
        <v>3599772</v>
      </c>
      <c r="AN41" s="244"/>
      <c r="AO41" s="244"/>
      <c r="AP41" s="244"/>
      <c r="AQ41" s="244"/>
      <c r="AR41" s="244"/>
      <c r="AS41" s="244"/>
      <c r="AT41" s="244"/>
      <c r="AU41" s="244">
        <v>84671</v>
      </c>
      <c r="AV41" s="244"/>
      <c r="AW41" s="244"/>
      <c r="AX41" s="244"/>
      <c r="AY41" s="244"/>
      <c r="AZ41" s="244"/>
      <c r="BA41" s="244"/>
      <c r="BB41" s="244"/>
      <c r="BC41" s="244">
        <v>10018</v>
      </c>
      <c r="BD41" s="244"/>
      <c r="BE41" s="244"/>
      <c r="BF41" s="244"/>
      <c r="BG41" s="244"/>
      <c r="BH41" s="244"/>
      <c r="BI41" s="244"/>
      <c r="BJ41" s="244"/>
    </row>
    <row r="42" spans="3:62" s="9" customFormat="1" ht="12" customHeight="1">
      <c r="C42" s="52"/>
      <c r="D42" s="52"/>
      <c r="E42" s="52"/>
      <c r="F42" s="2"/>
      <c r="G42" s="2"/>
      <c r="H42" s="2"/>
      <c r="I42" s="2"/>
      <c r="J42" s="2"/>
      <c r="K42" s="2"/>
      <c r="L42" s="2"/>
      <c r="M42" s="52"/>
      <c r="N42" s="52"/>
      <c r="O42" s="52"/>
      <c r="P42" s="2"/>
      <c r="Q42" s="2"/>
      <c r="R42" s="2"/>
      <c r="S42" s="2"/>
      <c r="T42" s="2"/>
      <c r="U42" s="2"/>
      <c r="V42" s="7"/>
      <c r="W42" s="89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</row>
    <row r="43" spans="3:62" s="9" customFormat="1" ht="12" customHeight="1">
      <c r="C43" s="246">
        <v>10</v>
      </c>
      <c r="D43" s="246"/>
      <c r="E43" s="246"/>
      <c r="F43" s="203" t="s">
        <v>195</v>
      </c>
      <c r="G43" s="203"/>
      <c r="H43" s="203"/>
      <c r="I43" s="203"/>
      <c r="J43" s="203" t="s">
        <v>238</v>
      </c>
      <c r="K43" s="203"/>
      <c r="L43" s="203"/>
      <c r="M43" s="246">
        <v>20</v>
      </c>
      <c r="N43" s="246"/>
      <c r="O43" s="246"/>
      <c r="P43" s="203" t="s">
        <v>198</v>
      </c>
      <c r="Q43" s="203"/>
      <c r="R43" s="203"/>
      <c r="S43" s="203" t="s">
        <v>238</v>
      </c>
      <c r="T43" s="203"/>
      <c r="U43" s="203"/>
      <c r="V43" s="8"/>
      <c r="W43" s="247">
        <v>6937</v>
      </c>
      <c r="X43" s="244"/>
      <c r="Y43" s="244"/>
      <c r="Z43" s="244"/>
      <c r="AA43" s="244"/>
      <c r="AB43" s="244"/>
      <c r="AC43" s="244"/>
      <c r="AD43" s="244"/>
      <c r="AE43" s="244">
        <f>SUM(AM43:BB43)</f>
        <v>8220834</v>
      </c>
      <c r="AF43" s="244"/>
      <c r="AG43" s="244"/>
      <c r="AH43" s="244"/>
      <c r="AI43" s="244"/>
      <c r="AJ43" s="244"/>
      <c r="AK43" s="244"/>
      <c r="AL43" s="244"/>
      <c r="AM43" s="244">
        <v>7965056</v>
      </c>
      <c r="AN43" s="244"/>
      <c r="AO43" s="244"/>
      <c r="AP43" s="244"/>
      <c r="AQ43" s="244"/>
      <c r="AR43" s="244"/>
      <c r="AS43" s="244"/>
      <c r="AT43" s="244"/>
      <c r="AU43" s="244">
        <v>255778</v>
      </c>
      <c r="AV43" s="244"/>
      <c r="AW43" s="244"/>
      <c r="AX43" s="244"/>
      <c r="AY43" s="244"/>
      <c r="AZ43" s="244"/>
      <c r="BA43" s="244"/>
      <c r="BB43" s="244"/>
      <c r="BC43" s="244">
        <v>36458</v>
      </c>
      <c r="BD43" s="244"/>
      <c r="BE43" s="244"/>
      <c r="BF43" s="244"/>
      <c r="BG43" s="244"/>
      <c r="BH43" s="244"/>
      <c r="BI43" s="244"/>
      <c r="BJ43" s="244"/>
    </row>
    <row r="44" spans="3:62" s="9" customFormat="1" ht="12" customHeight="1">
      <c r="C44" s="45"/>
      <c r="D44" s="45"/>
      <c r="E44" s="45"/>
      <c r="F44" s="2"/>
      <c r="G44" s="2"/>
      <c r="H44" s="2"/>
      <c r="I44" s="2"/>
      <c r="J44" s="2"/>
      <c r="K44" s="2"/>
      <c r="L44" s="2"/>
      <c r="M44" s="45"/>
      <c r="N44" s="45"/>
      <c r="O44" s="45"/>
      <c r="P44" s="2"/>
      <c r="Q44" s="2"/>
      <c r="R44" s="2"/>
      <c r="S44" s="2"/>
      <c r="T44" s="2"/>
      <c r="U44" s="2"/>
      <c r="V44" s="8"/>
      <c r="W44" s="89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</row>
    <row r="45" spans="3:62" s="9" customFormat="1" ht="12" customHeight="1">
      <c r="C45" s="246">
        <v>20</v>
      </c>
      <c r="D45" s="246"/>
      <c r="E45" s="246"/>
      <c r="F45" s="203" t="s">
        <v>195</v>
      </c>
      <c r="G45" s="203"/>
      <c r="H45" s="203"/>
      <c r="I45" s="203"/>
      <c r="J45" s="203" t="s">
        <v>238</v>
      </c>
      <c r="K45" s="203"/>
      <c r="L45" s="203"/>
      <c r="M45" s="246">
        <v>40</v>
      </c>
      <c r="N45" s="246"/>
      <c r="O45" s="246"/>
      <c r="P45" s="203" t="s">
        <v>198</v>
      </c>
      <c r="Q45" s="203"/>
      <c r="R45" s="203"/>
      <c r="S45" s="203" t="s">
        <v>238</v>
      </c>
      <c r="T45" s="203"/>
      <c r="U45" s="203"/>
      <c r="V45" s="8"/>
      <c r="W45" s="247">
        <v>14281</v>
      </c>
      <c r="X45" s="244"/>
      <c r="Y45" s="244"/>
      <c r="Z45" s="244"/>
      <c r="AA45" s="244"/>
      <c r="AB45" s="244"/>
      <c r="AC45" s="244"/>
      <c r="AD45" s="244"/>
      <c r="AE45" s="244">
        <f>SUM(AM45:BB45)</f>
        <v>18719688</v>
      </c>
      <c r="AF45" s="244"/>
      <c r="AG45" s="244"/>
      <c r="AH45" s="244"/>
      <c r="AI45" s="244"/>
      <c r="AJ45" s="244"/>
      <c r="AK45" s="244"/>
      <c r="AL45" s="244"/>
      <c r="AM45" s="244">
        <v>18445697</v>
      </c>
      <c r="AN45" s="244"/>
      <c r="AO45" s="244"/>
      <c r="AP45" s="244"/>
      <c r="AQ45" s="244"/>
      <c r="AR45" s="244"/>
      <c r="AS45" s="244"/>
      <c r="AT45" s="244"/>
      <c r="AU45" s="244">
        <v>273991</v>
      </c>
      <c r="AV45" s="244"/>
      <c r="AW45" s="244"/>
      <c r="AX45" s="244"/>
      <c r="AY45" s="244"/>
      <c r="AZ45" s="244"/>
      <c r="BA45" s="244"/>
      <c r="BB45" s="244"/>
      <c r="BC45" s="244">
        <v>118033</v>
      </c>
      <c r="BD45" s="244"/>
      <c r="BE45" s="244"/>
      <c r="BF45" s="244"/>
      <c r="BG45" s="244"/>
      <c r="BH45" s="244"/>
      <c r="BI45" s="244"/>
      <c r="BJ45" s="244"/>
    </row>
    <row r="46" spans="3:62" s="9" customFormat="1" ht="12" customHeight="1">
      <c r="C46" s="45"/>
      <c r="D46" s="45"/>
      <c r="E46" s="45"/>
      <c r="F46" s="2"/>
      <c r="G46" s="2"/>
      <c r="H46" s="2"/>
      <c r="I46" s="2"/>
      <c r="J46" s="2"/>
      <c r="K46" s="2"/>
      <c r="L46" s="2"/>
      <c r="M46" s="45"/>
      <c r="N46" s="45"/>
      <c r="O46" s="45"/>
      <c r="P46" s="2"/>
      <c r="Q46" s="2"/>
      <c r="R46" s="2"/>
      <c r="S46" s="2"/>
      <c r="T46" s="2"/>
      <c r="U46" s="2"/>
      <c r="V46" s="8"/>
      <c r="W46" s="89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</row>
    <row r="47" spans="3:62" s="9" customFormat="1" ht="12" customHeight="1">
      <c r="C47" s="246">
        <v>40</v>
      </c>
      <c r="D47" s="246"/>
      <c r="E47" s="246"/>
      <c r="F47" s="203" t="s">
        <v>195</v>
      </c>
      <c r="G47" s="203"/>
      <c r="H47" s="203"/>
      <c r="I47" s="203"/>
      <c r="J47" s="203" t="s">
        <v>238</v>
      </c>
      <c r="K47" s="203"/>
      <c r="L47" s="203"/>
      <c r="M47" s="246">
        <v>60</v>
      </c>
      <c r="N47" s="246"/>
      <c r="O47" s="246"/>
      <c r="P47" s="203" t="s">
        <v>198</v>
      </c>
      <c r="Q47" s="203"/>
      <c r="R47" s="203"/>
      <c r="S47" s="203" t="s">
        <v>238</v>
      </c>
      <c r="T47" s="203"/>
      <c r="U47" s="203"/>
      <c r="V47" s="8"/>
      <c r="W47" s="247">
        <v>15991</v>
      </c>
      <c r="X47" s="244"/>
      <c r="Y47" s="244"/>
      <c r="Z47" s="244"/>
      <c r="AA47" s="244"/>
      <c r="AB47" s="244"/>
      <c r="AC47" s="244"/>
      <c r="AD47" s="244"/>
      <c r="AE47" s="244">
        <f>SUM(AM47:BB47)</f>
        <v>24250231</v>
      </c>
      <c r="AF47" s="244"/>
      <c r="AG47" s="244"/>
      <c r="AH47" s="244"/>
      <c r="AI47" s="244"/>
      <c r="AJ47" s="244"/>
      <c r="AK47" s="244"/>
      <c r="AL47" s="244"/>
      <c r="AM47" s="244">
        <v>23509166</v>
      </c>
      <c r="AN47" s="244"/>
      <c r="AO47" s="244"/>
      <c r="AP47" s="244"/>
      <c r="AQ47" s="244"/>
      <c r="AR47" s="244"/>
      <c r="AS47" s="244"/>
      <c r="AT47" s="244"/>
      <c r="AU47" s="244">
        <v>741065</v>
      </c>
      <c r="AV47" s="244"/>
      <c r="AW47" s="244"/>
      <c r="AX47" s="244"/>
      <c r="AY47" s="244"/>
      <c r="AZ47" s="244"/>
      <c r="BA47" s="244"/>
      <c r="BB47" s="244"/>
      <c r="BC47" s="244">
        <v>230670</v>
      </c>
      <c r="BD47" s="244"/>
      <c r="BE47" s="244"/>
      <c r="BF47" s="244"/>
      <c r="BG47" s="244"/>
      <c r="BH47" s="244"/>
      <c r="BI47" s="244"/>
      <c r="BJ47" s="244"/>
    </row>
    <row r="48" spans="3:62" s="9" customFormat="1" ht="12" customHeight="1">
      <c r="C48" s="39"/>
      <c r="D48" s="39"/>
      <c r="E48" s="39"/>
      <c r="F48" s="39"/>
      <c r="G48" s="39"/>
      <c r="H48" s="39"/>
      <c r="I48" s="39"/>
      <c r="J48" s="39"/>
      <c r="K48" s="39"/>
      <c r="L48" s="40"/>
      <c r="R48" s="7"/>
      <c r="S48" s="7"/>
      <c r="T48" s="7"/>
      <c r="U48" s="7"/>
      <c r="V48" s="7"/>
      <c r="W48" s="89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</row>
    <row r="49" spans="3:62" s="9" customFormat="1" ht="12" customHeight="1">
      <c r="C49" s="246">
        <v>60</v>
      </c>
      <c r="D49" s="246"/>
      <c r="E49" s="246"/>
      <c r="F49" s="203" t="s">
        <v>195</v>
      </c>
      <c r="G49" s="203"/>
      <c r="H49" s="203"/>
      <c r="I49" s="203"/>
      <c r="J49" s="203" t="s">
        <v>238</v>
      </c>
      <c r="K49" s="203"/>
      <c r="L49" s="203"/>
      <c r="M49" s="246">
        <v>120</v>
      </c>
      <c r="N49" s="246"/>
      <c r="O49" s="246"/>
      <c r="P49" s="203" t="s">
        <v>198</v>
      </c>
      <c r="Q49" s="203"/>
      <c r="R49" s="203"/>
      <c r="S49" s="203" t="s">
        <v>238</v>
      </c>
      <c r="T49" s="203"/>
      <c r="U49" s="203"/>
      <c r="V49" s="8"/>
      <c r="W49" s="247">
        <v>52166</v>
      </c>
      <c r="X49" s="244"/>
      <c r="Y49" s="244"/>
      <c r="Z49" s="244"/>
      <c r="AA49" s="244"/>
      <c r="AB49" s="244"/>
      <c r="AC49" s="244"/>
      <c r="AD49" s="244"/>
      <c r="AE49" s="244">
        <f>SUM(AM49:BB49)</f>
        <v>98114112</v>
      </c>
      <c r="AF49" s="244"/>
      <c r="AG49" s="244"/>
      <c r="AH49" s="244"/>
      <c r="AI49" s="244"/>
      <c r="AJ49" s="244"/>
      <c r="AK49" s="244"/>
      <c r="AL49" s="244"/>
      <c r="AM49" s="244">
        <v>95935164</v>
      </c>
      <c r="AN49" s="244"/>
      <c r="AO49" s="244"/>
      <c r="AP49" s="244"/>
      <c r="AQ49" s="244"/>
      <c r="AR49" s="244"/>
      <c r="AS49" s="244"/>
      <c r="AT49" s="244"/>
      <c r="AU49" s="244">
        <v>2178948</v>
      </c>
      <c r="AV49" s="244"/>
      <c r="AW49" s="244"/>
      <c r="AX49" s="244"/>
      <c r="AY49" s="244"/>
      <c r="AZ49" s="244"/>
      <c r="BA49" s="244"/>
      <c r="BB49" s="244"/>
      <c r="BC49" s="244">
        <v>1276247</v>
      </c>
      <c r="BD49" s="244"/>
      <c r="BE49" s="244"/>
      <c r="BF49" s="244"/>
      <c r="BG49" s="244"/>
      <c r="BH49" s="244"/>
      <c r="BI49" s="244"/>
      <c r="BJ49" s="244"/>
    </row>
    <row r="50" spans="3:62" s="9" customFormat="1" ht="12" customHeight="1">
      <c r="C50" s="45"/>
      <c r="D50" s="45"/>
      <c r="E50" s="45"/>
      <c r="F50" s="2"/>
      <c r="G50" s="2"/>
      <c r="H50" s="2"/>
      <c r="I50" s="2"/>
      <c r="J50" s="2"/>
      <c r="K50" s="2"/>
      <c r="L50" s="2"/>
      <c r="M50" s="45"/>
      <c r="N50" s="45"/>
      <c r="O50" s="45"/>
      <c r="P50" s="2"/>
      <c r="Q50" s="2"/>
      <c r="R50" s="2"/>
      <c r="S50" s="2"/>
      <c r="T50" s="2"/>
      <c r="U50" s="2"/>
      <c r="V50" s="8"/>
      <c r="W50" s="89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</row>
    <row r="51" spans="3:62" s="9" customFormat="1" ht="12" customHeight="1">
      <c r="C51" s="246">
        <v>120</v>
      </c>
      <c r="D51" s="246"/>
      <c r="E51" s="246"/>
      <c r="F51" s="203" t="s">
        <v>195</v>
      </c>
      <c r="G51" s="203"/>
      <c r="H51" s="203"/>
      <c r="I51" s="203"/>
      <c r="J51" s="203" t="s">
        <v>238</v>
      </c>
      <c r="K51" s="203"/>
      <c r="L51" s="203"/>
      <c r="M51" s="246">
        <v>200</v>
      </c>
      <c r="N51" s="246"/>
      <c r="O51" s="246"/>
      <c r="P51" s="203" t="s">
        <v>198</v>
      </c>
      <c r="Q51" s="203"/>
      <c r="R51" s="203"/>
      <c r="S51" s="203" t="s">
        <v>238</v>
      </c>
      <c r="T51" s="203"/>
      <c r="U51" s="203"/>
      <c r="V51" s="8"/>
      <c r="W51" s="247">
        <v>60791</v>
      </c>
      <c r="X51" s="244"/>
      <c r="Y51" s="244"/>
      <c r="Z51" s="244"/>
      <c r="AA51" s="244"/>
      <c r="AB51" s="244"/>
      <c r="AC51" s="244"/>
      <c r="AD51" s="244"/>
      <c r="AE51" s="244">
        <f>SUM(AM51:BB51)</f>
        <v>162037124</v>
      </c>
      <c r="AF51" s="244"/>
      <c r="AG51" s="244"/>
      <c r="AH51" s="244"/>
      <c r="AI51" s="244"/>
      <c r="AJ51" s="244"/>
      <c r="AK51" s="244"/>
      <c r="AL51" s="244"/>
      <c r="AM51" s="244">
        <v>159877279</v>
      </c>
      <c r="AN51" s="244"/>
      <c r="AO51" s="244"/>
      <c r="AP51" s="244"/>
      <c r="AQ51" s="244"/>
      <c r="AR51" s="244"/>
      <c r="AS51" s="244"/>
      <c r="AT51" s="244"/>
      <c r="AU51" s="244">
        <v>2159845</v>
      </c>
      <c r="AV51" s="244"/>
      <c r="AW51" s="244"/>
      <c r="AX51" s="244"/>
      <c r="AY51" s="244"/>
      <c r="AZ51" s="244"/>
      <c r="BA51" s="244"/>
      <c r="BB51" s="244"/>
      <c r="BC51" s="244">
        <v>2528910</v>
      </c>
      <c r="BD51" s="244"/>
      <c r="BE51" s="244"/>
      <c r="BF51" s="244"/>
      <c r="BG51" s="244"/>
      <c r="BH51" s="244"/>
      <c r="BI51" s="244"/>
      <c r="BJ51" s="244"/>
    </row>
    <row r="52" spans="3:62" s="9" customFormat="1" ht="12" customHeight="1">
      <c r="C52" s="45"/>
      <c r="D52" s="45"/>
      <c r="E52" s="45"/>
      <c r="F52" s="2"/>
      <c r="G52" s="2"/>
      <c r="H52" s="2"/>
      <c r="I52" s="2"/>
      <c r="J52" s="2"/>
      <c r="K52" s="2"/>
      <c r="L52" s="2"/>
      <c r="M52" s="45"/>
      <c r="N52" s="45"/>
      <c r="O52" s="45"/>
      <c r="P52" s="2"/>
      <c r="Q52" s="2"/>
      <c r="R52" s="2"/>
      <c r="S52" s="2"/>
      <c r="T52" s="2"/>
      <c r="U52" s="2"/>
      <c r="V52" s="8"/>
      <c r="W52" s="89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</row>
    <row r="53" spans="3:62" s="9" customFormat="1" ht="12" customHeight="1">
      <c r="C53" s="246">
        <v>200</v>
      </c>
      <c r="D53" s="246"/>
      <c r="E53" s="246"/>
      <c r="F53" s="203" t="s">
        <v>195</v>
      </c>
      <c r="G53" s="203"/>
      <c r="H53" s="203"/>
      <c r="I53" s="203"/>
      <c r="J53" s="203" t="s">
        <v>238</v>
      </c>
      <c r="K53" s="203"/>
      <c r="L53" s="203"/>
      <c r="M53" s="246">
        <v>300</v>
      </c>
      <c r="N53" s="246"/>
      <c r="O53" s="246"/>
      <c r="P53" s="203" t="s">
        <v>198</v>
      </c>
      <c r="Q53" s="203"/>
      <c r="R53" s="203"/>
      <c r="S53" s="203" t="s">
        <v>238</v>
      </c>
      <c r="T53" s="203"/>
      <c r="U53" s="203"/>
      <c r="V53" s="8"/>
      <c r="W53" s="247">
        <v>49456</v>
      </c>
      <c r="X53" s="244"/>
      <c r="Y53" s="244"/>
      <c r="Z53" s="244"/>
      <c r="AA53" s="244"/>
      <c r="AB53" s="244"/>
      <c r="AC53" s="244"/>
      <c r="AD53" s="244"/>
      <c r="AE53" s="244">
        <f>SUM(AM53:BB53)</f>
        <v>184681382</v>
      </c>
      <c r="AF53" s="244"/>
      <c r="AG53" s="244"/>
      <c r="AH53" s="244"/>
      <c r="AI53" s="244"/>
      <c r="AJ53" s="244"/>
      <c r="AK53" s="244"/>
      <c r="AL53" s="244"/>
      <c r="AM53" s="244">
        <v>182849948</v>
      </c>
      <c r="AN53" s="244"/>
      <c r="AO53" s="244"/>
      <c r="AP53" s="244"/>
      <c r="AQ53" s="244"/>
      <c r="AR53" s="244"/>
      <c r="AS53" s="244"/>
      <c r="AT53" s="244"/>
      <c r="AU53" s="244">
        <v>1831434</v>
      </c>
      <c r="AV53" s="244"/>
      <c r="AW53" s="244"/>
      <c r="AX53" s="244"/>
      <c r="AY53" s="244"/>
      <c r="AZ53" s="244"/>
      <c r="BA53" s="244"/>
      <c r="BB53" s="244"/>
      <c r="BC53" s="244">
        <v>4112825</v>
      </c>
      <c r="BD53" s="244"/>
      <c r="BE53" s="244"/>
      <c r="BF53" s="244"/>
      <c r="BG53" s="244"/>
      <c r="BH53" s="244"/>
      <c r="BI53" s="244"/>
      <c r="BJ53" s="244"/>
    </row>
    <row r="54" spans="3:62" s="9" customFormat="1" ht="12" customHeight="1">
      <c r="C54" s="45"/>
      <c r="D54" s="45"/>
      <c r="E54" s="45"/>
      <c r="F54" s="2"/>
      <c r="G54" s="2"/>
      <c r="H54" s="2"/>
      <c r="I54" s="2"/>
      <c r="J54" s="2"/>
      <c r="K54" s="2"/>
      <c r="L54" s="2"/>
      <c r="M54" s="45"/>
      <c r="N54" s="45"/>
      <c r="O54" s="45"/>
      <c r="P54" s="2"/>
      <c r="Q54" s="2"/>
      <c r="R54" s="2"/>
      <c r="S54" s="2"/>
      <c r="T54" s="2"/>
      <c r="U54" s="2"/>
      <c r="V54" s="8"/>
      <c r="W54" s="89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</row>
    <row r="55" spans="3:62" s="9" customFormat="1" ht="12" customHeight="1">
      <c r="C55" s="246">
        <v>300</v>
      </c>
      <c r="D55" s="246"/>
      <c r="E55" s="246"/>
      <c r="F55" s="203" t="s">
        <v>195</v>
      </c>
      <c r="G55" s="203"/>
      <c r="H55" s="203"/>
      <c r="I55" s="203"/>
      <c r="J55" s="203" t="s">
        <v>238</v>
      </c>
      <c r="K55" s="203"/>
      <c r="L55" s="203"/>
      <c r="M55" s="246">
        <v>550</v>
      </c>
      <c r="N55" s="246"/>
      <c r="O55" s="246"/>
      <c r="P55" s="203" t="s">
        <v>198</v>
      </c>
      <c r="Q55" s="203"/>
      <c r="R55" s="203"/>
      <c r="S55" s="203" t="s">
        <v>238</v>
      </c>
      <c r="T55" s="203"/>
      <c r="U55" s="203"/>
      <c r="V55" s="8"/>
      <c r="W55" s="247">
        <v>53033</v>
      </c>
      <c r="X55" s="244"/>
      <c r="Y55" s="244"/>
      <c r="Z55" s="244"/>
      <c r="AA55" s="244"/>
      <c r="AB55" s="244"/>
      <c r="AC55" s="244"/>
      <c r="AD55" s="244"/>
      <c r="AE55" s="244">
        <f>SUM(AM55:BB55)</f>
        <v>305744824</v>
      </c>
      <c r="AF55" s="244"/>
      <c r="AG55" s="244"/>
      <c r="AH55" s="244"/>
      <c r="AI55" s="244"/>
      <c r="AJ55" s="244"/>
      <c r="AK55" s="244"/>
      <c r="AL55" s="244"/>
      <c r="AM55" s="244">
        <v>300853957</v>
      </c>
      <c r="AN55" s="244"/>
      <c r="AO55" s="244"/>
      <c r="AP55" s="244"/>
      <c r="AQ55" s="244"/>
      <c r="AR55" s="244"/>
      <c r="AS55" s="244"/>
      <c r="AT55" s="244"/>
      <c r="AU55" s="244">
        <v>4890867</v>
      </c>
      <c r="AV55" s="244"/>
      <c r="AW55" s="244"/>
      <c r="AX55" s="244"/>
      <c r="AY55" s="244"/>
      <c r="AZ55" s="244"/>
      <c r="BA55" s="244"/>
      <c r="BB55" s="244"/>
      <c r="BC55" s="244">
        <v>10527414</v>
      </c>
      <c r="BD55" s="244"/>
      <c r="BE55" s="244"/>
      <c r="BF55" s="244"/>
      <c r="BG55" s="244"/>
      <c r="BH55" s="244"/>
      <c r="BI55" s="244"/>
      <c r="BJ55" s="244"/>
    </row>
    <row r="56" spans="3:62" s="9" customFormat="1" ht="12" customHeight="1">
      <c r="C56" s="45"/>
      <c r="D56" s="45"/>
      <c r="E56" s="45"/>
      <c r="F56" s="2"/>
      <c r="G56" s="2"/>
      <c r="H56" s="2"/>
      <c r="I56" s="2"/>
      <c r="J56" s="2"/>
      <c r="K56" s="2"/>
      <c r="L56" s="2"/>
      <c r="M56" s="45"/>
      <c r="N56" s="45"/>
      <c r="O56" s="45"/>
      <c r="P56" s="2"/>
      <c r="Q56" s="2"/>
      <c r="R56" s="2"/>
      <c r="S56" s="2"/>
      <c r="T56" s="2"/>
      <c r="U56" s="2"/>
      <c r="V56" s="8"/>
      <c r="W56" s="89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</row>
    <row r="57" spans="3:62" s="9" customFormat="1" ht="12" customHeight="1">
      <c r="C57" s="246">
        <v>550</v>
      </c>
      <c r="D57" s="246"/>
      <c r="E57" s="246"/>
      <c r="F57" s="203" t="s">
        <v>195</v>
      </c>
      <c r="G57" s="203"/>
      <c r="H57" s="203"/>
      <c r="I57" s="203"/>
      <c r="J57" s="203" t="s">
        <v>238</v>
      </c>
      <c r="K57" s="203"/>
      <c r="L57" s="203"/>
      <c r="M57" s="246">
        <v>700</v>
      </c>
      <c r="N57" s="246"/>
      <c r="O57" s="246"/>
      <c r="P57" s="203" t="s">
        <v>198</v>
      </c>
      <c r="Q57" s="203"/>
      <c r="R57" s="203"/>
      <c r="S57" s="203" t="s">
        <v>238</v>
      </c>
      <c r="T57" s="203"/>
      <c r="U57" s="203"/>
      <c r="V57" s="8"/>
      <c r="W57" s="247">
        <v>12557</v>
      </c>
      <c r="X57" s="244"/>
      <c r="Y57" s="244"/>
      <c r="Z57" s="244"/>
      <c r="AA57" s="244"/>
      <c r="AB57" s="244"/>
      <c r="AC57" s="244"/>
      <c r="AD57" s="244"/>
      <c r="AE57" s="244">
        <f>SUM(AM57:BB57)</f>
        <v>103099245</v>
      </c>
      <c r="AF57" s="244"/>
      <c r="AG57" s="244"/>
      <c r="AH57" s="244"/>
      <c r="AI57" s="244"/>
      <c r="AJ57" s="244"/>
      <c r="AK57" s="244"/>
      <c r="AL57" s="244"/>
      <c r="AM57" s="244">
        <v>101853337</v>
      </c>
      <c r="AN57" s="244"/>
      <c r="AO57" s="244"/>
      <c r="AP57" s="244"/>
      <c r="AQ57" s="244"/>
      <c r="AR57" s="244"/>
      <c r="AS57" s="244"/>
      <c r="AT57" s="244"/>
      <c r="AU57" s="244">
        <v>1245908</v>
      </c>
      <c r="AV57" s="244"/>
      <c r="AW57" s="244"/>
      <c r="AX57" s="244"/>
      <c r="AY57" s="244"/>
      <c r="AZ57" s="244"/>
      <c r="BA57" s="244"/>
      <c r="BB57" s="244"/>
      <c r="BC57" s="244">
        <v>4589744</v>
      </c>
      <c r="BD57" s="244"/>
      <c r="BE57" s="244"/>
      <c r="BF57" s="244"/>
      <c r="BG57" s="244"/>
      <c r="BH57" s="244"/>
      <c r="BI57" s="244"/>
      <c r="BJ57" s="244"/>
    </row>
    <row r="58" spans="3:62" s="9" customFormat="1" ht="12" customHeight="1">
      <c r="C58" s="39"/>
      <c r="D58" s="39"/>
      <c r="E58" s="39"/>
      <c r="F58" s="39"/>
      <c r="G58" s="39"/>
      <c r="H58" s="39"/>
      <c r="I58" s="39"/>
      <c r="J58" s="39"/>
      <c r="K58" s="39"/>
      <c r="L58" s="40"/>
      <c r="R58" s="7"/>
      <c r="S58" s="7"/>
      <c r="T58" s="7"/>
      <c r="U58" s="7"/>
      <c r="V58" s="7"/>
      <c r="W58" s="89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</row>
    <row r="59" spans="3:62" s="9" customFormat="1" ht="12" customHeight="1">
      <c r="C59" s="246">
        <v>700</v>
      </c>
      <c r="D59" s="246"/>
      <c r="E59" s="246"/>
      <c r="F59" s="203" t="s">
        <v>195</v>
      </c>
      <c r="G59" s="203"/>
      <c r="H59" s="203"/>
      <c r="I59" s="203"/>
      <c r="J59" s="203" t="s">
        <v>238</v>
      </c>
      <c r="K59" s="203"/>
      <c r="L59" s="203"/>
      <c r="M59" s="245">
        <v>1000</v>
      </c>
      <c r="N59" s="246"/>
      <c r="O59" s="246"/>
      <c r="P59" s="203" t="s">
        <v>198</v>
      </c>
      <c r="Q59" s="203"/>
      <c r="R59" s="203"/>
      <c r="S59" s="203" t="s">
        <v>238</v>
      </c>
      <c r="T59" s="203"/>
      <c r="U59" s="203"/>
      <c r="V59" s="8"/>
      <c r="W59" s="247">
        <v>10445</v>
      </c>
      <c r="X59" s="244"/>
      <c r="Y59" s="244"/>
      <c r="Z59" s="244"/>
      <c r="AA59" s="244"/>
      <c r="AB59" s="244"/>
      <c r="AC59" s="244"/>
      <c r="AD59" s="244"/>
      <c r="AE59" s="244">
        <f>SUM(AM59:BB59)</f>
        <v>110925082</v>
      </c>
      <c r="AF59" s="244"/>
      <c r="AG59" s="244"/>
      <c r="AH59" s="244"/>
      <c r="AI59" s="244"/>
      <c r="AJ59" s="244"/>
      <c r="AK59" s="244"/>
      <c r="AL59" s="244"/>
      <c r="AM59" s="244">
        <v>107679798</v>
      </c>
      <c r="AN59" s="244"/>
      <c r="AO59" s="244"/>
      <c r="AP59" s="244"/>
      <c r="AQ59" s="244"/>
      <c r="AR59" s="244"/>
      <c r="AS59" s="244"/>
      <c r="AT59" s="244"/>
      <c r="AU59" s="244">
        <v>3245284</v>
      </c>
      <c r="AV59" s="244"/>
      <c r="AW59" s="244"/>
      <c r="AX59" s="244"/>
      <c r="AY59" s="244"/>
      <c r="AZ59" s="244"/>
      <c r="BA59" s="244"/>
      <c r="BB59" s="244"/>
      <c r="BC59" s="244">
        <v>5965335</v>
      </c>
      <c r="BD59" s="244"/>
      <c r="BE59" s="244"/>
      <c r="BF59" s="244"/>
      <c r="BG59" s="244"/>
      <c r="BH59" s="244"/>
      <c r="BI59" s="244"/>
      <c r="BJ59" s="244"/>
    </row>
    <row r="60" spans="3:62" s="9" customFormat="1" ht="12" customHeight="1">
      <c r="C60" s="45"/>
      <c r="D60" s="45"/>
      <c r="E60" s="45"/>
      <c r="F60" s="2"/>
      <c r="G60" s="2"/>
      <c r="H60" s="2"/>
      <c r="I60" s="2"/>
      <c r="J60" s="2"/>
      <c r="K60" s="2"/>
      <c r="L60" s="2"/>
      <c r="M60" s="51"/>
      <c r="N60" s="45"/>
      <c r="O60" s="45"/>
      <c r="P60" s="2"/>
      <c r="Q60" s="2"/>
      <c r="R60" s="2"/>
      <c r="S60" s="2"/>
      <c r="T60" s="2"/>
      <c r="U60" s="2"/>
      <c r="V60" s="8"/>
      <c r="W60" s="89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</row>
    <row r="61" spans="3:62" s="9" customFormat="1" ht="12" customHeight="1">
      <c r="C61" s="245">
        <v>1000</v>
      </c>
      <c r="D61" s="246"/>
      <c r="E61" s="246"/>
      <c r="F61" s="203" t="s">
        <v>195</v>
      </c>
      <c r="G61" s="203"/>
      <c r="H61" s="203"/>
      <c r="I61" s="203"/>
      <c r="J61" s="203" t="s">
        <v>238</v>
      </c>
      <c r="K61" s="203"/>
      <c r="L61" s="203"/>
      <c r="M61" s="245">
        <v>2000</v>
      </c>
      <c r="N61" s="246"/>
      <c r="O61" s="246"/>
      <c r="P61" s="203" t="s">
        <v>198</v>
      </c>
      <c r="Q61" s="203"/>
      <c r="R61" s="203"/>
      <c r="S61" s="203" t="s">
        <v>238</v>
      </c>
      <c r="T61" s="203"/>
      <c r="U61" s="203"/>
      <c r="V61" s="8"/>
      <c r="W61" s="247">
        <v>8517</v>
      </c>
      <c r="X61" s="244"/>
      <c r="Y61" s="244"/>
      <c r="Z61" s="244"/>
      <c r="AA61" s="244"/>
      <c r="AB61" s="244"/>
      <c r="AC61" s="244"/>
      <c r="AD61" s="244"/>
      <c r="AE61" s="244">
        <f>SUM(AM61:BB61)</f>
        <v>136474281</v>
      </c>
      <c r="AF61" s="244"/>
      <c r="AG61" s="244"/>
      <c r="AH61" s="244"/>
      <c r="AI61" s="244"/>
      <c r="AJ61" s="244"/>
      <c r="AK61" s="244"/>
      <c r="AL61" s="244"/>
      <c r="AM61" s="244">
        <v>130443497</v>
      </c>
      <c r="AN61" s="244"/>
      <c r="AO61" s="244"/>
      <c r="AP61" s="244"/>
      <c r="AQ61" s="244"/>
      <c r="AR61" s="244"/>
      <c r="AS61" s="244"/>
      <c r="AT61" s="244"/>
      <c r="AU61" s="244">
        <v>6030784</v>
      </c>
      <c r="AV61" s="244"/>
      <c r="AW61" s="244"/>
      <c r="AX61" s="244"/>
      <c r="AY61" s="244"/>
      <c r="AZ61" s="244"/>
      <c r="BA61" s="244"/>
      <c r="BB61" s="244"/>
      <c r="BC61" s="244">
        <v>9237559</v>
      </c>
      <c r="BD61" s="244"/>
      <c r="BE61" s="244"/>
      <c r="BF61" s="244"/>
      <c r="BG61" s="244"/>
      <c r="BH61" s="244"/>
      <c r="BI61" s="244"/>
      <c r="BJ61" s="244"/>
    </row>
    <row r="62" spans="3:62" s="9" customFormat="1" ht="12" customHeight="1">
      <c r="C62" s="51"/>
      <c r="D62" s="45"/>
      <c r="E62" s="45"/>
      <c r="F62" s="2"/>
      <c r="G62" s="2"/>
      <c r="H62" s="2"/>
      <c r="I62" s="2"/>
      <c r="J62" s="2"/>
      <c r="K62" s="2"/>
      <c r="L62" s="2"/>
      <c r="M62" s="51"/>
      <c r="N62" s="45"/>
      <c r="O62" s="45"/>
      <c r="P62" s="2"/>
      <c r="Q62" s="2"/>
      <c r="R62" s="2"/>
      <c r="S62" s="2"/>
      <c r="T62" s="2"/>
      <c r="U62" s="2"/>
      <c r="V62" s="8"/>
      <c r="W62" s="89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</row>
    <row r="63" spans="3:62" s="9" customFormat="1" ht="12" customHeight="1">
      <c r="C63" s="245">
        <v>2000</v>
      </c>
      <c r="D63" s="246"/>
      <c r="E63" s="246"/>
      <c r="F63" s="174" t="s">
        <v>199</v>
      </c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7"/>
      <c r="W63" s="247">
        <v>2450</v>
      </c>
      <c r="X63" s="244"/>
      <c r="Y63" s="244"/>
      <c r="Z63" s="244"/>
      <c r="AA63" s="244"/>
      <c r="AB63" s="244"/>
      <c r="AC63" s="244"/>
      <c r="AD63" s="244"/>
      <c r="AE63" s="244">
        <f>SUM(AM63:BB63)</f>
        <v>98555789</v>
      </c>
      <c r="AF63" s="244"/>
      <c r="AG63" s="244"/>
      <c r="AH63" s="244"/>
      <c r="AI63" s="244"/>
      <c r="AJ63" s="244"/>
      <c r="AK63" s="244"/>
      <c r="AL63" s="244"/>
      <c r="AM63" s="244">
        <v>93290185</v>
      </c>
      <c r="AN63" s="244"/>
      <c r="AO63" s="244"/>
      <c r="AP63" s="244"/>
      <c r="AQ63" s="244"/>
      <c r="AR63" s="244"/>
      <c r="AS63" s="244"/>
      <c r="AT63" s="244"/>
      <c r="AU63" s="244">
        <v>5265604</v>
      </c>
      <c r="AV63" s="244"/>
      <c r="AW63" s="244"/>
      <c r="AX63" s="244"/>
      <c r="AY63" s="244"/>
      <c r="AZ63" s="244"/>
      <c r="BA63" s="244"/>
      <c r="BB63" s="244"/>
      <c r="BC63" s="244">
        <v>8358614</v>
      </c>
      <c r="BD63" s="244"/>
      <c r="BE63" s="244"/>
      <c r="BF63" s="244"/>
      <c r="BG63" s="244"/>
      <c r="BH63" s="244"/>
      <c r="BI63" s="244"/>
      <c r="BJ63" s="244"/>
    </row>
    <row r="64" spans="2:63" ht="12" customHeight="1">
      <c r="B64" s="12"/>
      <c r="C64" s="41"/>
      <c r="D64" s="11"/>
      <c r="E64" s="11"/>
      <c r="F64" s="11"/>
      <c r="G64" s="11"/>
      <c r="H64" s="11"/>
      <c r="I64" s="11"/>
      <c r="J64" s="11"/>
      <c r="K64" s="11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90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9"/>
    </row>
    <row r="65" spans="4:63" ht="12" customHeight="1">
      <c r="D65" s="8" t="s">
        <v>7</v>
      </c>
      <c r="E65" s="2" t="s">
        <v>239</v>
      </c>
      <c r="F65" s="3" t="s">
        <v>200</v>
      </c>
      <c r="BK65" s="9"/>
    </row>
    <row r="66" spans="2:63" ht="12" customHeight="1">
      <c r="B66" s="174" t="s">
        <v>157</v>
      </c>
      <c r="C66" s="174"/>
      <c r="D66" s="174"/>
      <c r="E66" s="2" t="s">
        <v>234</v>
      </c>
      <c r="F66" s="3" t="s">
        <v>342</v>
      </c>
      <c r="BK66" s="9"/>
    </row>
    <row r="67" spans="2:63" ht="10.5" customHeight="1">
      <c r="B67" s="9"/>
      <c r="BK67" s="9"/>
    </row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>
      <c r="AB81" s="42"/>
    </row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</sheetData>
  <mergeCells count="220">
    <mergeCell ref="B5:R6"/>
    <mergeCell ref="S5:AN5"/>
    <mergeCell ref="AO5:BJ5"/>
    <mergeCell ref="S6:AC6"/>
    <mergeCell ref="AD6:AN6"/>
    <mergeCell ref="AO6:AY6"/>
    <mergeCell ref="AZ6:BJ6"/>
    <mergeCell ref="AO8:AY8"/>
    <mergeCell ref="C11:Q11"/>
    <mergeCell ref="S11:AC11"/>
    <mergeCell ref="AO11:AY11"/>
    <mergeCell ref="C8:Q8"/>
    <mergeCell ref="S8:AC8"/>
    <mergeCell ref="AD8:AN8"/>
    <mergeCell ref="AD11:AN11"/>
    <mergeCell ref="AO12:AY12"/>
    <mergeCell ref="D13:Q13"/>
    <mergeCell ref="S13:AC13"/>
    <mergeCell ref="AO13:AY13"/>
    <mergeCell ref="D12:Q12"/>
    <mergeCell ref="S12:AC12"/>
    <mergeCell ref="AD12:AN12"/>
    <mergeCell ref="AD13:AN13"/>
    <mergeCell ref="AO15:AY15"/>
    <mergeCell ref="D16:Q16"/>
    <mergeCell ref="S16:AC16"/>
    <mergeCell ref="AO16:AY16"/>
    <mergeCell ref="C15:Q15"/>
    <mergeCell ref="S15:AC15"/>
    <mergeCell ref="AD15:AN15"/>
    <mergeCell ref="AD16:AN16"/>
    <mergeCell ref="AO17:AY17"/>
    <mergeCell ref="C19:Q19"/>
    <mergeCell ref="S19:AC19"/>
    <mergeCell ref="AO19:AY19"/>
    <mergeCell ref="D17:Q17"/>
    <mergeCell ref="S17:AC17"/>
    <mergeCell ref="AD17:AN17"/>
    <mergeCell ref="AD19:AN19"/>
    <mergeCell ref="AO20:AY20"/>
    <mergeCell ref="D21:Q21"/>
    <mergeCell ref="S21:AC21"/>
    <mergeCell ref="AO21:AY21"/>
    <mergeCell ref="D20:Q20"/>
    <mergeCell ref="S20:AC20"/>
    <mergeCell ref="AD20:AN20"/>
    <mergeCell ref="AD21:AN21"/>
    <mergeCell ref="AU32:BB32"/>
    <mergeCell ref="AO23:AY23"/>
    <mergeCell ref="C23:Q23"/>
    <mergeCell ref="S23:AC23"/>
    <mergeCell ref="AD23:AN23"/>
    <mergeCell ref="B29:BJ29"/>
    <mergeCell ref="B25:D25"/>
    <mergeCell ref="B31:V33"/>
    <mergeCell ref="AZ34:BB34"/>
    <mergeCell ref="BH34:BJ34"/>
    <mergeCell ref="W31:AD33"/>
    <mergeCell ref="AE31:BB31"/>
    <mergeCell ref="BC31:BJ33"/>
    <mergeCell ref="AE33:AL33"/>
    <mergeCell ref="AM33:AT33"/>
    <mergeCell ref="AU33:BB33"/>
    <mergeCell ref="AE32:AL32"/>
    <mergeCell ref="AM32:AT32"/>
    <mergeCell ref="W36:AD36"/>
    <mergeCell ref="AE36:AL36"/>
    <mergeCell ref="AM36:AT36"/>
    <mergeCell ref="AJ34:AL34"/>
    <mergeCell ref="AR34:AT34"/>
    <mergeCell ref="AU36:BB36"/>
    <mergeCell ref="BC36:BJ36"/>
    <mergeCell ref="C39:E39"/>
    <mergeCell ref="F39:U39"/>
    <mergeCell ref="W39:AD39"/>
    <mergeCell ref="AE39:AL39"/>
    <mergeCell ref="AM39:AT39"/>
    <mergeCell ref="AU39:BB39"/>
    <mergeCell ref="BC39:BJ39"/>
    <mergeCell ref="D36:U36"/>
    <mergeCell ref="C41:E41"/>
    <mergeCell ref="F41:I41"/>
    <mergeCell ref="J41:L41"/>
    <mergeCell ref="M41:O41"/>
    <mergeCell ref="P41:U41"/>
    <mergeCell ref="W41:AD41"/>
    <mergeCell ref="AE41:AL41"/>
    <mergeCell ref="AM41:AT41"/>
    <mergeCell ref="AU41:BB41"/>
    <mergeCell ref="BC41:BJ41"/>
    <mergeCell ref="C43:E43"/>
    <mergeCell ref="F43:I43"/>
    <mergeCell ref="J43:L43"/>
    <mergeCell ref="M43:O43"/>
    <mergeCell ref="P43:R43"/>
    <mergeCell ref="S43:U43"/>
    <mergeCell ref="W43:AD43"/>
    <mergeCell ref="AE43:AL43"/>
    <mergeCell ref="AM43:AT43"/>
    <mergeCell ref="AU43:BB43"/>
    <mergeCell ref="BC43:BJ43"/>
    <mergeCell ref="C45:E45"/>
    <mergeCell ref="F45:I45"/>
    <mergeCell ref="J45:L45"/>
    <mergeCell ref="M45:O45"/>
    <mergeCell ref="P45:R45"/>
    <mergeCell ref="S45:U45"/>
    <mergeCell ref="W45:AD45"/>
    <mergeCell ref="AE45:AL45"/>
    <mergeCell ref="AM45:AT45"/>
    <mergeCell ref="AU45:BB45"/>
    <mergeCell ref="BC45:BJ45"/>
    <mergeCell ref="C47:E47"/>
    <mergeCell ref="F47:I47"/>
    <mergeCell ref="J47:L47"/>
    <mergeCell ref="M47:O47"/>
    <mergeCell ref="P47:R47"/>
    <mergeCell ref="S47:U47"/>
    <mergeCell ref="W47:AD47"/>
    <mergeCell ref="AE47:AL47"/>
    <mergeCell ref="AM47:AT47"/>
    <mergeCell ref="AU47:BB47"/>
    <mergeCell ref="BC47:BJ47"/>
    <mergeCell ref="C49:E49"/>
    <mergeCell ref="F49:I49"/>
    <mergeCell ref="J49:L49"/>
    <mergeCell ref="M49:O49"/>
    <mergeCell ref="P49:R49"/>
    <mergeCell ref="S49:U49"/>
    <mergeCell ref="W49:AD49"/>
    <mergeCell ref="AE49:AL49"/>
    <mergeCell ref="AM49:AT49"/>
    <mergeCell ref="AU49:BB49"/>
    <mergeCell ref="BC49:BJ49"/>
    <mergeCell ref="C51:E51"/>
    <mergeCell ref="F51:I51"/>
    <mergeCell ref="J51:L51"/>
    <mergeCell ref="M51:O51"/>
    <mergeCell ref="P51:R51"/>
    <mergeCell ref="S51:U51"/>
    <mergeCell ref="W51:AD51"/>
    <mergeCell ref="AE51:AL51"/>
    <mergeCell ref="AM51:AT51"/>
    <mergeCell ref="AU51:BB51"/>
    <mergeCell ref="BC51:BJ51"/>
    <mergeCell ref="C53:E53"/>
    <mergeCell ref="F53:I53"/>
    <mergeCell ref="J53:L53"/>
    <mergeCell ref="M53:O53"/>
    <mergeCell ref="P53:R53"/>
    <mergeCell ref="S53:U53"/>
    <mergeCell ref="W53:AD53"/>
    <mergeCell ref="AE53:AL53"/>
    <mergeCell ref="AM53:AT53"/>
    <mergeCell ref="AU53:BB53"/>
    <mergeCell ref="BC53:BJ53"/>
    <mergeCell ref="S55:U55"/>
    <mergeCell ref="W55:AD55"/>
    <mergeCell ref="AE55:AL55"/>
    <mergeCell ref="C55:E55"/>
    <mergeCell ref="F55:I55"/>
    <mergeCell ref="J55:L55"/>
    <mergeCell ref="M55:O55"/>
    <mergeCell ref="AU55:BB55"/>
    <mergeCell ref="BC55:BJ55"/>
    <mergeCell ref="C57:E57"/>
    <mergeCell ref="F57:I57"/>
    <mergeCell ref="J57:L57"/>
    <mergeCell ref="M57:O57"/>
    <mergeCell ref="P57:R57"/>
    <mergeCell ref="S57:U57"/>
    <mergeCell ref="W57:AD57"/>
    <mergeCell ref="P55:R55"/>
    <mergeCell ref="AE57:AL57"/>
    <mergeCell ref="AM57:AT57"/>
    <mergeCell ref="AU57:BB57"/>
    <mergeCell ref="BC57:BJ57"/>
    <mergeCell ref="AE59:AL59"/>
    <mergeCell ref="C59:E59"/>
    <mergeCell ref="F59:I59"/>
    <mergeCell ref="J59:L59"/>
    <mergeCell ref="M59:O59"/>
    <mergeCell ref="P61:R61"/>
    <mergeCell ref="S61:U61"/>
    <mergeCell ref="W61:AD61"/>
    <mergeCell ref="P59:R59"/>
    <mergeCell ref="S59:U59"/>
    <mergeCell ref="W59:AD59"/>
    <mergeCell ref="C61:E61"/>
    <mergeCell ref="F61:I61"/>
    <mergeCell ref="J61:L61"/>
    <mergeCell ref="M61:O61"/>
    <mergeCell ref="AE63:AL63"/>
    <mergeCell ref="AE61:AL61"/>
    <mergeCell ref="AM61:AT61"/>
    <mergeCell ref="AU61:BB61"/>
    <mergeCell ref="B66:D66"/>
    <mergeCell ref="C63:E63"/>
    <mergeCell ref="F63:U63"/>
    <mergeCell ref="W63:AD63"/>
    <mergeCell ref="AZ12:BJ12"/>
    <mergeCell ref="AZ13:BJ13"/>
    <mergeCell ref="AM63:AT63"/>
    <mergeCell ref="AU63:BB63"/>
    <mergeCell ref="BC63:BJ63"/>
    <mergeCell ref="BC61:BJ61"/>
    <mergeCell ref="AM59:AT59"/>
    <mergeCell ref="AU59:BB59"/>
    <mergeCell ref="BC59:BJ59"/>
    <mergeCell ref="AM55:AT55"/>
    <mergeCell ref="B3:BJ3"/>
    <mergeCell ref="AZ20:BJ20"/>
    <mergeCell ref="AZ21:BJ21"/>
    <mergeCell ref="AZ23:BJ23"/>
    <mergeCell ref="AZ15:BJ15"/>
    <mergeCell ref="AZ16:BJ16"/>
    <mergeCell ref="AZ17:BJ17"/>
    <mergeCell ref="AZ19:BJ19"/>
    <mergeCell ref="AZ8:BJ8"/>
    <mergeCell ref="AZ11:BJ1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J60"/>
  <sheetViews>
    <sheetView workbookViewId="0" topLeftCell="A1">
      <selection activeCell="A1" sqref="A1"/>
    </sheetView>
  </sheetViews>
  <sheetFormatPr defaultColWidth="9.00390625" defaultRowHeight="13.5"/>
  <cols>
    <col min="1" max="62" width="1.625" style="3" customWidth="1"/>
    <col min="63" max="16384" width="9.00390625" style="3" customWidth="1"/>
  </cols>
  <sheetData>
    <row r="1" spans="1:16" ht="10.5" customHeight="1">
      <c r="A1" s="161" t="s">
        <v>339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0.5" customHeight="1"/>
    <row r="3" spans="3:62" s="1" customFormat="1" ht="18" customHeight="1">
      <c r="C3" s="216" t="s">
        <v>340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36"/>
    </row>
    <row r="4" spans="3:62" ht="12.75" customHeight="1"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41" t="s">
        <v>288</v>
      </c>
      <c r="BJ4" s="9"/>
    </row>
    <row r="5" spans="3:62" ht="19.5" customHeight="1">
      <c r="C5" s="188" t="s">
        <v>201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 t="s">
        <v>202</v>
      </c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 t="s">
        <v>203</v>
      </c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90"/>
      <c r="BJ5" s="9"/>
    </row>
    <row r="6" spans="3:62" ht="19.5" customHeight="1">
      <c r="C6" s="189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 t="s">
        <v>159</v>
      </c>
      <c r="W6" s="208"/>
      <c r="X6" s="208"/>
      <c r="Y6" s="208"/>
      <c r="Z6" s="208"/>
      <c r="AA6" s="208"/>
      <c r="AB6" s="208"/>
      <c r="AC6" s="208"/>
      <c r="AD6" s="208"/>
      <c r="AE6" s="208"/>
      <c r="AF6" s="267">
        <v>14</v>
      </c>
      <c r="AG6" s="267"/>
      <c r="AH6" s="267"/>
      <c r="AI6" s="267"/>
      <c r="AJ6" s="267"/>
      <c r="AK6" s="267"/>
      <c r="AL6" s="267"/>
      <c r="AM6" s="267"/>
      <c r="AN6" s="267"/>
      <c r="AO6" s="267"/>
      <c r="AP6" s="208" t="s">
        <v>159</v>
      </c>
      <c r="AQ6" s="208"/>
      <c r="AR6" s="208"/>
      <c r="AS6" s="208"/>
      <c r="AT6" s="208"/>
      <c r="AU6" s="208"/>
      <c r="AV6" s="208"/>
      <c r="AW6" s="208"/>
      <c r="AX6" s="208"/>
      <c r="AY6" s="208"/>
      <c r="AZ6" s="267">
        <v>14</v>
      </c>
      <c r="BA6" s="267"/>
      <c r="BB6" s="267"/>
      <c r="BC6" s="267"/>
      <c r="BD6" s="267"/>
      <c r="BE6" s="267"/>
      <c r="BF6" s="267"/>
      <c r="BG6" s="267"/>
      <c r="BH6" s="267"/>
      <c r="BI6" s="268"/>
      <c r="BJ6" s="9"/>
    </row>
    <row r="7" spans="4:31" ht="13.5" customHeight="1"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V7" s="77"/>
      <c r="W7" s="78"/>
      <c r="X7" s="78"/>
      <c r="Y7" s="78"/>
      <c r="Z7" s="78"/>
      <c r="AA7" s="78"/>
      <c r="AB7" s="78"/>
      <c r="AC7" s="78"/>
      <c r="AD7" s="78"/>
      <c r="AE7" s="78"/>
    </row>
    <row r="8" spans="4:61" ht="13.5" customHeight="1">
      <c r="D8" s="272" t="s">
        <v>17</v>
      </c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V8" s="247">
        <f>SUM(V11:AE28)</f>
        <v>87483062</v>
      </c>
      <c r="W8" s="244"/>
      <c r="X8" s="244"/>
      <c r="Y8" s="244"/>
      <c r="Z8" s="244"/>
      <c r="AA8" s="244"/>
      <c r="AB8" s="244"/>
      <c r="AC8" s="244"/>
      <c r="AD8" s="244"/>
      <c r="AE8" s="244"/>
      <c r="AF8" s="249">
        <f>SUM(AF11:AO28)</f>
        <v>83346009</v>
      </c>
      <c r="AG8" s="249"/>
      <c r="AH8" s="249"/>
      <c r="AI8" s="249"/>
      <c r="AJ8" s="249"/>
      <c r="AK8" s="249"/>
      <c r="AL8" s="249"/>
      <c r="AM8" s="249"/>
      <c r="AN8" s="249"/>
      <c r="AO8" s="249"/>
      <c r="AP8" s="244">
        <f>SUM(AP11:AY28)</f>
        <v>81155477</v>
      </c>
      <c r="AQ8" s="244"/>
      <c r="AR8" s="244"/>
      <c r="AS8" s="244"/>
      <c r="AT8" s="244"/>
      <c r="AU8" s="244"/>
      <c r="AV8" s="244"/>
      <c r="AW8" s="244"/>
      <c r="AX8" s="244"/>
      <c r="AY8" s="244"/>
      <c r="AZ8" s="249">
        <f>SUM(AZ11:BI28)</f>
        <v>77447242</v>
      </c>
      <c r="BA8" s="249"/>
      <c r="BB8" s="249"/>
      <c r="BC8" s="249"/>
      <c r="BD8" s="249"/>
      <c r="BE8" s="249"/>
      <c r="BF8" s="249"/>
      <c r="BG8" s="249"/>
      <c r="BH8" s="249"/>
      <c r="BI8" s="249"/>
    </row>
    <row r="9" spans="4:61" ht="13.5" customHeight="1"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V9" s="89"/>
      <c r="W9" s="38"/>
      <c r="X9" s="38"/>
      <c r="Y9" s="38"/>
      <c r="Z9" s="38"/>
      <c r="AA9" s="38"/>
      <c r="AB9" s="38"/>
      <c r="AC9" s="38"/>
      <c r="AD9" s="38"/>
      <c r="AE9" s="38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157"/>
      <c r="BA9" s="157"/>
      <c r="BB9" s="157"/>
      <c r="BC9" s="157"/>
      <c r="BD9" s="157"/>
      <c r="BE9" s="157"/>
      <c r="BF9" s="157"/>
      <c r="BG9" s="157"/>
      <c r="BH9" s="157"/>
      <c r="BI9" s="157"/>
    </row>
    <row r="10" spans="4:61" ht="13.5" customHeight="1"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V10" s="89"/>
      <c r="W10" s="38"/>
      <c r="X10" s="38"/>
      <c r="Y10" s="38"/>
      <c r="Z10" s="38"/>
      <c r="AA10" s="38"/>
      <c r="AB10" s="38"/>
      <c r="AC10" s="38"/>
      <c r="AD10" s="38"/>
      <c r="AE10" s="38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</row>
    <row r="11" spans="4:61" ht="13.5" customHeight="1">
      <c r="D11" s="174" t="s">
        <v>204</v>
      </c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V11" s="247">
        <v>18830300</v>
      </c>
      <c r="W11" s="244"/>
      <c r="X11" s="244"/>
      <c r="Y11" s="244"/>
      <c r="Z11" s="244"/>
      <c r="AA11" s="244"/>
      <c r="AB11" s="244"/>
      <c r="AC11" s="244"/>
      <c r="AD11" s="244"/>
      <c r="AE11" s="244"/>
      <c r="AF11" s="249">
        <v>18800165</v>
      </c>
      <c r="AG11" s="249"/>
      <c r="AH11" s="249"/>
      <c r="AI11" s="249"/>
      <c r="AJ11" s="249"/>
      <c r="AK11" s="249"/>
      <c r="AL11" s="249"/>
      <c r="AM11" s="249"/>
      <c r="AN11" s="249"/>
      <c r="AO11" s="249"/>
      <c r="AP11" s="244">
        <v>18214618</v>
      </c>
      <c r="AQ11" s="244"/>
      <c r="AR11" s="244"/>
      <c r="AS11" s="244"/>
      <c r="AT11" s="244"/>
      <c r="AU11" s="244"/>
      <c r="AV11" s="244"/>
      <c r="AW11" s="244"/>
      <c r="AX11" s="244"/>
      <c r="AY11" s="244"/>
      <c r="AZ11" s="249">
        <v>18194862</v>
      </c>
      <c r="BA11" s="249"/>
      <c r="BB11" s="249"/>
      <c r="BC11" s="249"/>
      <c r="BD11" s="249"/>
      <c r="BE11" s="249"/>
      <c r="BF11" s="249"/>
      <c r="BG11" s="249"/>
      <c r="BH11" s="249"/>
      <c r="BI11" s="249"/>
    </row>
    <row r="12" spans="4:61" ht="13.5" customHeight="1">
      <c r="D12" s="174" t="s">
        <v>205</v>
      </c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V12" s="247">
        <v>5256511</v>
      </c>
      <c r="W12" s="244"/>
      <c r="X12" s="244"/>
      <c r="Y12" s="244"/>
      <c r="Z12" s="244"/>
      <c r="AA12" s="244"/>
      <c r="AB12" s="244"/>
      <c r="AC12" s="244"/>
      <c r="AD12" s="244"/>
      <c r="AE12" s="244"/>
      <c r="AF12" s="249">
        <v>4392939</v>
      </c>
      <c r="AG12" s="249"/>
      <c r="AH12" s="249"/>
      <c r="AI12" s="249"/>
      <c r="AJ12" s="249"/>
      <c r="AK12" s="249"/>
      <c r="AL12" s="249"/>
      <c r="AM12" s="249"/>
      <c r="AN12" s="249"/>
      <c r="AO12" s="249"/>
      <c r="AP12" s="244">
        <v>5171290</v>
      </c>
      <c r="AQ12" s="244"/>
      <c r="AR12" s="244"/>
      <c r="AS12" s="244"/>
      <c r="AT12" s="244"/>
      <c r="AU12" s="244"/>
      <c r="AV12" s="244"/>
      <c r="AW12" s="244"/>
      <c r="AX12" s="244"/>
      <c r="AY12" s="244"/>
      <c r="AZ12" s="249">
        <v>4275170</v>
      </c>
      <c r="BA12" s="249"/>
      <c r="BB12" s="249"/>
      <c r="BC12" s="249"/>
      <c r="BD12" s="249"/>
      <c r="BE12" s="249"/>
      <c r="BF12" s="249"/>
      <c r="BG12" s="249"/>
      <c r="BH12" s="249"/>
      <c r="BI12" s="249"/>
    </row>
    <row r="13" spans="4:61" ht="13.5" customHeight="1">
      <c r="D13" s="174" t="s">
        <v>206</v>
      </c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V13" s="247">
        <v>2508410</v>
      </c>
      <c r="W13" s="244"/>
      <c r="X13" s="244"/>
      <c r="Y13" s="244"/>
      <c r="Z13" s="244"/>
      <c r="AA13" s="244"/>
      <c r="AB13" s="244"/>
      <c r="AC13" s="244"/>
      <c r="AD13" s="244"/>
      <c r="AE13" s="244"/>
      <c r="AF13" s="249">
        <v>2627653</v>
      </c>
      <c r="AG13" s="249"/>
      <c r="AH13" s="249"/>
      <c r="AI13" s="249"/>
      <c r="AJ13" s="249"/>
      <c r="AK13" s="249"/>
      <c r="AL13" s="249"/>
      <c r="AM13" s="249"/>
      <c r="AN13" s="249"/>
      <c r="AO13" s="249"/>
      <c r="AP13" s="244">
        <v>2462019</v>
      </c>
      <c r="AQ13" s="244"/>
      <c r="AR13" s="244"/>
      <c r="AS13" s="244"/>
      <c r="AT13" s="244"/>
      <c r="AU13" s="244"/>
      <c r="AV13" s="244"/>
      <c r="AW13" s="244"/>
      <c r="AX13" s="244"/>
      <c r="AY13" s="244"/>
      <c r="AZ13" s="249">
        <v>2557637</v>
      </c>
      <c r="BA13" s="249"/>
      <c r="BB13" s="249"/>
      <c r="BC13" s="249"/>
      <c r="BD13" s="249"/>
      <c r="BE13" s="249"/>
      <c r="BF13" s="249"/>
      <c r="BG13" s="249"/>
      <c r="BH13" s="249"/>
      <c r="BI13" s="249"/>
    </row>
    <row r="14" spans="4:61" ht="13.5" customHeight="1">
      <c r="D14" s="174" t="s">
        <v>205</v>
      </c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V14" s="247">
        <v>5634564</v>
      </c>
      <c r="W14" s="244"/>
      <c r="X14" s="244"/>
      <c r="Y14" s="244"/>
      <c r="Z14" s="244"/>
      <c r="AA14" s="244"/>
      <c r="AB14" s="244"/>
      <c r="AC14" s="244"/>
      <c r="AD14" s="244"/>
      <c r="AE14" s="244"/>
      <c r="AF14" s="249">
        <v>4383347</v>
      </c>
      <c r="AG14" s="249"/>
      <c r="AH14" s="249"/>
      <c r="AI14" s="249"/>
      <c r="AJ14" s="249"/>
      <c r="AK14" s="249"/>
      <c r="AL14" s="249"/>
      <c r="AM14" s="249"/>
      <c r="AN14" s="249"/>
      <c r="AO14" s="249"/>
      <c r="AP14" s="244">
        <v>5575724</v>
      </c>
      <c r="AQ14" s="244"/>
      <c r="AR14" s="244"/>
      <c r="AS14" s="244"/>
      <c r="AT14" s="244"/>
      <c r="AU14" s="244"/>
      <c r="AV14" s="244"/>
      <c r="AW14" s="244"/>
      <c r="AX14" s="244"/>
      <c r="AY14" s="244"/>
      <c r="AZ14" s="249">
        <v>4306326</v>
      </c>
      <c r="BA14" s="249"/>
      <c r="BB14" s="249"/>
      <c r="BC14" s="249"/>
      <c r="BD14" s="249"/>
      <c r="BE14" s="249"/>
      <c r="BF14" s="249"/>
      <c r="BG14" s="249"/>
      <c r="BH14" s="249"/>
      <c r="BI14" s="249"/>
    </row>
    <row r="15" spans="4:61" ht="13.5" customHeight="1">
      <c r="D15" s="174" t="s">
        <v>207</v>
      </c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V15" s="247">
        <v>2330906</v>
      </c>
      <c r="W15" s="244"/>
      <c r="X15" s="244"/>
      <c r="Y15" s="244"/>
      <c r="Z15" s="244"/>
      <c r="AA15" s="244"/>
      <c r="AB15" s="244"/>
      <c r="AC15" s="244"/>
      <c r="AD15" s="244"/>
      <c r="AE15" s="244"/>
      <c r="AF15" s="249">
        <v>1867043</v>
      </c>
      <c r="AG15" s="249"/>
      <c r="AH15" s="249"/>
      <c r="AI15" s="249"/>
      <c r="AJ15" s="249"/>
      <c r="AK15" s="249"/>
      <c r="AL15" s="249"/>
      <c r="AM15" s="249"/>
      <c r="AN15" s="249"/>
      <c r="AO15" s="249"/>
      <c r="AP15" s="244">
        <v>2172021</v>
      </c>
      <c r="AQ15" s="244"/>
      <c r="AR15" s="244"/>
      <c r="AS15" s="244"/>
      <c r="AT15" s="244"/>
      <c r="AU15" s="244"/>
      <c r="AV15" s="244"/>
      <c r="AW15" s="244"/>
      <c r="AX15" s="244"/>
      <c r="AY15" s="244"/>
      <c r="AZ15" s="249">
        <v>1719469</v>
      </c>
      <c r="BA15" s="249"/>
      <c r="BB15" s="249"/>
      <c r="BC15" s="249"/>
      <c r="BD15" s="249"/>
      <c r="BE15" s="249"/>
      <c r="BF15" s="249"/>
      <c r="BG15" s="249"/>
      <c r="BH15" s="249"/>
      <c r="BI15" s="249"/>
    </row>
    <row r="16" spans="4:61" ht="13.5" customHeight="1"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V16" s="89"/>
      <c r="W16" s="38"/>
      <c r="X16" s="38"/>
      <c r="Y16" s="38"/>
      <c r="Z16" s="38"/>
      <c r="AA16" s="38"/>
      <c r="AB16" s="38"/>
      <c r="AC16" s="38"/>
      <c r="AD16" s="38"/>
      <c r="AE16" s="38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</row>
    <row r="17" spans="4:61" ht="13.5" customHeight="1">
      <c r="D17" s="174" t="s">
        <v>208</v>
      </c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V17" s="247">
        <v>0</v>
      </c>
      <c r="W17" s="244"/>
      <c r="X17" s="244"/>
      <c r="Y17" s="244"/>
      <c r="Z17" s="244"/>
      <c r="AA17" s="244"/>
      <c r="AB17" s="244"/>
      <c r="AC17" s="244"/>
      <c r="AD17" s="244"/>
      <c r="AE17" s="244"/>
      <c r="AF17" s="249">
        <v>0</v>
      </c>
      <c r="AG17" s="249"/>
      <c r="AH17" s="249"/>
      <c r="AI17" s="249"/>
      <c r="AJ17" s="249"/>
      <c r="AK17" s="249"/>
      <c r="AL17" s="249"/>
      <c r="AM17" s="249"/>
      <c r="AN17" s="249"/>
      <c r="AO17" s="249"/>
      <c r="AP17" s="244">
        <v>0</v>
      </c>
      <c r="AQ17" s="244"/>
      <c r="AR17" s="244"/>
      <c r="AS17" s="244"/>
      <c r="AT17" s="244"/>
      <c r="AU17" s="244"/>
      <c r="AV17" s="244"/>
      <c r="AW17" s="244"/>
      <c r="AX17" s="244"/>
      <c r="AY17" s="244"/>
      <c r="AZ17" s="249">
        <v>0</v>
      </c>
      <c r="BA17" s="249"/>
      <c r="BB17" s="249"/>
      <c r="BC17" s="249"/>
      <c r="BD17" s="249"/>
      <c r="BE17" s="249"/>
      <c r="BF17" s="249"/>
      <c r="BG17" s="249"/>
      <c r="BH17" s="249"/>
      <c r="BI17" s="249"/>
    </row>
    <row r="18" spans="4:61" ht="13.5" customHeight="1">
      <c r="D18" s="174" t="s">
        <v>209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V18" s="247">
        <v>524037</v>
      </c>
      <c r="W18" s="244"/>
      <c r="X18" s="244"/>
      <c r="Y18" s="244"/>
      <c r="Z18" s="244"/>
      <c r="AA18" s="244"/>
      <c r="AB18" s="244"/>
      <c r="AC18" s="244"/>
      <c r="AD18" s="244"/>
      <c r="AE18" s="244"/>
      <c r="AF18" s="249">
        <v>487525</v>
      </c>
      <c r="AG18" s="249"/>
      <c r="AH18" s="249"/>
      <c r="AI18" s="249"/>
      <c r="AJ18" s="249"/>
      <c r="AK18" s="249"/>
      <c r="AL18" s="249"/>
      <c r="AM18" s="249"/>
      <c r="AN18" s="249"/>
      <c r="AO18" s="249"/>
      <c r="AP18" s="244">
        <v>374176</v>
      </c>
      <c r="AQ18" s="244"/>
      <c r="AR18" s="244"/>
      <c r="AS18" s="244"/>
      <c r="AT18" s="244"/>
      <c r="AU18" s="244"/>
      <c r="AV18" s="244"/>
      <c r="AW18" s="244"/>
      <c r="AX18" s="244"/>
      <c r="AY18" s="244"/>
      <c r="AZ18" s="249">
        <v>381298</v>
      </c>
      <c r="BA18" s="249"/>
      <c r="BB18" s="249"/>
      <c r="BC18" s="249"/>
      <c r="BD18" s="249"/>
      <c r="BE18" s="249"/>
      <c r="BF18" s="249"/>
      <c r="BG18" s="249"/>
      <c r="BH18" s="249"/>
      <c r="BI18" s="249"/>
    </row>
    <row r="19" spans="4:61" ht="13.5" customHeight="1">
      <c r="D19" s="174" t="s">
        <v>210</v>
      </c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V19" s="247">
        <v>35767154</v>
      </c>
      <c r="W19" s="244"/>
      <c r="X19" s="244"/>
      <c r="Y19" s="244"/>
      <c r="Z19" s="244"/>
      <c r="AA19" s="244"/>
      <c r="AB19" s="244"/>
      <c r="AC19" s="244"/>
      <c r="AD19" s="244"/>
      <c r="AE19" s="244"/>
      <c r="AF19" s="249">
        <v>35165654</v>
      </c>
      <c r="AG19" s="249"/>
      <c r="AH19" s="249"/>
      <c r="AI19" s="249"/>
      <c r="AJ19" s="249"/>
      <c r="AK19" s="249"/>
      <c r="AL19" s="249"/>
      <c r="AM19" s="249"/>
      <c r="AN19" s="249"/>
      <c r="AO19" s="249"/>
      <c r="AP19" s="244">
        <v>35222196</v>
      </c>
      <c r="AQ19" s="244"/>
      <c r="AR19" s="244"/>
      <c r="AS19" s="244"/>
      <c r="AT19" s="244"/>
      <c r="AU19" s="244"/>
      <c r="AV19" s="244"/>
      <c r="AW19" s="244"/>
      <c r="AX19" s="244"/>
      <c r="AY19" s="244"/>
      <c r="AZ19" s="249">
        <v>34625412</v>
      </c>
      <c r="BA19" s="249"/>
      <c r="BB19" s="249"/>
      <c r="BC19" s="249"/>
      <c r="BD19" s="249"/>
      <c r="BE19" s="249"/>
      <c r="BF19" s="249"/>
      <c r="BG19" s="249"/>
      <c r="BH19" s="249"/>
      <c r="BI19" s="249"/>
    </row>
    <row r="20" spans="4:61" ht="13.5" customHeight="1">
      <c r="D20" s="174" t="s">
        <v>211</v>
      </c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V20" s="247">
        <v>1526180</v>
      </c>
      <c r="W20" s="244"/>
      <c r="X20" s="244"/>
      <c r="Y20" s="244"/>
      <c r="Z20" s="244"/>
      <c r="AA20" s="244"/>
      <c r="AB20" s="244"/>
      <c r="AC20" s="244"/>
      <c r="AD20" s="244"/>
      <c r="AE20" s="244"/>
      <c r="AF20" s="249">
        <v>1525761</v>
      </c>
      <c r="AG20" s="249"/>
      <c r="AH20" s="249"/>
      <c r="AI20" s="249"/>
      <c r="AJ20" s="249"/>
      <c r="AK20" s="249"/>
      <c r="AL20" s="249"/>
      <c r="AM20" s="249"/>
      <c r="AN20" s="249"/>
      <c r="AO20" s="249"/>
      <c r="AP20" s="244">
        <v>1508224</v>
      </c>
      <c r="AQ20" s="244"/>
      <c r="AR20" s="244"/>
      <c r="AS20" s="244"/>
      <c r="AT20" s="244"/>
      <c r="AU20" s="244"/>
      <c r="AV20" s="244"/>
      <c r="AW20" s="244"/>
      <c r="AX20" s="244"/>
      <c r="AY20" s="244"/>
      <c r="AZ20" s="249">
        <v>1507009</v>
      </c>
      <c r="BA20" s="249"/>
      <c r="BB20" s="249"/>
      <c r="BC20" s="249"/>
      <c r="BD20" s="249"/>
      <c r="BE20" s="249"/>
      <c r="BF20" s="249"/>
      <c r="BG20" s="249"/>
      <c r="BH20" s="249"/>
      <c r="BI20" s="249"/>
    </row>
    <row r="21" spans="4:61" ht="13.5" customHeight="1">
      <c r="D21" s="174" t="s">
        <v>212</v>
      </c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V21" s="247">
        <v>81458</v>
      </c>
      <c r="W21" s="244"/>
      <c r="X21" s="244"/>
      <c r="Y21" s="244"/>
      <c r="Z21" s="244"/>
      <c r="AA21" s="244"/>
      <c r="AB21" s="244"/>
      <c r="AC21" s="244"/>
      <c r="AD21" s="244"/>
      <c r="AE21" s="244"/>
      <c r="AF21" s="249">
        <v>24796</v>
      </c>
      <c r="AG21" s="249"/>
      <c r="AH21" s="249"/>
      <c r="AI21" s="249"/>
      <c r="AJ21" s="249"/>
      <c r="AK21" s="249"/>
      <c r="AL21" s="249"/>
      <c r="AM21" s="249"/>
      <c r="AN21" s="249"/>
      <c r="AO21" s="249"/>
      <c r="AP21" s="244">
        <v>81458</v>
      </c>
      <c r="AQ21" s="244"/>
      <c r="AR21" s="244"/>
      <c r="AS21" s="244"/>
      <c r="AT21" s="244"/>
      <c r="AU21" s="244"/>
      <c r="AV21" s="244"/>
      <c r="AW21" s="244"/>
      <c r="AX21" s="244"/>
      <c r="AY21" s="244"/>
      <c r="AZ21" s="249">
        <v>18329</v>
      </c>
      <c r="BA21" s="249"/>
      <c r="BB21" s="249"/>
      <c r="BC21" s="249"/>
      <c r="BD21" s="249"/>
      <c r="BE21" s="249"/>
      <c r="BF21" s="249"/>
      <c r="BG21" s="249"/>
      <c r="BH21" s="249"/>
      <c r="BI21" s="249"/>
    </row>
    <row r="22" spans="4:61" ht="13.5" customHeight="1"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V22" s="89"/>
      <c r="W22" s="38"/>
      <c r="X22" s="38"/>
      <c r="Y22" s="38"/>
      <c r="Z22" s="38"/>
      <c r="AA22" s="38"/>
      <c r="AB22" s="38"/>
      <c r="AC22" s="38"/>
      <c r="AD22" s="38"/>
      <c r="AE22" s="38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</row>
    <row r="23" spans="4:61" ht="13.5" customHeight="1">
      <c r="D23" s="174" t="s">
        <v>213</v>
      </c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V23" s="247">
        <v>217</v>
      </c>
      <c r="W23" s="244"/>
      <c r="X23" s="244"/>
      <c r="Y23" s="244"/>
      <c r="Z23" s="244"/>
      <c r="AA23" s="244"/>
      <c r="AB23" s="244"/>
      <c r="AC23" s="244"/>
      <c r="AD23" s="244"/>
      <c r="AE23" s="244"/>
      <c r="AF23" s="249">
        <v>132</v>
      </c>
      <c r="AG23" s="249"/>
      <c r="AH23" s="249"/>
      <c r="AI23" s="249"/>
      <c r="AJ23" s="249"/>
      <c r="AK23" s="249"/>
      <c r="AL23" s="249"/>
      <c r="AM23" s="249"/>
      <c r="AN23" s="249"/>
      <c r="AO23" s="249"/>
      <c r="AP23" s="244">
        <v>101</v>
      </c>
      <c r="AQ23" s="244"/>
      <c r="AR23" s="244"/>
      <c r="AS23" s="244"/>
      <c r="AT23" s="244"/>
      <c r="AU23" s="244"/>
      <c r="AV23" s="244"/>
      <c r="AW23" s="244"/>
      <c r="AX23" s="244"/>
      <c r="AY23" s="244"/>
      <c r="AZ23" s="249">
        <v>0</v>
      </c>
      <c r="BA23" s="249"/>
      <c r="BB23" s="249"/>
      <c r="BC23" s="249"/>
      <c r="BD23" s="249"/>
      <c r="BE23" s="249"/>
      <c r="BF23" s="249"/>
      <c r="BG23" s="249"/>
      <c r="BH23" s="249"/>
      <c r="BI23" s="249"/>
    </row>
    <row r="24" spans="4:61" ht="13.5" customHeight="1">
      <c r="D24" s="174" t="s">
        <v>214</v>
      </c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V24" s="247">
        <v>0</v>
      </c>
      <c r="W24" s="244"/>
      <c r="X24" s="244"/>
      <c r="Y24" s="244"/>
      <c r="Z24" s="244"/>
      <c r="AA24" s="244"/>
      <c r="AB24" s="244"/>
      <c r="AC24" s="244"/>
      <c r="AD24" s="244"/>
      <c r="AE24" s="244"/>
      <c r="AF24" s="249">
        <v>0</v>
      </c>
      <c r="AG24" s="249"/>
      <c r="AH24" s="249"/>
      <c r="AI24" s="249"/>
      <c r="AJ24" s="249"/>
      <c r="AK24" s="249"/>
      <c r="AL24" s="249"/>
      <c r="AM24" s="249"/>
      <c r="AN24" s="249"/>
      <c r="AO24" s="249"/>
      <c r="AP24" s="244">
        <v>0</v>
      </c>
      <c r="AQ24" s="244"/>
      <c r="AR24" s="244"/>
      <c r="AS24" s="244"/>
      <c r="AT24" s="244"/>
      <c r="AU24" s="244"/>
      <c r="AV24" s="244"/>
      <c r="AW24" s="244"/>
      <c r="AX24" s="244"/>
      <c r="AY24" s="244"/>
      <c r="AZ24" s="249">
        <v>0</v>
      </c>
      <c r="BA24" s="249"/>
      <c r="BB24" s="249"/>
      <c r="BC24" s="249"/>
      <c r="BD24" s="249"/>
      <c r="BE24" s="249"/>
      <c r="BF24" s="249"/>
      <c r="BG24" s="249"/>
      <c r="BH24" s="249"/>
      <c r="BI24" s="249"/>
    </row>
    <row r="25" spans="4:61" ht="13.5" customHeight="1">
      <c r="D25" s="174" t="s">
        <v>215</v>
      </c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V25" s="247">
        <v>0</v>
      </c>
      <c r="W25" s="244"/>
      <c r="X25" s="244"/>
      <c r="Y25" s="244"/>
      <c r="Z25" s="244"/>
      <c r="AA25" s="244"/>
      <c r="AB25" s="244"/>
      <c r="AC25" s="244"/>
      <c r="AD25" s="244"/>
      <c r="AE25" s="244"/>
      <c r="AF25" s="249">
        <v>0</v>
      </c>
      <c r="AG25" s="249"/>
      <c r="AH25" s="249"/>
      <c r="AI25" s="249"/>
      <c r="AJ25" s="249"/>
      <c r="AK25" s="249"/>
      <c r="AL25" s="249"/>
      <c r="AM25" s="249"/>
      <c r="AN25" s="249"/>
      <c r="AO25" s="249"/>
      <c r="AP25" s="244">
        <v>0</v>
      </c>
      <c r="AQ25" s="244"/>
      <c r="AR25" s="244"/>
      <c r="AS25" s="244"/>
      <c r="AT25" s="244"/>
      <c r="AU25" s="244"/>
      <c r="AV25" s="244"/>
      <c r="AW25" s="244"/>
      <c r="AX25" s="244"/>
      <c r="AY25" s="244"/>
      <c r="AZ25" s="249">
        <v>0</v>
      </c>
      <c r="BA25" s="249"/>
      <c r="BB25" s="249"/>
      <c r="BC25" s="249"/>
      <c r="BD25" s="249"/>
      <c r="BE25" s="249"/>
      <c r="BF25" s="249"/>
      <c r="BG25" s="249"/>
      <c r="BH25" s="249"/>
      <c r="BI25" s="249"/>
    </row>
    <row r="26" spans="4:61" ht="13.5" customHeight="1">
      <c r="D26" s="174" t="s">
        <v>216</v>
      </c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V26" s="247">
        <v>8972145</v>
      </c>
      <c r="W26" s="244"/>
      <c r="X26" s="244"/>
      <c r="Y26" s="244"/>
      <c r="Z26" s="244"/>
      <c r="AA26" s="244"/>
      <c r="AB26" s="244"/>
      <c r="AC26" s="244"/>
      <c r="AD26" s="244"/>
      <c r="AE26" s="244"/>
      <c r="AF26" s="249">
        <v>8682228</v>
      </c>
      <c r="AG26" s="249"/>
      <c r="AH26" s="249"/>
      <c r="AI26" s="249"/>
      <c r="AJ26" s="249"/>
      <c r="AK26" s="249"/>
      <c r="AL26" s="249"/>
      <c r="AM26" s="249"/>
      <c r="AN26" s="249"/>
      <c r="AO26" s="249"/>
      <c r="AP26" s="244">
        <v>8835398</v>
      </c>
      <c r="AQ26" s="244"/>
      <c r="AR26" s="244"/>
      <c r="AS26" s="244"/>
      <c r="AT26" s="244"/>
      <c r="AU26" s="244"/>
      <c r="AV26" s="244"/>
      <c r="AW26" s="244"/>
      <c r="AX26" s="244"/>
      <c r="AY26" s="244"/>
      <c r="AZ26" s="249">
        <v>8548795</v>
      </c>
      <c r="BA26" s="249"/>
      <c r="BB26" s="249"/>
      <c r="BC26" s="249"/>
      <c r="BD26" s="249"/>
      <c r="BE26" s="249"/>
      <c r="BF26" s="249"/>
      <c r="BG26" s="249"/>
      <c r="BH26" s="249"/>
      <c r="BI26" s="249"/>
    </row>
    <row r="27" spans="4:61" ht="13.5" customHeight="1"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V27" s="89"/>
      <c r="W27" s="38"/>
      <c r="X27" s="38"/>
      <c r="Y27" s="38"/>
      <c r="Z27" s="38"/>
      <c r="AA27" s="38"/>
      <c r="AB27" s="38"/>
      <c r="AC27" s="38"/>
      <c r="AD27" s="38"/>
      <c r="AE27" s="38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</row>
    <row r="28" spans="4:61" ht="13.5" customHeight="1">
      <c r="D28" s="174" t="s">
        <v>192</v>
      </c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V28" s="247">
        <v>6051180</v>
      </c>
      <c r="W28" s="244"/>
      <c r="X28" s="244"/>
      <c r="Y28" s="244"/>
      <c r="Z28" s="244"/>
      <c r="AA28" s="244"/>
      <c r="AB28" s="244"/>
      <c r="AC28" s="244"/>
      <c r="AD28" s="244"/>
      <c r="AE28" s="244"/>
      <c r="AF28" s="249">
        <v>5388766</v>
      </c>
      <c r="AG28" s="249"/>
      <c r="AH28" s="249"/>
      <c r="AI28" s="249"/>
      <c r="AJ28" s="249"/>
      <c r="AK28" s="249"/>
      <c r="AL28" s="249"/>
      <c r="AM28" s="249"/>
      <c r="AN28" s="249"/>
      <c r="AO28" s="249"/>
      <c r="AP28" s="244">
        <v>1538252</v>
      </c>
      <c r="AQ28" s="244"/>
      <c r="AR28" s="244"/>
      <c r="AS28" s="244"/>
      <c r="AT28" s="244"/>
      <c r="AU28" s="244"/>
      <c r="AV28" s="244"/>
      <c r="AW28" s="244"/>
      <c r="AX28" s="244"/>
      <c r="AY28" s="244"/>
      <c r="AZ28" s="249">
        <v>1312935</v>
      </c>
      <c r="BA28" s="249"/>
      <c r="BB28" s="249"/>
      <c r="BC28" s="249"/>
      <c r="BD28" s="249"/>
      <c r="BE28" s="249"/>
      <c r="BF28" s="249"/>
      <c r="BG28" s="249"/>
      <c r="BH28" s="249"/>
      <c r="BI28" s="249"/>
    </row>
    <row r="29" spans="3:62" ht="13.5" customHeight="1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9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9"/>
    </row>
    <row r="30" spans="4:7" ht="12" customHeight="1">
      <c r="D30" s="200" t="s">
        <v>7</v>
      </c>
      <c r="E30" s="200"/>
      <c r="F30" s="2" t="s">
        <v>239</v>
      </c>
      <c r="G30" s="3" t="s">
        <v>217</v>
      </c>
    </row>
    <row r="31" spans="3:7" ht="12" customHeight="1">
      <c r="C31" s="174" t="s">
        <v>4</v>
      </c>
      <c r="D31" s="174"/>
      <c r="E31" s="174"/>
      <c r="F31" s="2" t="s">
        <v>234</v>
      </c>
      <c r="G31" s="3" t="s">
        <v>218</v>
      </c>
    </row>
    <row r="32" ht="12" customHeight="1"/>
    <row r="33" ht="12" customHeight="1"/>
    <row r="34" ht="12" customHeight="1"/>
    <row r="35" spans="3:62" s="1" customFormat="1" ht="18" customHeight="1">
      <c r="C35" s="216" t="s">
        <v>341</v>
      </c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43"/>
    </row>
    <row r="36" spans="3:62" ht="12.7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41" t="s">
        <v>288</v>
      </c>
      <c r="BJ36" s="44"/>
    </row>
    <row r="37" spans="2:62" ht="19.5" customHeight="1">
      <c r="B37" s="44"/>
      <c r="C37" s="188" t="s">
        <v>201</v>
      </c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 t="s">
        <v>219</v>
      </c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 t="s">
        <v>220</v>
      </c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90"/>
      <c r="BJ37" s="44"/>
    </row>
    <row r="38" spans="2:62" ht="19.5" customHeight="1">
      <c r="B38" s="44"/>
      <c r="C38" s="189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 t="s">
        <v>159</v>
      </c>
      <c r="W38" s="208"/>
      <c r="X38" s="208"/>
      <c r="Y38" s="208"/>
      <c r="Z38" s="208"/>
      <c r="AA38" s="208"/>
      <c r="AB38" s="208"/>
      <c r="AC38" s="208"/>
      <c r="AD38" s="208"/>
      <c r="AE38" s="208"/>
      <c r="AF38" s="267">
        <v>14</v>
      </c>
      <c r="AG38" s="267"/>
      <c r="AH38" s="267"/>
      <c r="AI38" s="267"/>
      <c r="AJ38" s="267"/>
      <c r="AK38" s="267"/>
      <c r="AL38" s="267"/>
      <c r="AM38" s="267"/>
      <c r="AN38" s="267"/>
      <c r="AO38" s="267"/>
      <c r="AP38" s="208" t="s">
        <v>159</v>
      </c>
      <c r="AQ38" s="208"/>
      <c r="AR38" s="208"/>
      <c r="AS38" s="208"/>
      <c r="AT38" s="208"/>
      <c r="AU38" s="208"/>
      <c r="AV38" s="208"/>
      <c r="AW38" s="208"/>
      <c r="AX38" s="208"/>
      <c r="AY38" s="208"/>
      <c r="AZ38" s="267">
        <v>14</v>
      </c>
      <c r="BA38" s="267"/>
      <c r="BB38" s="267"/>
      <c r="BC38" s="267"/>
      <c r="BD38" s="267"/>
      <c r="BE38" s="267"/>
      <c r="BF38" s="267"/>
      <c r="BG38" s="267"/>
      <c r="BH38" s="267"/>
      <c r="BI38" s="268"/>
      <c r="BJ38" s="44"/>
    </row>
    <row r="39" spans="2:62" ht="13.5" customHeight="1">
      <c r="B39" s="4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V39" s="77"/>
      <c r="W39" s="78"/>
      <c r="X39" s="78"/>
      <c r="Y39" s="78"/>
      <c r="Z39" s="78"/>
      <c r="AA39" s="78"/>
      <c r="AB39" s="78"/>
      <c r="AC39" s="78"/>
      <c r="AD39" s="78"/>
      <c r="AE39" s="78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44"/>
    </row>
    <row r="40" spans="2:62" s="9" customFormat="1" ht="13.5" customHeight="1">
      <c r="B40" s="44"/>
      <c r="D40" s="171" t="s">
        <v>17</v>
      </c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V40" s="225">
        <f>SUM(V43,V44,V45,V46,V47,V49,V54,V55,V57)</f>
        <v>148718477</v>
      </c>
      <c r="W40" s="224"/>
      <c r="X40" s="224"/>
      <c r="Y40" s="224"/>
      <c r="Z40" s="224"/>
      <c r="AA40" s="224"/>
      <c r="AB40" s="224"/>
      <c r="AC40" s="224"/>
      <c r="AD40" s="224"/>
      <c r="AE40" s="224"/>
      <c r="AF40" s="223">
        <f>SUM(AF43,AF44,AF45,AF46,AF47,AF49,AF54,AF55,AF57)</f>
        <v>153517281</v>
      </c>
      <c r="AG40" s="223"/>
      <c r="AH40" s="223"/>
      <c r="AI40" s="223"/>
      <c r="AJ40" s="223"/>
      <c r="AK40" s="223"/>
      <c r="AL40" s="223"/>
      <c r="AM40" s="223"/>
      <c r="AN40" s="223"/>
      <c r="AO40" s="223"/>
      <c r="AP40" s="244">
        <f>SUM(AP43,AP44,AP45,AP46,AP47,AP49,AP54,AP55,AP57)</f>
        <v>138870194</v>
      </c>
      <c r="AQ40" s="244"/>
      <c r="AR40" s="244"/>
      <c r="AS40" s="244"/>
      <c r="AT40" s="244"/>
      <c r="AU40" s="244"/>
      <c r="AV40" s="244"/>
      <c r="AW40" s="244"/>
      <c r="AX40" s="244"/>
      <c r="AY40" s="244"/>
      <c r="AZ40" s="249">
        <f>SUM(AZ43,AZ44,AZ45,AZ46,AZ47,AZ49,AZ54,AZ55,AZ57)</f>
        <v>138294156</v>
      </c>
      <c r="BA40" s="249"/>
      <c r="BB40" s="249"/>
      <c r="BC40" s="249"/>
      <c r="BD40" s="249"/>
      <c r="BE40" s="249"/>
      <c r="BF40" s="249"/>
      <c r="BG40" s="249"/>
      <c r="BH40" s="249"/>
      <c r="BI40" s="249"/>
      <c r="BJ40" s="44"/>
    </row>
    <row r="41" spans="2:62" s="9" customFormat="1" ht="13.5" customHeight="1">
      <c r="B41" s="44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V41" s="80"/>
      <c r="W41" s="46"/>
      <c r="X41" s="46"/>
      <c r="Y41" s="46"/>
      <c r="Z41" s="46"/>
      <c r="AA41" s="46"/>
      <c r="AB41" s="46"/>
      <c r="AC41" s="46"/>
      <c r="AD41" s="46"/>
      <c r="AE41" s="4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44"/>
    </row>
    <row r="42" spans="2:62" s="9" customFormat="1" ht="13.5" customHeight="1">
      <c r="B42" s="44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V42" s="89"/>
      <c r="W42" s="38"/>
      <c r="X42" s="38"/>
      <c r="Y42" s="38"/>
      <c r="Z42" s="38"/>
      <c r="AA42" s="38"/>
      <c r="AB42" s="38"/>
      <c r="AC42" s="38"/>
      <c r="AD42" s="38"/>
      <c r="AE42" s="38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44"/>
    </row>
    <row r="43" spans="2:62" s="9" customFormat="1" ht="13.5" customHeight="1">
      <c r="B43" s="44"/>
      <c r="D43" s="198" t="s">
        <v>221</v>
      </c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V43" s="247">
        <v>37406283</v>
      </c>
      <c r="W43" s="244"/>
      <c r="X43" s="244"/>
      <c r="Y43" s="244"/>
      <c r="Z43" s="244"/>
      <c r="AA43" s="244"/>
      <c r="AB43" s="244"/>
      <c r="AC43" s="244"/>
      <c r="AD43" s="244"/>
      <c r="AE43" s="244"/>
      <c r="AF43" s="249">
        <v>35912538</v>
      </c>
      <c r="AG43" s="249"/>
      <c r="AH43" s="249"/>
      <c r="AI43" s="249"/>
      <c r="AJ43" s="249"/>
      <c r="AK43" s="249"/>
      <c r="AL43" s="249"/>
      <c r="AM43" s="249"/>
      <c r="AN43" s="249"/>
      <c r="AO43" s="249"/>
      <c r="AP43" s="244">
        <v>36072789</v>
      </c>
      <c r="AQ43" s="244"/>
      <c r="AR43" s="244"/>
      <c r="AS43" s="244"/>
      <c r="AT43" s="244"/>
      <c r="AU43" s="244"/>
      <c r="AV43" s="244"/>
      <c r="AW43" s="244"/>
      <c r="AX43" s="244"/>
      <c r="AY43" s="244"/>
      <c r="AZ43" s="249">
        <v>34618902</v>
      </c>
      <c r="BA43" s="249"/>
      <c r="BB43" s="249"/>
      <c r="BC43" s="249"/>
      <c r="BD43" s="249"/>
      <c r="BE43" s="249"/>
      <c r="BF43" s="249"/>
      <c r="BG43" s="249"/>
      <c r="BH43" s="249"/>
      <c r="BI43" s="249"/>
      <c r="BJ43" s="44"/>
    </row>
    <row r="44" spans="2:62" s="9" customFormat="1" ht="13.5" customHeight="1">
      <c r="B44" s="44"/>
      <c r="D44" s="198" t="s">
        <v>222</v>
      </c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V44" s="247">
        <v>30239576</v>
      </c>
      <c r="W44" s="244"/>
      <c r="X44" s="244"/>
      <c r="Y44" s="244"/>
      <c r="Z44" s="244"/>
      <c r="AA44" s="244"/>
      <c r="AB44" s="244"/>
      <c r="AC44" s="244"/>
      <c r="AD44" s="244"/>
      <c r="AE44" s="244"/>
      <c r="AF44" s="249">
        <v>30274799</v>
      </c>
      <c r="AG44" s="249"/>
      <c r="AH44" s="249"/>
      <c r="AI44" s="249"/>
      <c r="AJ44" s="249"/>
      <c r="AK44" s="249"/>
      <c r="AL44" s="249"/>
      <c r="AM44" s="249"/>
      <c r="AN44" s="249"/>
      <c r="AO44" s="249"/>
      <c r="AP44" s="244">
        <v>29045349</v>
      </c>
      <c r="AQ44" s="244"/>
      <c r="AR44" s="244"/>
      <c r="AS44" s="244"/>
      <c r="AT44" s="244"/>
      <c r="AU44" s="244"/>
      <c r="AV44" s="244"/>
      <c r="AW44" s="244"/>
      <c r="AX44" s="244"/>
      <c r="AY44" s="244"/>
      <c r="AZ44" s="249">
        <v>28277131</v>
      </c>
      <c r="BA44" s="249"/>
      <c r="BB44" s="249"/>
      <c r="BC44" s="249"/>
      <c r="BD44" s="249"/>
      <c r="BE44" s="249"/>
      <c r="BF44" s="249"/>
      <c r="BG44" s="249"/>
      <c r="BH44" s="249"/>
      <c r="BI44" s="249"/>
      <c r="BJ44" s="44"/>
    </row>
    <row r="45" spans="2:62" s="9" customFormat="1" ht="13.5" customHeight="1">
      <c r="B45" s="44"/>
      <c r="D45" s="198" t="s">
        <v>223</v>
      </c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V45" s="247">
        <v>18822839</v>
      </c>
      <c r="W45" s="244"/>
      <c r="X45" s="244"/>
      <c r="Y45" s="244"/>
      <c r="Z45" s="244"/>
      <c r="AA45" s="244"/>
      <c r="AB45" s="244"/>
      <c r="AC45" s="244"/>
      <c r="AD45" s="244"/>
      <c r="AE45" s="244"/>
      <c r="AF45" s="249">
        <v>18551445</v>
      </c>
      <c r="AG45" s="249"/>
      <c r="AH45" s="249"/>
      <c r="AI45" s="249"/>
      <c r="AJ45" s="249"/>
      <c r="AK45" s="249"/>
      <c r="AL45" s="249"/>
      <c r="AM45" s="249"/>
      <c r="AN45" s="249"/>
      <c r="AO45" s="249"/>
      <c r="AP45" s="244">
        <v>18531493</v>
      </c>
      <c r="AQ45" s="244"/>
      <c r="AR45" s="244"/>
      <c r="AS45" s="244"/>
      <c r="AT45" s="244"/>
      <c r="AU45" s="244"/>
      <c r="AV45" s="244"/>
      <c r="AW45" s="244"/>
      <c r="AX45" s="244"/>
      <c r="AY45" s="244"/>
      <c r="AZ45" s="249">
        <v>18125682</v>
      </c>
      <c r="BA45" s="249"/>
      <c r="BB45" s="249"/>
      <c r="BC45" s="249"/>
      <c r="BD45" s="249"/>
      <c r="BE45" s="249"/>
      <c r="BF45" s="249"/>
      <c r="BG45" s="249"/>
      <c r="BH45" s="249"/>
      <c r="BI45" s="249"/>
      <c r="BJ45" s="44"/>
    </row>
    <row r="46" spans="2:62" s="9" customFormat="1" ht="13.5" customHeight="1">
      <c r="B46" s="44"/>
      <c r="D46" s="198" t="s">
        <v>287</v>
      </c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V46" s="247">
        <v>30125259</v>
      </c>
      <c r="W46" s="244"/>
      <c r="X46" s="244"/>
      <c r="Y46" s="244"/>
      <c r="Z46" s="244"/>
      <c r="AA46" s="244"/>
      <c r="AB46" s="244"/>
      <c r="AC46" s="244"/>
      <c r="AD46" s="244"/>
      <c r="AE46" s="244"/>
      <c r="AF46" s="249">
        <v>36201183</v>
      </c>
      <c r="AG46" s="249"/>
      <c r="AH46" s="249"/>
      <c r="AI46" s="249"/>
      <c r="AJ46" s="249"/>
      <c r="AK46" s="249"/>
      <c r="AL46" s="249"/>
      <c r="AM46" s="249"/>
      <c r="AN46" s="249"/>
      <c r="AO46" s="249"/>
      <c r="AP46" s="244">
        <v>25674773</v>
      </c>
      <c r="AQ46" s="244"/>
      <c r="AR46" s="244"/>
      <c r="AS46" s="244"/>
      <c r="AT46" s="244"/>
      <c r="AU46" s="244"/>
      <c r="AV46" s="244"/>
      <c r="AW46" s="244"/>
      <c r="AX46" s="244"/>
      <c r="AY46" s="244"/>
      <c r="AZ46" s="249">
        <v>27429360</v>
      </c>
      <c r="BA46" s="249"/>
      <c r="BB46" s="249"/>
      <c r="BC46" s="249"/>
      <c r="BD46" s="249"/>
      <c r="BE46" s="249"/>
      <c r="BF46" s="249"/>
      <c r="BG46" s="249"/>
      <c r="BH46" s="249"/>
      <c r="BI46" s="249"/>
      <c r="BJ46" s="44"/>
    </row>
    <row r="47" spans="2:62" s="9" customFormat="1" ht="13.5" customHeight="1">
      <c r="B47" s="44"/>
      <c r="D47" s="198" t="s">
        <v>224</v>
      </c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V47" s="247">
        <v>0</v>
      </c>
      <c r="W47" s="244"/>
      <c r="X47" s="244"/>
      <c r="Y47" s="244"/>
      <c r="Z47" s="244"/>
      <c r="AA47" s="244"/>
      <c r="AB47" s="244"/>
      <c r="AC47" s="244"/>
      <c r="AD47" s="244"/>
      <c r="AE47" s="244"/>
      <c r="AF47" s="249">
        <v>350</v>
      </c>
      <c r="AG47" s="249"/>
      <c r="AH47" s="249"/>
      <c r="AI47" s="249"/>
      <c r="AJ47" s="249"/>
      <c r="AK47" s="249"/>
      <c r="AL47" s="249"/>
      <c r="AM47" s="249"/>
      <c r="AN47" s="249"/>
      <c r="AO47" s="249"/>
      <c r="AP47" s="244">
        <v>0</v>
      </c>
      <c r="AQ47" s="244"/>
      <c r="AR47" s="244"/>
      <c r="AS47" s="244"/>
      <c r="AT47" s="244"/>
      <c r="AU47" s="244"/>
      <c r="AV47" s="244"/>
      <c r="AW47" s="244"/>
      <c r="AX47" s="244"/>
      <c r="AY47" s="244"/>
      <c r="AZ47" s="249">
        <v>0</v>
      </c>
      <c r="BA47" s="249"/>
      <c r="BB47" s="249"/>
      <c r="BC47" s="249"/>
      <c r="BD47" s="249"/>
      <c r="BE47" s="249"/>
      <c r="BF47" s="249"/>
      <c r="BG47" s="249"/>
      <c r="BH47" s="249"/>
      <c r="BI47" s="249"/>
      <c r="BJ47" s="44"/>
    </row>
    <row r="48" spans="2:62" s="9" customFormat="1" ht="13.5" customHeight="1">
      <c r="B48" s="44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V48" s="89"/>
      <c r="W48" s="38"/>
      <c r="X48" s="38"/>
      <c r="Y48" s="38"/>
      <c r="Z48" s="38"/>
      <c r="AA48" s="38"/>
      <c r="AB48" s="38"/>
      <c r="AC48" s="38"/>
      <c r="AD48" s="38"/>
      <c r="AE48" s="38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44"/>
    </row>
    <row r="49" spans="2:62" s="9" customFormat="1" ht="13.5" customHeight="1">
      <c r="B49" s="44"/>
      <c r="D49" s="198" t="s">
        <v>225</v>
      </c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V49" s="247">
        <v>31460050</v>
      </c>
      <c r="W49" s="244"/>
      <c r="X49" s="244"/>
      <c r="Y49" s="244"/>
      <c r="Z49" s="244"/>
      <c r="AA49" s="244"/>
      <c r="AB49" s="244"/>
      <c r="AC49" s="244"/>
      <c r="AD49" s="244"/>
      <c r="AE49" s="244"/>
      <c r="AF49" s="249">
        <v>31968018</v>
      </c>
      <c r="AG49" s="249"/>
      <c r="AH49" s="249"/>
      <c r="AI49" s="249"/>
      <c r="AJ49" s="249"/>
      <c r="AK49" s="249"/>
      <c r="AL49" s="249"/>
      <c r="AM49" s="249"/>
      <c r="AN49" s="249"/>
      <c r="AO49" s="249"/>
      <c r="AP49" s="244">
        <v>28885361</v>
      </c>
      <c r="AQ49" s="244"/>
      <c r="AR49" s="244"/>
      <c r="AS49" s="244"/>
      <c r="AT49" s="244"/>
      <c r="AU49" s="244"/>
      <c r="AV49" s="244"/>
      <c r="AW49" s="244"/>
      <c r="AX49" s="244"/>
      <c r="AY49" s="244"/>
      <c r="AZ49" s="249">
        <v>29236268</v>
      </c>
      <c r="BA49" s="249"/>
      <c r="BB49" s="249"/>
      <c r="BC49" s="249"/>
      <c r="BD49" s="249"/>
      <c r="BE49" s="249"/>
      <c r="BF49" s="249"/>
      <c r="BG49" s="249"/>
      <c r="BH49" s="249"/>
      <c r="BI49" s="249"/>
      <c r="BJ49" s="44"/>
    </row>
    <row r="50" spans="2:62" s="9" customFormat="1" ht="13.5" customHeight="1">
      <c r="B50" s="44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V50" s="270">
        <v>-358087</v>
      </c>
      <c r="W50" s="271"/>
      <c r="X50" s="271"/>
      <c r="Y50" s="271"/>
      <c r="Z50" s="271"/>
      <c r="AA50" s="271"/>
      <c r="AB50" s="271"/>
      <c r="AC50" s="271"/>
      <c r="AD50" s="271"/>
      <c r="AE50" s="271"/>
      <c r="AF50" s="269">
        <v>-227197</v>
      </c>
      <c r="AG50" s="269"/>
      <c r="AH50" s="269"/>
      <c r="AI50" s="269"/>
      <c r="AJ50" s="269"/>
      <c r="AK50" s="269"/>
      <c r="AL50" s="269"/>
      <c r="AM50" s="269"/>
      <c r="AN50" s="269"/>
      <c r="AO50" s="269"/>
      <c r="AP50" s="271">
        <v>-69501</v>
      </c>
      <c r="AQ50" s="271"/>
      <c r="AR50" s="271"/>
      <c r="AS50" s="271"/>
      <c r="AT50" s="271"/>
      <c r="AU50" s="271"/>
      <c r="AV50" s="271"/>
      <c r="AW50" s="271"/>
      <c r="AX50" s="271"/>
      <c r="AY50" s="271"/>
      <c r="AZ50" s="269">
        <v>-46091</v>
      </c>
      <c r="BA50" s="269"/>
      <c r="BB50" s="269"/>
      <c r="BC50" s="269"/>
      <c r="BD50" s="269"/>
      <c r="BE50" s="269"/>
      <c r="BF50" s="269"/>
      <c r="BG50" s="269"/>
      <c r="BH50" s="269"/>
      <c r="BI50" s="269"/>
      <c r="BJ50" s="44"/>
    </row>
    <row r="51" spans="2:62" s="9" customFormat="1" ht="13.5" customHeight="1">
      <c r="B51" s="44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V51" s="92"/>
      <c r="W51" s="47"/>
      <c r="X51" s="47"/>
      <c r="Y51" s="47"/>
      <c r="Z51" s="47"/>
      <c r="AA51" s="47"/>
      <c r="AB51" s="47"/>
      <c r="AC51" s="47"/>
      <c r="AD51" s="47"/>
      <c r="AE51" s="47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44"/>
    </row>
    <row r="52" spans="2:62" s="9" customFormat="1" ht="13.5" customHeight="1">
      <c r="B52" s="44"/>
      <c r="D52" s="198" t="s">
        <v>226</v>
      </c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V52" s="247">
        <v>0</v>
      </c>
      <c r="W52" s="244"/>
      <c r="X52" s="244"/>
      <c r="Y52" s="244"/>
      <c r="Z52" s="244"/>
      <c r="AA52" s="244"/>
      <c r="AB52" s="244"/>
      <c r="AC52" s="244"/>
      <c r="AD52" s="244"/>
      <c r="AE52" s="244"/>
      <c r="AF52" s="249">
        <v>0</v>
      </c>
      <c r="AG52" s="249"/>
      <c r="AH52" s="249"/>
      <c r="AI52" s="249"/>
      <c r="AJ52" s="249"/>
      <c r="AK52" s="249"/>
      <c r="AL52" s="249"/>
      <c r="AM52" s="249"/>
      <c r="AN52" s="249"/>
      <c r="AO52" s="249"/>
      <c r="AP52" s="244">
        <v>0</v>
      </c>
      <c r="AQ52" s="244"/>
      <c r="AR52" s="244"/>
      <c r="AS52" s="244"/>
      <c r="AT52" s="244"/>
      <c r="AU52" s="244"/>
      <c r="AV52" s="244"/>
      <c r="AW52" s="244"/>
      <c r="AX52" s="244"/>
      <c r="AY52" s="244"/>
      <c r="AZ52" s="249">
        <v>0</v>
      </c>
      <c r="BA52" s="249"/>
      <c r="BB52" s="249"/>
      <c r="BC52" s="249"/>
      <c r="BD52" s="249"/>
      <c r="BE52" s="249"/>
      <c r="BF52" s="249"/>
      <c r="BG52" s="249"/>
      <c r="BH52" s="249"/>
      <c r="BI52" s="249"/>
      <c r="BJ52" s="44"/>
    </row>
    <row r="53" spans="2:62" s="9" customFormat="1" ht="13.5" customHeight="1">
      <c r="B53" s="44"/>
      <c r="D53" s="198" t="s">
        <v>227</v>
      </c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V53" s="247">
        <v>0</v>
      </c>
      <c r="W53" s="244"/>
      <c r="X53" s="244"/>
      <c r="Y53" s="244"/>
      <c r="Z53" s="244"/>
      <c r="AA53" s="244"/>
      <c r="AB53" s="244"/>
      <c r="AC53" s="244"/>
      <c r="AD53" s="244"/>
      <c r="AE53" s="244"/>
      <c r="AF53" s="249">
        <v>0</v>
      </c>
      <c r="AG53" s="249"/>
      <c r="AH53" s="249"/>
      <c r="AI53" s="249"/>
      <c r="AJ53" s="249"/>
      <c r="AK53" s="249"/>
      <c r="AL53" s="249"/>
      <c r="AM53" s="249"/>
      <c r="AN53" s="249"/>
      <c r="AO53" s="249"/>
      <c r="AP53" s="244">
        <v>0</v>
      </c>
      <c r="AQ53" s="244"/>
      <c r="AR53" s="244"/>
      <c r="AS53" s="244"/>
      <c r="AT53" s="244"/>
      <c r="AU53" s="244"/>
      <c r="AV53" s="244"/>
      <c r="AW53" s="244"/>
      <c r="AX53" s="244"/>
      <c r="AY53" s="244"/>
      <c r="AZ53" s="249">
        <v>0</v>
      </c>
      <c r="BA53" s="249"/>
      <c r="BB53" s="249"/>
      <c r="BC53" s="249"/>
      <c r="BD53" s="249"/>
      <c r="BE53" s="249"/>
      <c r="BF53" s="249"/>
      <c r="BG53" s="249"/>
      <c r="BH53" s="249"/>
      <c r="BI53" s="249"/>
      <c r="BJ53" s="44"/>
    </row>
    <row r="54" spans="2:62" s="9" customFormat="1" ht="13.5" customHeight="1">
      <c r="B54" s="44"/>
      <c r="D54" s="198" t="s">
        <v>228</v>
      </c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V54" s="247">
        <v>126629</v>
      </c>
      <c r="W54" s="244"/>
      <c r="X54" s="244"/>
      <c r="Y54" s="244"/>
      <c r="Z54" s="244"/>
      <c r="AA54" s="244"/>
      <c r="AB54" s="244"/>
      <c r="AC54" s="244"/>
      <c r="AD54" s="244"/>
      <c r="AE54" s="244"/>
      <c r="AF54" s="249">
        <v>124098</v>
      </c>
      <c r="AG54" s="249"/>
      <c r="AH54" s="249"/>
      <c r="AI54" s="249"/>
      <c r="AJ54" s="249"/>
      <c r="AK54" s="249"/>
      <c r="AL54" s="249"/>
      <c r="AM54" s="249"/>
      <c r="AN54" s="249"/>
      <c r="AO54" s="249"/>
      <c r="AP54" s="244">
        <v>126629</v>
      </c>
      <c r="AQ54" s="244"/>
      <c r="AR54" s="244"/>
      <c r="AS54" s="244"/>
      <c r="AT54" s="244"/>
      <c r="AU54" s="244"/>
      <c r="AV54" s="244"/>
      <c r="AW54" s="244"/>
      <c r="AX54" s="244"/>
      <c r="AY54" s="244"/>
      <c r="AZ54" s="249">
        <v>124098</v>
      </c>
      <c r="BA54" s="249"/>
      <c r="BB54" s="249"/>
      <c r="BC54" s="249"/>
      <c r="BD54" s="249"/>
      <c r="BE54" s="249"/>
      <c r="BF54" s="249"/>
      <c r="BG54" s="249"/>
      <c r="BH54" s="249"/>
      <c r="BI54" s="249"/>
      <c r="BJ54" s="44"/>
    </row>
    <row r="55" spans="2:62" s="9" customFormat="1" ht="13.5" customHeight="1">
      <c r="B55" s="44"/>
      <c r="D55" s="198" t="s">
        <v>229</v>
      </c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V55" s="247">
        <v>534213</v>
      </c>
      <c r="W55" s="244"/>
      <c r="X55" s="244"/>
      <c r="Y55" s="244"/>
      <c r="Z55" s="244"/>
      <c r="AA55" s="244"/>
      <c r="AB55" s="244"/>
      <c r="AC55" s="244"/>
      <c r="AD55" s="244"/>
      <c r="AE55" s="244"/>
      <c r="AF55" s="249">
        <v>484501</v>
      </c>
      <c r="AG55" s="249"/>
      <c r="AH55" s="249"/>
      <c r="AI55" s="249"/>
      <c r="AJ55" s="249"/>
      <c r="AK55" s="249"/>
      <c r="AL55" s="249"/>
      <c r="AM55" s="249"/>
      <c r="AN55" s="249"/>
      <c r="AO55" s="249"/>
      <c r="AP55" s="244">
        <v>533300</v>
      </c>
      <c r="AQ55" s="244"/>
      <c r="AR55" s="244"/>
      <c r="AS55" s="244"/>
      <c r="AT55" s="244"/>
      <c r="AU55" s="244"/>
      <c r="AV55" s="244"/>
      <c r="AW55" s="244"/>
      <c r="AX55" s="244"/>
      <c r="AY55" s="244"/>
      <c r="AZ55" s="249">
        <v>482469</v>
      </c>
      <c r="BA55" s="249"/>
      <c r="BB55" s="249"/>
      <c r="BC55" s="249"/>
      <c r="BD55" s="249"/>
      <c r="BE55" s="249"/>
      <c r="BF55" s="249"/>
      <c r="BG55" s="249"/>
      <c r="BH55" s="249"/>
      <c r="BI55" s="249"/>
      <c r="BJ55" s="44"/>
    </row>
    <row r="56" spans="2:62" s="9" customFormat="1" ht="13.5" customHeight="1">
      <c r="B56" s="44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V56" s="89"/>
      <c r="W56" s="38"/>
      <c r="X56" s="38"/>
      <c r="Y56" s="38"/>
      <c r="Z56" s="38"/>
      <c r="AA56" s="38"/>
      <c r="AB56" s="38"/>
      <c r="AC56" s="38"/>
      <c r="AD56" s="38"/>
      <c r="AE56" s="38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44"/>
    </row>
    <row r="57" spans="2:62" s="9" customFormat="1" ht="13.5" customHeight="1">
      <c r="B57" s="44"/>
      <c r="D57" s="198" t="s">
        <v>230</v>
      </c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V57" s="247">
        <v>3628</v>
      </c>
      <c r="W57" s="244"/>
      <c r="X57" s="244"/>
      <c r="Y57" s="244"/>
      <c r="Z57" s="244"/>
      <c r="AA57" s="244"/>
      <c r="AB57" s="244"/>
      <c r="AC57" s="244"/>
      <c r="AD57" s="244"/>
      <c r="AE57" s="244"/>
      <c r="AF57" s="249">
        <v>349</v>
      </c>
      <c r="AG57" s="249"/>
      <c r="AH57" s="249"/>
      <c r="AI57" s="249"/>
      <c r="AJ57" s="249"/>
      <c r="AK57" s="249"/>
      <c r="AL57" s="249"/>
      <c r="AM57" s="249"/>
      <c r="AN57" s="249"/>
      <c r="AO57" s="249"/>
      <c r="AP57" s="244">
        <v>500</v>
      </c>
      <c r="AQ57" s="244"/>
      <c r="AR57" s="244"/>
      <c r="AS57" s="244"/>
      <c r="AT57" s="244"/>
      <c r="AU57" s="244"/>
      <c r="AV57" s="244"/>
      <c r="AW57" s="244"/>
      <c r="AX57" s="244"/>
      <c r="AY57" s="244"/>
      <c r="AZ57" s="249">
        <v>246</v>
      </c>
      <c r="BA57" s="249"/>
      <c r="BB57" s="249"/>
      <c r="BC57" s="249"/>
      <c r="BD57" s="249"/>
      <c r="BE57" s="249"/>
      <c r="BF57" s="249"/>
      <c r="BG57" s="249"/>
      <c r="BH57" s="249"/>
      <c r="BI57" s="249"/>
      <c r="BJ57" s="44"/>
    </row>
    <row r="58" spans="2:62" ht="13.5" customHeight="1">
      <c r="B58" s="44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66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44"/>
    </row>
    <row r="59" spans="2:62" ht="12" customHeight="1">
      <c r="B59" s="44"/>
      <c r="D59" s="200" t="s">
        <v>7</v>
      </c>
      <c r="E59" s="200"/>
      <c r="F59" s="2" t="s">
        <v>239</v>
      </c>
      <c r="G59" s="13" t="s">
        <v>345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44"/>
    </row>
    <row r="60" spans="2:7" ht="12" customHeight="1">
      <c r="B60" s="44"/>
      <c r="C60" s="174" t="s">
        <v>4</v>
      </c>
      <c r="D60" s="174"/>
      <c r="E60" s="174"/>
      <c r="F60" s="2" t="s">
        <v>234</v>
      </c>
      <c r="G60" s="3" t="s">
        <v>231</v>
      </c>
    </row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mergeCells count="164">
    <mergeCell ref="C3:BI3"/>
    <mergeCell ref="AF40:AO40"/>
    <mergeCell ref="D8:T8"/>
    <mergeCell ref="V8:AE8"/>
    <mergeCell ref="AP8:AY8"/>
    <mergeCell ref="AP5:BI5"/>
    <mergeCell ref="AF6:AO6"/>
    <mergeCell ref="V6:AE6"/>
    <mergeCell ref="V5:AO5"/>
    <mergeCell ref="AF8:AO8"/>
    <mergeCell ref="AZ8:BI8"/>
    <mergeCell ref="AP6:AY6"/>
    <mergeCell ref="AZ6:BI6"/>
    <mergeCell ref="AP11:AY11"/>
    <mergeCell ref="AZ11:BI11"/>
    <mergeCell ref="D12:T12"/>
    <mergeCell ref="V12:AE12"/>
    <mergeCell ref="AP12:AY12"/>
    <mergeCell ref="D11:T11"/>
    <mergeCell ref="V11:AE11"/>
    <mergeCell ref="AF11:AO11"/>
    <mergeCell ref="AF12:AO12"/>
    <mergeCell ref="AP13:AY13"/>
    <mergeCell ref="D14:T14"/>
    <mergeCell ref="V14:AE14"/>
    <mergeCell ref="AP14:AY14"/>
    <mergeCell ref="D13:T13"/>
    <mergeCell ref="V13:AE13"/>
    <mergeCell ref="AF13:AO13"/>
    <mergeCell ref="AF14:AO14"/>
    <mergeCell ref="AP15:AY15"/>
    <mergeCell ref="D17:T17"/>
    <mergeCell ref="V17:AE17"/>
    <mergeCell ref="AP17:AY17"/>
    <mergeCell ref="D15:T15"/>
    <mergeCell ref="V15:AE15"/>
    <mergeCell ref="AF15:AO15"/>
    <mergeCell ref="AF17:AO17"/>
    <mergeCell ref="AP18:AY18"/>
    <mergeCell ref="D19:T19"/>
    <mergeCell ref="V19:AE19"/>
    <mergeCell ref="AP19:AY19"/>
    <mergeCell ref="D18:T18"/>
    <mergeCell ref="V18:AE18"/>
    <mergeCell ref="AF18:AO18"/>
    <mergeCell ref="AF19:AO19"/>
    <mergeCell ref="AP20:AY20"/>
    <mergeCell ref="D21:T21"/>
    <mergeCell ref="V21:AE21"/>
    <mergeCell ref="AP21:AY21"/>
    <mergeCell ref="D20:T20"/>
    <mergeCell ref="V20:AE20"/>
    <mergeCell ref="AF20:AO20"/>
    <mergeCell ref="AF21:AO21"/>
    <mergeCell ref="AP23:AY23"/>
    <mergeCell ref="D24:T24"/>
    <mergeCell ref="V24:AE24"/>
    <mergeCell ref="AP24:AY24"/>
    <mergeCell ref="D23:T23"/>
    <mergeCell ref="V23:AE23"/>
    <mergeCell ref="AF23:AO23"/>
    <mergeCell ref="AF24:AO24"/>
    <mergeCell ref="AP25:AY25"/>
    <mergeCell ref="D26:T26"/>
    <mergeCell ref="V26:AE26"/>
    <mergeCell ref="AP26:AY26"/>
    <mergeCell ref="D25:T25"/>
    <mergeCell ref="V25:AE25"/>
    <mergeCell ref="AF25:AO25"/>
    <mergeCell ref="AF26:AO26"/>
    <mergeCell ref="AP28:AY28"/>
    <mergeCell ref="D30:E30"/>
    <mergeCell ref="C35:BI35"/>
    <mergeCell ref="D28:T28"/>
    <mergeCell ref="V28:AE28"/>
    <mergeCell ref="AF28:AO28"/>
    <mergeCell ref="AZ28:BI28"/>
    <mergeCell ref="AP40:AY40"/>
    <mergeCell ref="D43:T43"/>
    <mergeCell ref="V43:AE43"/>
    <mergeCell ref="AP43:AY43"/>
    <mergeCell ref="D40:T40"/>
    <mergeCell ref="V40:AE40"/>
    <mergeCell ref="AF43:AO43"/>
    <mergeCell ref="AP44:AY44"/>
    <mergeCell ref="D45:T45"/>
    <mergeCell ref="V45:AE45"/>
    <mergeCell ref="AP45:AY45"/>
    <mergeCell ref="D44:T44"/>
    <mergeCell ref="V44:AE44"/>
    <mergeCell ref="AF44:AO44"/>
    <mergeCell ref="AF45:AO45"/>
    <mergeCell ref="AP46:AY46"/>
    <mergeCell ref="D47:T47"/>
    <mergeCell ref="V47:AE47"/>
    <mergeCell ref="AP47:AY47"/>
    <mergeCell ref="D46:T46"/>
    <mergeCell ref="V46:AE46"/>
    <mergeCell ref="AF46:AO46"/>
    <mergeCell ref="AF47:AO47"/>
    <mergeCell ref="D49:T49"/>
    <mergeCell ref="V49:AE49"/>
    <mergeCell ref="AP49:AY49"/>
    <mergeCell ref="V50:AE50"/>
    <mergeCell ref="AP50:AY50"/>
    <mergeCell ref="AF49:AO49"/>
    <mergeCell ref="AF50:AO50"/>
    <mergeCell ref="AP52:AY52"/>
    <mergeCell ref="D53:T53"/>
    <mergeCell ref="V53:AE53"/>
    <mergeCell ref="AP53:AY53"/>
    <mergeCell ref="D52:T52"/>
    <mergeCell ref="V52:AE52"/>
    <mergeCell ref="AF52:AO52"/>
    <mergeCell ref="AF53:AO53"/>
    <mergeCell ref="AP54:AY54"/>
    <mergeCell ref="D55:T55"/>
    <mergeCell ref="V55:AE55"/>
    <mergeCell ref="AP55:AY55"/>
    <mergeCell ref="D54:T54"/>
    <mergeCell ref="V54:AE54"/>
    <mergeCell ref="AF54:AO54"/>
    <mergeCell ref="AF55:AO55"/>
    <mergeCell ref="AP57:AY57"/>
    <mergeCell ref="D59:E59"/>
    <mergeCell ref="C60:E60"/>
    <mergeCell ref="D57:T57"/>
    <mergeCell ref="V57:AE57"/>
    <mergeCell ref="AF57:AO57"/>
    <mergeCell ref="AZ12:BI12"/>
    <mergeCell ref="AZ13:BI13"/>
    <mergeCell ref="AZ14:BI14"/>
    <mergeCell ref="AZ15:BI15"/>
    <mergeCell ref="AZ17:BI17"/>
    <mergeCell ref="AZ18:BI18"/>
    <mergeCell ref="AZ19:BI19"/>
    <mergeCell ref="AZ26:BI26"/>
    <mergeCell ref="AZ40:BI40"/>
    <mergeCell ref="AZ20:BI20"/>
    <mergeCell ref="AZ21:BI21"/>
    <mergeCell ref="AZ23:BI23"/>
    <mergeCell ref="AZ24:BI24"/>
    <mergeCell ref="AZ43:BI43"/>
    <mergeCell ref="AZ44:BI44"/>
    <mergeCell ref="AZ45:BI45"/>
    <mergeCell ref="AZ46:BI46"/>
    <mergeCell ref="AZ47:BI47"/>
    <mergeCell ref="AZ49:BI49"/>
    <mergeCell ref="AZ50:BI50"/>
    <mergeCell ref="AZ52:BI52"/>
    <mergeCell ref="AZ53:BI53"/>
    <mergeCell ref="AZ54:BI54"/>
    <mergeCell ref="AZ55:BI55"/>
    <mergeCell ref="AZ57:BI57"/>
    <mergeCell ref="C5:U6"/>
    <mergeCell ref="AP38:AY38"/>
    <mergeCell ref="AZ38:BI38"/>
    <mergeCell ref="AP37:BI37"/>
    <mergeCell ref="V38:AE38"/>
    <mergeCell ref="AF38:AO38"/>
    <mergeCell ref="V37:AO37"/>
    <mergeCell ref="C37:U38"/>
    <mergeCell ref="C31:E31"/>
    <mergeCell ref="AZ25:BI2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K58"/>
  <sheetViews>
    <sheetView workbookViewId="0" topLeftCell="A1">
      <selection activeCell="A1" sqref="A1"/>
    </sheetView>
  </sheetViews>
  <sheetFormatPr defaultColWidth="9.00390625" defaultRowHeight="12" customHeight="1"/>
  <cols>
    <col min="1" max="1" width="1.00390625" style="3" customWidth="1"/>
    <col min="2" max="63" width="1.625" style="3" customWidth="1"/>
    <col min="64" max="65" width="11.375" style="3" bestFit="1" customWidth="1"/>
    <col min="66" max="16384" width="9.00390625" style="3" customWidth="1"/>
  </cols>
  <sheetData>
    <row r="1" spans="23:63" ht="10.5" customHeight="1">
      <c r="W1" s="4"/>
      <c r="X1" s="4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160" t="s">
        <v>312</v>
      </c>
    </row>
    <row r="2" ht="10.5" customHeight="1"/>
    <row r="3" spans="2:62" s="1" customFormat="1" ht="18" customHeight="1">
      <c r="B3" s="216" t="s">
        <v>325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</row>
    <row r="4" spans="2:62" ht="12.75" customHeight="1">
      <c r="B4" s="12"/>
      <c r="C4" s="10"/>
      <c r="D4" s="10"/>
      <c r="E4" s="10"/>
      <c r="F4" s="10"/>
      <c r="G4" s="11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41" t="s">
        <v>1</v>
      </c>
    </row>
    <row r="5" spans="2:62" ht="18" customHeight="1">
      <c r="B5" s="7"/>
      <c r="C5" s="7"/>
      <c r="D5" s="7"/>
      <c r="E5" s="9"/>
      <c r="F5" s="9"/>
      <c r="G5" s="9"/>
      <c r="H5" s="9"/>
      <c r="I5" s="9"/>
      <c r="J5" s="9"/>
      <c r="K5" s="9"/>
      <c r="L5" s="219" t="s">
        <v>240</v>
      </c>
      <c r="M5" s="219"/>
      <c r="N5" s="219"/>
      <c r="O5" s="219"/>
      <c r="P5" s="219"/>
      <c r="Q5" s="219"/>
      <c r="R5" s="219"/>
      <c r="S5" s="219"/>
      <c r="T5" s="219" t="s">
        <v>2</v>
      </c>
      <c r="U5" s="219"/>
      <c r="V5" s="219"/>
      <c r="W5" s="219"/>
      <c r="X5" s="219"/>
      <c r="Y5" s="219"/>
      <c r="Z5" s="219"/>
      <c r="AA5" s="219" t="s">
        <v>241</v>
      </c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22"/>
    </row>
    <row r="6" spans="2:62" ht="18" customHeight="1">
      <c r="B6" s="205" t="s">
        <v>154</v>
      </c>
      <c r="C6" s="205"/>
      <c r="D6" s="205"/>
      <c r="E6" s="205"/>
      <c r="F6" s="205"/>
      <c r="G6" s="205"/>
      <c r="H6" s="205"/>
      <c r="I6" s="205"/>
      <c r="J6" s="205"/>
      <c r="K6" s="205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9" t="s">
        <v>242</v>
      </c>
      <c r="AB6" s="208"/>
      <c r="AC6" s="208"/>
      <c r="AD6" s="208"/>
      <c r="AE6" s="208"/>
      <c r="AF6" s="208"/>
      <c r="AG6" s="209" t="s">
        <v>243</v>
      </c>
      <c r="AH6" s="208"/>
      <c r="AI6" s="208"/>
      <c r="AJ6" s="208"/>
      <c r="AK6" s="208"/>
      <c r="AL6" s="208"/>
      <c r="AM6" s="209" t="s">
        <v>244</v>
      </c>
      <c r="AN6" s="208"/>
      <c r="AO6" s="208"/>
      <c r="AP6" s="208"/>
      <c r="AQ6" s="208"/>
      <c r="AR6" s="208"/>
      <c r="AS6" s="208" t="s">
        <v>3</v>
      </c>
      <c r="AT6" s="208"/>
      <c r="AU6" s="208"/>
      <c r="AV6" s="208"/>
      <c r="AW6" s="208"/>
      <c r="AX6" s="208"/>
      <c r="AY6" s="209" t="s">
        <v>245</v>
      </c>
      <c r="AZ6" s="208"/>
      <c r="BA6" s="208"/>
      <c r="BB6" s="208"/>
      <c r="BC6" s="208"/>
      <c r="BD6" s="208"/>
      <c r="BE6" s="209" t="s">
        <v>246</v>
      </c>
      <c r="BF6" s="208"/>
      <c r="BG6" s="208"/>
      <c r="BH6" s="208"/>
      <c r="BI6" s="208"/>
      <c r="BJ6" s="215"/>
    </row>
    <row r="7" spans="2:62" ht="18" customHeight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9"/>
      <c r="AB7" s="208"/>
      <c r="AC7" s="208"/>
      <c r="AD7" s="208"/>
      <c r="AE7" s="208"/>
      <c r="AF7" s="208"/>
      <c r="AG7" s="209"/>
      <c r="AH7" s="208"/>
      <c r="AI7" s="208"/>
      <c r="AJ7" s="208"/>
      <c r="AK7" s="208"/>
      <c r="AL7" s="208"/>
      <c r="AM7" s="209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9"/>
      <c r="AZ7" s="208"/>
      <c r="BA7" s="208"/>
      <c r="BB7" s="208"/>
      <c r="BC7" s="208"/>
      <c r="BD7" s="208"/>
      <c r="BE7" s="209"/>
      <c r="BF7" s="208"/>
      <c r="BG7" s="208"/>
      <c r="BH7" s="208"/>
      <c r="BI7" s="208"/>
      <c r="BJ7" s="215"/>
    </row>
    <row r="8" spans="2:62" ht="18" customHeight="1">
      <c r="B8" s="67"/>
      <c r="C8" s="67"/>
      <c r="D8" s="67"/>
      <c r="E8" s="68"/>
      <c r="F8" s="68"/>
      <c r="G8" s="68"/>
      <c r="H8" s="68"/>
      <c r="I8" s="68"/>
      <c r="J8" s="68"/>
      <c r="K8" s="69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15"/>
    </row>
    <row r="9" spans="2:19" ht="12.75" customHeight="1">
      <c r="B9" s="7"/>
      <c r="C9" s="7"/>
      <c r="D9" s="7"/>
      <c r="L9" s="64"/>
      <c r="M9" s="9"/>
      <c r="N9" s="9"/>
      <c r="O9" s="9"/>
      <c r="P9" s="9"/>
      <c r="Q9" s="9"/>
      <c r="R9" s="9"/>
      <c r="S9" s="9"/>
    </row>
    <row r="10" spans="2:62" ht="12.75" customHeight="1">
      <c r="B10" s="7"/>
      <c r="C10" s="205" t="s">
        <v>271</v>
      </c>
      <c r="D10" s="205"/>
      <c r="E10" s="205"/>
      <c r="F10" s="203">
        <v>11</v>
      </c>
      <c r="G10" s="203"/>
      <c r="H10" s="214" t="s">
        <v>272</v>
      </c>
      <c r="I10" s="214"/>
      <c r="J10" s="214"/>
      <c r="L10" s="212">
        <f>SUM(T10:BJ10)</f>
        <v>273564356</v>
      </c>
      <c r="M10" s="213"/>
      <c r="N10" s="213"/>
      <c r="O10" s="213"/>
      <c r="P10" s="213"/>
      <c r="Q10" s="213"/>
      <c r="R10" s="213"/>
      <c r="S10" s="213"/>
      <c r="T10" s="220">
        <v>184830271</v>
      </c>
      <c r="U10" s="220"/>
      <c r="V10" s="220"/>
      <c r="W10" s="220"/>
      <c r="X10" s="220"/>
      <c r="Y10" s="220"/>
      <c r="Z10" s="220"/>
      <c r="AA10" s="220">
        <v>42668649</v>
      </c>
      <c r="AB10" s="220"/>
      <c r="AC10" s="220"/>
      <c r="AD10" s="220"/>
      <c r="AE10" s="220"/>
      <c r="AF10" s="220"/>
      <c r="AG10" s="220">
        <v>0</v>
      </c>
      <c r="AH10" s="220"/>
      <c r="AI10" s="220"/>
      <c r="AJ10" s="220"/>
      <c r="AK10" s="220"/>
      <c r="AL10" s="220"/>
      <c r="AM10" s="220">
        <v>43384496</v>
      </c>
      <c r="AN10" s="220"/>
      <c r="AO10" s="220"/>
      <c r="AP10" s="220"/>
      <c r="AQ10" s="220"/>
      <c r="AR10" s="220"/>
      <c r="AS10" s="220">
        <v>796107</v>
      </c>
      <c r="AT10" s="220"/>
      <c r="AU10" s="220"/>
      <c r="AV10" s="220"/>
      <c r="AW10" s="220"/>
      <c r="AX10" s="220"/>
      <c r="AY10" s="220">
        <v>1353776</v>
      </c>
      <c r="AZ10" s="220"/>
      <c r="BA10" s="220"/>
      <c r="BB10" s="220"/>
      <c r="BC10" s="220"/>
      <c r="BD10" s="220"/>
      <c r="BE10" s="220">
        <v>531057</v>
      </c>
      <c r="BF10" s="220"/>
      <c r="BG10" s="220"/>
      <c r="BH10" s="220"/>
      <c r="BI10" s="220"/>
      <c r="BJ10" s="220"/>
    </row>
    <row r="11" spans="2:62" ht="12.75" customHeight="1">
      <c r="B11" s="7"/>
      <c r="C11" s="8"/>
      <c r="D11" s="8"/>
      <c r="E11" s="8"/>
      <c r="F11" s="2"/>
      <c r="G11" s="2"/>
      <c r="H11" s="2"/>
      <c r="I11" s="2"/>
      <c r="J11" s="2"/>
      <c r="L11" s="65"/>
      <c r="M11" s="49"/>
      <c r="N11" s="49"/>
      <c r="O11" s="49"/>
      <c r="P11" s="49"/>
      <c r="Q11" s="49"/>
      <c r="R11" s="49"/>
      <c r="S11" s="49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</row>
    <row r="12" spans="2:62" ht="12.75" customHeight="1">
      <c r="B12" s="7"/>
      <c r="C12" s="7"/>
      <c r="D12" s="7"/>
      <c r="F12" s="203">
        <v>12</v>
      </c>
      <c r="G12" s="203"/>
      <c r="L12" s="212">
        <f>SUM(T12:BJ12)</f>
        <v>307201530</v>
      </c>
      <c r="M12" s="213"/>
      <c r="N12" s="213"/>
      <c r="O12" s="213"/>
      <c r="P12" s="213"/>
      <c r="Q12" s="213"/>
      <c r="R12" s="213"/>
      <c r="S12" s="213"/>
      <c r="T12" s="220">
        <v>198012874</v>
      </c>
      <c r="U12" s="220"/>
      <c r="V12" s="220"/>
      <c r="W12" s="220"/>
      <c r="X12" s="220"/>
      <c r="Y12" s="220"/>
      <c r="Z12" s="220"/>
      <c r="AA12" s="220">
        <v>46906766</v>
      </c>
      <c r="AB12" s="220"/>
      <c r="AC12" s="220"/>
      <c r="AD12" s="220"/>
      <c r="AE12" s="220"/>
      <c r="AF12" s="220"/>
      <c r="AG12" s="220">
        <v>17435734</v>
      </c>
      <c r="AH12" s="220"/>
      <c r="AI12" s="220"/>
      <c r="AJ12" s="220"/>
      <c r="AK12" s="220"/>
      <c r="AL12" s="220"/>
      <c r="AM12" s="220">
        <v>42259206</v>
      </c>
      <c r="AN12" s="220"/>
      <c r="AO12" s="220"/>
      <c r="AP12" s="220"/>
      <c r="AQ12" s="220"/>
      <c r="AR12" s="220"/>
      <c r="AS12" s="220">
        <v>711796</v>
      </c>
      <c r="AT12" s="220"/>
      <c r="AU12" s="220"/>
      <c r="AV12" s="220"/>
      <c r="AW12" s="220"/>
      <c r="AX12" s="220"/>
      <c r="AY12" s="220">
        <v>1347890</v>
      </c>
      <c r="AZ12" s="220"/>
      <c r="BA12" s="220"/>
      <c r="BB12" s="220"/>
      <c r="BC12" s="220"/>
      <c r="BD12" s="220"/>
      <c r="BE12" s="220">
        <v>527264</v>
      </c>
      <c r="BF12" s="220"/>
      <c r="BG12" s="220"/>
      <c r="BH12" s="220"/>
      <c r="BI12" s="220"/>
      <c r="BJ12" s="220"/>
    </row>
    <row r="13" spans="2:62" ht="12.75" customHeight="1">
      <c r="B13" s="7"/>
      <c r="C13" s="7"/>
      <c r="D13" s="7"/>
      <c r="F13" s="2"/>
      <c r="G13" s="2"/>
      <c r="L13" s="65"/>
      <c r="M13" s="49"/>
      <c r="N13" s="49"/>
      <c r="O13" s="49"/>
      <c r="P13" s="49"/>
      <c r="Q13" s="49"/>
      <c r="R13" s="49"/>
      <c r="S13" s="49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</row>
    <row r="14" spans="2:62" ht="12.75" customHeight="1">
      <c r="B14" s="7"/>
      <c r="C14" s="7"/>
      <c r="D14" s="7"/>
      <c r="F14" s="203">
        <v>13</v>
      </c>
      <c r="G14" s="203"/>
      <c r="L14" s="212">
        <f>SUM(T14:BJ14)</f>
        <v>318817883</v>
      </c>
      <c r="M14" s="213"/>
      <c r="N14" s="213"/>
      <c r="O14" s="213"/>
      <c r="P14" s="213"/>
      <c r="Q14" s="213"/>
      <c r="R14" s="213"/>
      <c r="S14" s="213"/>
      <c r="T14" s="220">
        <v>199209767</v>
      </c>
      <c r="U14" s="220"/>
      <c r="V14" s="220"/>
      <c r="W14" s="220"/>
      <c r="X14" s="220"/>
      <c r="Y14" s="220"/>
      <c r="Z14" s="220"/>
      <c r="AA14" s="220">
        <v>48426937</v>
      </c>
      <c r="AB14" s="220"/>
      <c r="AC14" s="220"/>
      <c r="AD14" s="220"/>
      <c r="AE14" s="220"/>
      <c r="AF14" s="220"/>
      <c r="AG14" s="220">
        <v>20838607</v>
      </c>
      <c r="AH14" s="220"/>
      <c r="AI14" s="220"/>
      <c r="AJ14" s="220"/>
      <c r="AK14" s="220"/>
      <c r="AL14" s="220"/>
      <c r="AM14" s="220">
        <v>47720294</v>
      </c>
      <c r="AN14" s="220"/>
      <c r="AO14" s="220"/>
      <c r="AP14" s="220"/>
      <c r="AQ14" s="220"/>
      <c r="AR14" s="220"/>
      <c r="AS14" s="220">
        <v>657313</v>
      </c>
      <c r="AT14" s="220"/>
      <c r="AU14" s="220"/>
      <c r="AV14" s="220"/>
      <c r="AW14" s="220"/>
      <c r="AX14" s="220"/>
      <c r="AY14" s="220">
        <v>1415585</v>
      </c>
      <c r="AZ14" s="220"/>
      <c r="BA14" s="220"/>
      <c r="BB14" s="220"/>
      <c r="BC14" s="220"/>
      <c r="BD14" s="220"/>
      <c r="BE14" s="220">
        <v>549380</v>
      </c>
      <c r="BF14" s="220"/>
      <c r="BG14" s="220"/>
      <c r="BH14" s="220"/>
      <c r="BI14" s="220"/>
      <c r="BJ14" s="220"/>
    </row>
    <row r="15" spans="2:62" ht="12.75" customHeight="1">
      <c r="B15" s="7"/>
      <c r="C15" s="7"/>
      <c r="D15" s="7"/>
      <c r="F15" s="2"/>
      <c r="G15" s="2"/>
      <c r="L15" s="65"/>
      <c r="M15" s="49"/>
      <c r="N15" s="49"/>
      <c r="O15" s="49"/>
      <c r="P15" s="49"/>
      <c r="Q15" s="49"/>
      <c r="R15" s="49"/>
      <c r="S15" s="49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</row>
    <row r="16" spans="2:62" ht="12.75" customHeight="1">
      <c r="B16" s="7"/>
      <c r="C16" s="7"/>
      <c r="D16" s="7"/>
      <c r="F16" s="203">
        <v>14</v>
      </c>
      <c r="G16" s="203"/>
      <c r="L16" s="212">
        <f>SUM(T16:BJ16)</f>
        <v>305652222</v>
      </c>
      <c r="M16" s="213"/>
      <c r="N16" s="213"/>
      <c r="O16" s="213"/>
      <c r="P16" s="213"/>
      <c r="Q16" s="213"/>
      <c r="R16" s="213"/>
      <c r="S16" s="213"/>
      <c r="T16" s="220">
        <v>184718374</v>
      </c>
      <c r="U16" s="220"/>
      <c r="V16" s="220"/>
      <c r="W16" s="220"/>
      <c r="X16" s="220"/>
      <c r="Y16" s="220"/>
      <c r="Z16" s="220"/>
      <c r="AA16" s="220">
        <v>49198568</v>
      </c>
      <c r="AB16" s="220"/>
      <c r="AC16" s="220"/>
      <c r="AD16" s="220"/>
      <c r="AE16" s="220"/>
      <c r="AF16" s="220"/>
      <c r="AG16" s="220">
        <v>21420865</v>
      </c>
      <c r="AH16" s="220"/>
      <c r="AI16" s="220"/>
      <c r="AJ16" s="220"/>
      <c r="AK16" s="220"/>
      <c r="AL16" s="220"/>
      <c r="AM16" s="220">
        <v>49125420</v>
      </c>
      <c r="AN16" s="220"/>
      <c r="AO16" s="220"/>
      <c r="AP16" s="220"/>
      <c r="AQ16" s="220"/>
      <c r="AR16" s="220"/>
      <c r="AS16" s="220">
        <v>367683</v>
      </c>
      <c r="AT16" s="220"/>
      <c r="AU16" s="220"/>
      <c r="AV16" s="220"/>
      <c r="AW16" s="220"/>
      <c r="AX16" s="220"/>
      <c r="AY16" s="220">
        <v>280631</v>
      </c>
      <c r="AZ16" s="220"/>
      <c r="BA16" s="220"/>
      <c r="BB16" s="220"/>
      <c r="BC16" s="220"/>
      <c r="BD16" s="220"/>
      <c r="BE16" s="220">
        <v>540681</v>
      </c>
      <c r="BF16" s="220"/>
      <c r="BG16" s="220"/>
      <c r="BH16" s="220"/>
      <c r="BI16" s="220"/>
      <c r="BJ16" s="220"/>
    </row>
    <row r="17" spans="2:62" ht="12.75" customHeight="1">
      <c r="B17" s="7"/>
      <c r="C17" s="7"/>
      <c r="D17" s="7"/>
      <c r="F17" s="2"/>
      <c r="G17" s="2"/>
      <c r="L17" s="65"/>
      <c r="M17" s="49"/>
      <c r="N17" s="49"/>
      <c r="O17" s="49"/>
      <c r="P17" s="49"/>
      <c r="Q17" s="49"/>
      <c r="R17" s="49"/>
      <c r="S17" s="49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</row>
    <row r="18" spans="2:62" s="31" customFormat="1" ht="12.75" customHeight="1">
      <c r="B18" s="93"/>
      <c r="C18" s="93"/>
      <c r="D18" s="93"/>
      <c r="E18" s="32"/>
      <c r="F18" s="199">
        <v>15</v>
      </c>
      <c r="G18" s="199"/>
      <c r="H18" s="32"/>
      <c r="I18" s="32"/>
      <c r="J18" s="32"/>
      <c r="K18" s="32"/>
      <c r="L18" s="210">
        <f>SUM(T18:BJ18)</f>
        <v>312550775</v>
      </c>
      <c r="M18" s="211"/>
      <c r="N18" s="211"/>
      <c r="O18" s="211"/>
      <c r="P18" s="211"/>
      <c r="Q18" s="211"/>
      <c r="R18" s="211"/>
      <c r="S18" s="211"/>
      <c r="T18" s="221">
        <v>187053420</v>
      </c>
      <c r="U18" s="221"/>
      <c r="V18" s="221"/>
      <c r="W18" s="221"/>
      <c r="X18" s="221"/>
      <c r="Y18" s="221"/>
      <c r="Z18" s="221"/>
      <c r="AA18" s="221">
        <v>55077505</v>
      </c>
      <c r="AB18" s="221"/>
      <c r="AC18" s="221"/>
      <c r="AD18" s="221"/>
      <c r="AE18" s="221"/>
      <c r="AF18" s="221"/>
      <c r="AG18" s="221">
        <v>22932265</v>
      </c>
      <c r="AH18" s="221"/>
      <c r="AI18" s="221"/>
      <c r="AJ18" s="221"/>
      <c r="AK18" s="221"/>
      <c r="AL18" s="221"/>
      <c r="AM18" s="221">
        <v>46544965</v>
      </c>
      <c r="AN18" s="221"/>
      <c r="AO18" s="221"/>
      <c r="AP18" s="221"/>
      <c r="AQ18" s="221"/>
      <c r="AR18" s="221"/>
      <c r="AS18" s="221">
        <v>29500</v>
      </c>
      <c r="AT18" s="221"/>
      <c r="AU18" s="221"/>
      <c r="AV18" s="221"/>
      <c r="AW18" s="221"/>
      <c r="AX18" s="221"/>
      <c r="AY18" s="221">
        <v>368695</v>
      </c>
      <c r="AZ18" s="221"/>
      <c r="BA18" s="221"/>
      <c r="BB18" s="221"/>
      <c r="BC18" s="221"/>
      <c r="BD18" s="221"/>
      <c r="BE18" s="221">
        <v>544425</v>
      </c>
      <c r="BF18" s="221"/>
      <c r="BG18" s="221"/>
      <c r="BH18" s="221"/>
      <c r="BI18" s="221"/>
      <c r="BJ18" s="221"/>
    </row>
    <row r="19" spans="2:62" ht="12.75" customHeight="1">
      <c r="B19" s="12"/>
      <c r="C19" s="10"/>
      <c r="D19" s="10"/>
      <c r="E19" s="10"/>
      <c r="F19" s="10"/>
      <c r="G19" s="11"/>
      <c r="H19" s="12"/>
      <c r="I19" s="12"/>
      <c r="J19" s="12"/>
      <c r="K19" s="12"/>
      <c r="L19" s="66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</row>
    <row r="20" spans="2:6" ht="12" customHeight="1">
      <c r="B20" s="185" t="s">
        <v>4</v>
      </c>
      <c r="C20" s="185"/>
      <c r="D20" s="185"/>
      <c r="E20" s="2" t="s">
        <v>234</v>
      </c>
      <c r="F20" s="3" t="s">
        <v>5</v>
      </c>
    </row>
    <row r="21" spans="2:5" ht="12" customHeight="1">
      <c r="B21" s="7"/>
      <c r="C21" s="7"/>
      <c r="D21" s="7"/>
      <c r="E21" s="2"/>
    </row>
    <row r="22" spans="2:5" ht="12" customHeight="1">
      <c r="B22" s="7"/>
      <c r="C22" s="7"/>
      <c r="D22" s="7"/>
      <c r="E22" s="2"/>
    </row>
    <row r="24" spans="2:62" s="1" customFormat="1" ht="18" customHeight="1">
      <c r="B24" s="216" t="s">
        <v>326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</row>
    <row r="25" spans="2:63" ht="12.75" customHeight="1">
      <c r="B25" s="12"/>
      <c r="C25" s="75"/>
      <c r="D25" s="12"/>
      <c r="E25" s="12"/>
      <c r="F25" s="12"/>
      <c r="G25" s="12"/>
      <c r="H25" s="12"/>
      <c r="I25" s="12"/>
      <c r="J25" s="12"/>
      <c r="K25" s="12"/>
      <c r="L25" s="12"/>
      <c r="M25" s="76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41"/>
      <c r="AY25" s="41"/>
      <c r="AZ25" s="41"/>
      <c r="BA25" s="41"/>
      <c r="BB25" s="41"/>
      <c r="BC25" s="41"/>
      <c r="BD25" s="12"/>
      <c r="BE25" s="12"/>
      <c r="BF25" s="12"/>
      <c r="BG25" s="12"/>
      <c r="BH25" s="12"/>
      <c r="BI25" s="12"/>
      <c r="BJ25" s="41" t="s">
        <v>6</v>
      </c>
      <c r="BK25" s="9"/>
    </row>
    <row r="26" spans="2:62" ht="18" customHeight="1">
      <c r="B26" s="7"/>
      <c r="C26" s="7"/>
      <c r="D26" s="7"/>
      <c r="E26" s="8"/>
      <c r="F26" s="9"/>
      <c r="G26" s="9"/>
      <c r="H26" s="9"/>
      <c r="I26" s="9"/>
      <c r="J26" s="9"/>
      <c r="K26" s="9"/>
      <c r="L26" s="9"/>
      <c r="M26" s="9"/>
      <c r="N26" s="64"/>
      <c r="O26" s="9"/>
      <c r="P26" s="9"/>
      <c r="Q26" s="9"/>
      <c r="R26" s="9"/>
      <c r="S26" s="9"/>
      <c r="T26" s="74"/>
      <c r="U26" s="219" t="s">
        <v>247</v>
      </c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22"/>
    </row>
    <row r="27" spans="2:62" ht="18" customHeight="1">
      <c r="B27" s="205" t="s">
        <v>154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17" t="s">
        <v>240</v>
      </c>
      <c r="O27" s="205"/>
      <c r="P27" s="205"/>
      <c r="Q27" s="205"/>
      <c r="R27" s="205"/>
      <c r="S27" s="205"/>
      <c r="T27" s="218"/>
      <c r="U27" s="187" t="s">
        <v>289</v>
      </c>
      <c r="V27" s="187"/>
      <c r="W27" s="187"/>
      <c r="X27" s="187"/>
      <c r="Y27" s="187"/>
      <c r="Z27" s="187"/>
      <c r="AA27" s="187"/>
      <c r="AB27" s="208" t="s">
        <v>248</v>
      </c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 t="s">
        <v>249</v>
      </c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 t="s">
        <v>250</v>
      </c>
      <c r="BE27" s="208"/>
      <c r="BF27" s="208"/>
      <c r="BG27" s="208"/>
      <c r="BH27" s="208"/>
      <c r="BI27" s="208"/>
      <c r="BJ27" s="215"/>
    </row>
    <row r="28" spans="2:62" ht="18" customHeight="1">
      <c r="B28" s="67"/>
      <c r="C28" s="67"/>
      <c r="D28" s="67"/>
      <c r="E28" s="71"/>
      <c r="F28" s="68"/>
      <c r="G28" s="68"/>
      <c r="H28" s="68"/>
      <c r="I28" s="68"/>
      <c r="J28" s="68"/>
      <c r="K28" s="68"/>
      <c r="L28" s="68"/>
      <c r="M28" s="68"/>
      <c r="N28" s="72"/>
      <c r="O28" s="68"/>
      <c r="P28" s="68"/>
      <c r="Q28" s="68"/>
      <c r="R28" s="68"/>
      <c r="S28" s="68"/>
      <c r="T28" s="69"/>
      <c r="U28" s="187"/>
      <c r="V28" s="187"/>
      <c r="W28" s="187"/>
      <c r="X28" s="187"/>
      <c r="Y28" s="187"/>
      <c r="Z28" s="187"/>
      <c r="AA28" s="187"/>
      <c r="AB28" s="208" t="s">
        <v>252</v>
      </c>
      <c r="AC28" s="208"/>
      <c r="AD28" s="208"/>
      <c r="AE28" s="208"/>
      <c r="AF28" s="208"/>
      <c r="AG28" s="208"/>
      <c r="AH28" s="208"/>
      <c r="AI28" s="208" t="s">
        <v>251</v>
      </c>
      <c r="AJ28" s="208"/>
      <c r="AK28" s="208"/>
      <c r="AL28" s="208"/>
      <c r="AM28" s="208"/>
      <c r="AN28" s="208"/>
      <c r="AO28" s="208"/>
      <c r="AP28" s="208" t="s">
        <v>252</v>
      </c>
      <c r="AQ28" s="208"/>
      <c r="AR28" s="208"/>
      <c r="AS28" s="208"/>
      <c r="AT28" s="208"/>
      <c r="AU28" s="208"/>
      <c r="AV28" s="208"/>
      <c r="AW28" s="208" t="s">
        <v>253</v>
      </c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15"/>
    </row>
    <row r="29" spans="2:62" ht="12.75" customHeight="1">
      <c r="B29" s="7"/>
      <c r="C29" s="7"/>
      <c r="D29" s="7"/>
      <c r="E29" s="2"/>
      <c r="N29" s="64"/>
      <c r="O29" s="9"/>
      <c r="P29" s="9"/>
      <c r="Q29" s="9"/>
      <c r="R29" s="197" t="s">
        <v>232</v>
      </c>
      <c r="S29" s="197"/>
      <c r="T29" s="197"/>
      <c r="U29" s="9"/>
      <c r="V29" s="9"/>
      <c r="W29" s="9"/>
      <c r="X29" s="9"/>
      <c r="Y29" s="197" t="s">
        <v>232</v>
      </c>
      <c r="Z29" s="197"/>
      <c r="AA29" s="197"/>
      <c r="AB29" s="9"/>
      <c r="AC29" s="9"/>
      <c r="AD29" s="9"/>
      <c r="AE29" s="9"/>
      <c r="AF29" s="197" t="s">
        <v>232</v>
      </c>
      <c r="AG29" s="197"/>
      <c r="AH29" s="197"/>
      <c r="AI29" s="9"/>
      <c r="AJ29" s="9"/>
      <c r="AK29" s="9"/>
      <c r="AL29" s="9"/>
      <c r="AM29" s="9"/>
      <c r="AN29" s="197" t="s">
        <v>302</v>
      </c>
      <c r="AO29" s="197"/>
      <c r="AP29" s="9"/>
      <c r="AQ29" s="9"/>
      <c r="AR29" s="9"/>
      <c r="AS29" s="9"/>
      <c r="AT29" s="197" t="s">
        <v>232</v>
      </c>
      <c r="AU29" s="197"/>
      <c r="AV29" s="197"/>
      <c r="AW29" s="9"/>
      <c r="AX29" s="9"/>
      <c r="AY29" s="9"/>
      <c r="AZ29" s="9"/>
      <c r="BA29" s="9"/>
      <c r="BB29" s="197" t="s">
        <v>302</v>
      </c>
      <c r="BC29" s="197"/>
      <c r="BD29" s="9"/>
      <c r="BE29" s="9"/>
      <c r="BF29" s="9"/>
      <c r="BG29" s="9"/>
      <c r="BH29" s="197" t="s">
        <v>232</v>
      </c>
      <c r="BI29" s="197"/>
      <c r="BJ29" s="197"/>
    </row>
    <row r="30" spans="2:62" ht="12.75" customHeight="1">
      <c r="B30" s="7"/>
      <c r="C30" s="7"/>
      <c r="D30" s="7"/>
      <c r="E30" s="2"/>
      <c r="N30" s="64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</row>
    <row r="31" spans="2:62" ht="12.75" customHeight="1">
      <c r="B31" s="7"/>
      <c r="C31" s="205" t="s">
        <v>271</v>
      </c>
      <c r="D31" s="205"/>
      <c r="E31" s="205"/>
      <c r="F31" s="205"/>
      <c r="G31" s="203">
        <v>10</v>
      </c>
      <c r="H31" s="203"/>
      <c r="I31" s="214" t="s">
        <v>272</v>
      </c>
      <c r="J31" s="214"/>
      <c r="K31" s="214"/>
      <c r="L31" s="214"/>
      <c r="N31" s="212">
        <f>SUM(U31,AI46,AR46,BA46)</f>
        <v>104261161</v>
      </c>
      <c r="O31" s="213"/>
      <c r="P31" s="213"/>
      <c r="Q31" s="213"/>
      <c r="R31" s="213"/>
      <c r="S31" s="213"/>
      <c r="T31" s="213"/>
      <c r="U31" s="213">
        <f>SUM(AB31,AP31,BD31,N46,U46,AB46)</f>
        <v>99329236</v>
      </c>
      <c r="V31" s="213"/>
      <c r="W31" s="213"/>
      <c r="X31" s="213"/>
      <c r="Y31" s="213"/>
      <c r="Z31" s="213"/>
      <c r="AA31" s="213"/>
      <c r="AB31" s="206">
        <v>81042077</v>
      </c>
      <c r="AC31" s="206"/>
      <c r="AD31" s="206"/>
      <c r="AE31" s="206"/>
      <c r="AF31" s="206"/>
      <c r="AG31" s="206"/>
      <c r="AH31" s="206"/>
      <c r="AI31" s="206">
        <v>2629782</v>
      </c>
      <c r="AJ31" s="206"/>
      <c r="AK31" s="206"/>
      <c r="AL31" s="206"/>
      <c r="AM31" s="206"/>
      <c r="AN31" s="206"/>
      <c r="AO31" s="206"/>
      <c r="AP31" s="206">
        <v>17304780</v>
      </c>
      <c r="AQ31" s="206"/>
      <c r="AR31" s="206"/>
      <c r="AS31" s="206"/>
      <c r="AT31" s="206"/>
      <c r="AU31" s="206"/>
      <c r="AV31" s="206"/>
      <c r="AW31" s="206">
        <v>1044331</v>
      </c>
      <c r="AX31" s="206"/>
      <c r="AY31" s="206"/>
      <c r="AZ31" s="206"/>
      <c r="BA31" s="206"/>
      <c r="BB31" s="206"/>
      <c r="BC31" s="206"/>
      <c r="BD31" s="206">
        <v>27704</v>
      </c>
      <c r="BE31" s="206"/>
      <c r="BF31" s="206"/>
      <c r="BG31" s="206"/>
      <c r="BH31" s="206"/>
      <c r="BI31" s="206"/>
      <c r="BJ31" s="206"/>
    </row>
    <row r="32" spans="2:62" ht="12.75" customHeight="1">
      <c r="B32" s="7"/>
      <c r="C32" s="8"/>
      <c r="D32" s="8"/>
      <c r="E32" s="8"/>
      <c r="F32" s="8"/>
      <c r="G32" s="2"/>
      <c r="H32" s="2"/>
      <c r="I32" s="2"/>
      <c r="J32" s="2"/>
      <c r="K32" s="2"/>
      <c r="L32" s="2"/>
      <c r="N32" s="65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</row>
    <row r="33" spans="2:62" ht="12.75" customHeight="1">
      <c r="B33" s="7"/>
      <c r="C33" s="7"/>
      <c r="D33" s="7"/>
      <c r="E33" s="2"/>
      <c r="G33" s="203">
        <v>11</v>
      </c>
      <c r="H33" s="203"/>
      <c r="N33" s="212">
        <f>SUM(U33,AI48,AR48,BA48)</f>
        <v>105686209</v>
      </c>
      <c r="O33" s="213"/>
      <c r="P33" s="213"/>
      <c r="Q33" s="213"/>
      <c r="R33" s="213"/>
      <c r="S33" s="213"/>
      <c r="T33" s="213"/>
      <c r="U33" s="213">
        <f>SUM(AB33,AP33,BD33,N48,U48,AB48)</f>
        <v>99334945</v>
      </c>
      <c r="V33" s="213"/>
      <c r="W33" s="213"/>
      <c r="X33" s="213"/>
      <c r="Y33" s="213"/>
      <c r="Z33" s="213"/>
      <c r="AA33" s="213"/>
      <c r="AB33" s="206">
        <v>80650878</v>
      </c>
      <c r="AC33" s="206"/>
      <c r="AD33" s="206"/>
      <c r="AE33" s="206"/>
      <c r="AF33" s="206"/>
      <c r="AG33" s="206"/>
      <c r="AH33" s="206"/>
      <c r="AI33" s="206">
        <v>2635272</v>
      </c>
      <c r="AJ33" s="206"/>
      <c r="AK33" s="206"/>
      <c r="AL33" s="206"/>
      <c r="AM33" s="206"/>
      <c r="AN33" s="206"/>
      <c r="AO33" s="206"/>
      <c r="AP33" s="206">
        <v>17690154</v>
      </c>
      <c r="AQ33" s="206"/>
      <c r="AR33" s="206"/>
      <c r="AS33" s="206"/>
      <c r="AT33" s="206"/>
      <c r="AU33" s="206"/>
      <c r="AV33" s="206"/>
      <c r="AW33" s="206">
        <v>1059539</v>
      </c>
      <c r="AX33" s="206"/>
      <c r="AY33" s="206"/>
      <c r="AZ33" s="206"/>
      <c r="BA33" s="206"/>
      <c r="BB33" s="206"/>
      <c r="BC33" s="206"/>
      <c r="BD33" s="206">
        <v>28974</v>
      </c>
      <c r="BE33" s="206"/>
      <c r="BF33" s="206"/>
      <c r="BG33" s="206"/>
      <c r="BH33" s="206"/>
      <c r="BI33" s="206"/>
      <c r="BJ33" s="206"/>
    </row>
    <row r="34" spans="2:62" ht="12.75" customHeight="1">
      <c r="B34" s="7"/>
      <c r="C34" s="7"/>
      <c r="D34" s="7"/>
      <c r="E34" s="2"/>
      <c r="G34" s="2"/>
      <c r="H34" s="2"/>
      <c r="N34" s="65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</row>
    <row r="35" spans="2:62" ht="12.75" customHeight="1">
      <c r="B35" s="7"/>
      <c r="C35" s="7"/>
      <c r="D35" s="7"/>
      <c r="E35" s="2"/>
      <c r="G35" s="203">
        <v>12</v>
      </c>
      <c r="H35" s="203"/>
      <c r="N35" s="212">
        <f>SUM(U35,AI50,AR50,BA50)</f>
        <v>106287678</v>
      </c>
      <c r="O35" s="213"/>
      <c r="P35" s="213"/>
      <c r="Q35" s="213"/>
      <c r="R35" s="213"/>
      <c r="S35" s="213"/>
      <c r="T35" s="213"/>
      <c r="U35" s="213">
        <f>SUM(AB35,AP35,BD35,N50,U50,AB50)</f>
        <v>100389496</v>
      </c>
      <c r="V35" s="213"/>
      <c r="W35" s="213"/>
      <c r="X35" s="213"/>
      <c r="Y35" s="213"/>
      <c r="Z35" s="213"/>
      <c r="AA35" s="213"/>
      <c r="AB35" s="206">
        <v>81555165</v>
      </c>
      <c r="AC35" s="206"/>
      <c r="AD35" s="206"/>
      <c r="AE35" s="206"/>
      <c r="AF35" s="206"/>
      <c r="AG35" s="206"/>
      <c r="AH35" s="206"/>
      <c r="AI35" s="206">
        <v>2672806</v>
      </c>
      <c r="AJ35" s="206"/>
      <c r="AK35" s="206"/>
      <c r="AL35" s="206"/>
      <c r="AM35" s="206"/>
      <c r="AN35" s="206"/>
      <c r="AO35" s="206"/>
      <c r="AP35" s="206">
        <v>17838934</v>
      </c>
      <c r="AQ35" s="206"/>
      <c r="AR35" s="206"/>
      <c r="AS35" s="206"/>
      <c r="AT35" s="206"/>
      <c r="AU35" s="206"/>
      <c r="AV35" s="206"/>
      <c r="AW35" s="206">
        <v>1067705</v>
      </c>
      <c r="AX35" s="206"/>
      <c r="AY35" s="206"/>
      <c r="AZ35" s="206"/>
      <c r="BA35" s="206"/>
      <c r="BB35" s="206"/>
      <c r="BC35" s="206"/>
      <c r="BD35" s="206">
        <v>30442</v>
      </c>
      <c r="BE35" s="206"/>
      <c r="BF35" s="206"/>
      <c r="BG35" s="206"/>
      <c r="BH35" s="206"/>
      <c r="BI35" s="206"/>
      <c r="BJ35" s="206"/>
    </row>
    <row r="36" spans="2:62" ht="12.75" customHeight="1">
      <c r="B36" s="7"/>
      <c r="C36" s="7"/>
      <c r="D36" s="7"/>
      <c r="E36" s="2"/>
      <c r="G36" s="2"/>
      <c r="H36" s="2"/>
      <c r="N36" s="65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</row>
    <row r="37" spans="2:62" ht="12.75" customHeight="1">
      <c r="B37" s="7"/>
      <c r="C37" s="7"/>
      <c r="D37" s="7"/>
      <c r="E37" s="2"/>
      <c r="G37" s="203">
        <v>13</v>
      </c>
      <c r="H37" s="203"/>
      <c r="N37" s="212">
        <f>SUM(U37,AI52,AR52,BA52)</f>
        <v>103122946</v>
      </c>
      <c r="O37" s="213"/>
      <c r="P37" s="213"/>
      <c r="Q37" s="213"/>
      <c r="R37" s="213"/>
      <c r="S37" s="213"/>
      <c r="T37" s="213"/>
      <c r="U37" s="213">
        <f>SUM(AB37,AP37,BD37,N52,U52,AB52)</f>
        <v>97213849</v>
      </c>
      <c r="V37" s="213"/>
      <c r="W37" s="213"/>
      <c r="X37" s="213"/>
      <c r="Y37" s="213"/>
      <c r="Z37" s="213"/>
      <c r="AA37" s="213"/>
      <c r="AB37" s="206">
        <v>77894047</v>
      </c>
      <c r="AC37" s="206"/>
      <c r="AD37" s="206"/>
      <c r="AE37" s="206"/>
      <c r="AF37" s="206"/>
      <c r="AG37" s="206"/>
      <c r="AH37" s="206"/>
      <c r="AI37" s="206">
        <v>2693189</v>
      </c>
      <c r="AJ37" s="206"/>
      <c r="AK37" s="206"/>
      <c r="AL37" s="206"/>
      <c r="AM37" s="206"/>
      <c r="AN37" s="206"/>
      <c r="AO37" s="206"/>
      <c r="AP37" s="206">
        <v>18318049</v>
      </c>
      <c r="AQ37" s="206"/>
      <c r="AR37" s="206"/>
      <c r="AS37" s="206"/>
      <c r="AT37" s="206"/>
      <c r="AU37" s="206"/>
      <c r="AV37" s="206"/>
      <c r="AW37" s="206">
        <v>1091238</v>
      </c>
      <c r="AX37" s="206"/>
      <c r="AY37" s="206"/>
      <c r="AZ37" s="206"/>
      <c r="BA37" s="206"/>
      <c r="BB37" s="206"/>
      <c r="BC37" s="206"/>
      <c r="BD37" s="206">
        <v>31197</v>
      </c>
      <c r="BE37" s="206"/>
      <c r="BF37" s="206"/>
      <c r="BG37" s="206"/>
      <c r="BH37" s="206"/>
      <c r="BI37" s="206"/>
      <c r="BJ37" s="206"/>
    </row>
    <row r="38" spans="2:62" ht="12.75" customHeight="1">
      <c r="B38" s="7"/>
      <c r="C38" s="7"/>
      <c r="D38" s="7"/>
      <c r="E38" s="2"/>
      <c r="G38" s="2"/>
      <c r="H38" s="2"/>
      <c r="N38" s="65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</row>
    <row r="39" spans="2:62" s="31" customFormat="1" ht="12.75" customHeight="1">
      <c r="B39" s="93"/>
      <c r="C39" s="93"/>
      <c r="D39" s="93"/>
      <c r="E39" s="145"/>
      <c r="F39" s="32"/>
      <c r="G39" s="207">
        <v>14</v>
      </c>
      <c r="H39" s="207"/>
      <c r="I39" s="32"/>
      <c r="J39" s="32"/>
      <c r="K39" s="32"/>
      <c r="L39" s="32"/>
      <c r="M39" s="32"/>
      <c r="N39" s="210">
        <f>SUM(U39,AI54,AR54,BA54)</f>
        <v>112557456</v>
      </c>
      <c r="O39" s="211"/>
      <c r="P39" s="211"/>
      <c r="Q39" s="211"/>
      <c r="R39" s="211"/>
      <c r="S39" s="211"/>
      <c r="T39" s="211"/>
      <c r="U39" s="211">
        <f>SUM(AB39,AP39,BD39,N54,U54,AB54)</f>
        <v>106720259</v>
      </c>
      <c r="V39" s="211"/>
      <c r="W39" s="211"/>
      <c r="X39" s="211"/>
      <c r="Y39" s="211"/>
      <c r="Z39" s="211"/>
      <c r="AA39" s="211"/>
      <c r="AB39" s="195">
        <v>87580219</v>
      </c>
      <c r="AC39" s="195"/>
      <c r="AD39" s="195"/>
      <c r="AE39" s="195"/>
      <c r="AF39" s="195"/>
      <c r="AG39" s="195"/>
      <c r="AH39" s="195"/>
      <c r="AI39" s="195">
        <v>2699552</v>
      </c>
      <c r="AJ39" s="195"/>
      <c r="AK39" s="195"/>
      <c r="AL39" s="195"/>
      <c r="AM39" s="195"/>
      <c r="AN39" s="195"/>
      <c r="AO39" s="195"/>
      <c r="AP39" s="195">
        <v>18129488</v>
      </c>
      <c r="AQ39" s="195"/>
      <c r="AR39" s="195"/>
      <c r="AS39" s="195"/>
      <c r="AT39" s="195"/>
      <c r="AU39" s="195"/>
      <c r="AV39" s="195"/>
      <c r="AW39" s="195">
        <v>1095686</v>
      </c>
      <c r="AX39" s="195"/>
      <c r="AY39" s="195"/>
      <c r="AZ39" s="195"/>
      <c r="BA39" s="195"/>
      <c r="BB39" s="195"/>
      <c r="BC39" s="195"/>
      <c r="BD39" s="195">
        <v>32739</v>
      </c>
      <c r="BE39" s="195"/>
      <c r="BF39" s="195"/>
      <c r="BG39" s="195"/>
      <c r="BH39" s="195"/>
      <c r="BI39" s="195"/>
      <c r="BJ39" s="195"/>
    </row>
    <row r="40" spans="2:62" ht="12.75" customHeight="1">
      <c r="B40" s="12"/>
      <c r="C40" s="10"/>
      <c r="D40" s="10"/>
      <c r="E40" s="10"/>
      <c r="F40" s="10"/>
      <c r="G40" s="10"/>
      <c r="H40" s="11"/>
      <c r="I40" s="12"/>
      <c r="J40" s="12"/>
      <c r="K40" s="12"/>
      <c r="L40" s="12"/>
      <c r="M40" s="12"/>
      <c r="N40" s="66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</row>
    <row r="41" spans="9:62" ht="18" customHeight="1">
      <c r="I41" s="9"/>
      <c r="J41" s="9"/>
      <c r="K41" s="9"/>
      <c r="L41" s="9"/>
      <c r="M41" s="9"/>
      <c r="N41" s="186" t="s">
        <v>303</v>
      </c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9"/>
      <c r="AJ41" s="9"/>
      <c r="AK41" s="9"/>
      <c r="AL41" s="9"/>
      <c r="AM41" s="9"/>
      <c r="AN41" s="9"/>
      <c r="AO41" s="9"/>
      <c r="AP41" s="9"/>
      <c r="AQ41" s="9"/>
      <c r="AR41" s="70"/>
      <c r="AS41" s="13"/>
      <c r="AT41" s="13"/>
      <c r="AU41" s="13"/>
      <c r="AV41" s="13"/>
      <c r="AW41" s="13"/>
      <c r="AX41" s="13"/>
      <c r="AY41" s="13"/>
      <c r="AZ41" s="73"/>
      <c r="BA41" s="9"/>
      <c r="BB41" s="9"/>
      <c r="BC41" s="9"/>
      <c r="BD41" s="9"/>
      <c r="BE41" s="9"/>
      <c r="BF41" s="9"/>
      <c r="BG41" s="9"/>
      <c r="BH41" s="9"/>
      <c r="BI41" s="9"/>
      <c r="BJ41" s="9"/>
    </row>
    <row r="42" spans="2:62" ht="18" customHeight="1">
      <c r="B42" s="214" t="s">
        <v>154</v>
      </c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05"/>
      <c r="N42" s="208" t="s">
        <v>254</v>
      </c>
      <c r="O42" s="208"/>
      <c r="P42" s="208"/>
      <c r="Q42" s="208"/>
      <c r="R42" s="208"/>
      <c r="S42" s="208"/>
      <c r="T42" s="208"/>
      <c r="U42" s="208" t="s">
        <v>255</v>
      </c>
      <c r="V42" s="208"/>
      <c r="W42" s="208"/>
      <c r="X42" s="208"/>
      <c r="Y42" s="208"/>
      <c r="Z42" s="208"/>
      <c r="AA42" s="208"/>
      <c r="AB42" s="209" t="s">
        <v>259</v>
      </c>
      <c r="AC42" s="208"/>
      <c r="AD42" s="208"/>
      <c r="AE42" s="208"/>
      <c r="AF42" s="208"/>
      <c r="AG42" s="208"/>
      <c r="AH42" s="208"/>
      <c r="AI42" s="205" t="s">
        <v>256</v>
      </c>
      <c r="AJ42" s="205"/>
      <c r="AK42" s="205"/>
      <c r="AL42" s="205"/>
      <c r="AM42" s="205"/>
      <c r="AN42" s="205"/>
      <c r="AO42" s="205"/>
      <c r="AP42" s="205"/>
      <c r="AQ42" s="205"/>
      <c r="AR42" s="217" t="s">
        <v>257</v>
      </c>
      <c r="AS42" s="205"/>
      <c r="AT42" s="205"/>
      <c r="AU42" s="205"/>
      <c r="AV42" s="205"/>
      <c r="AW42" s="205"/>
      <c r="AX42" s="205"/>
      <c r="AY42" s="205"/>
      <c r="AZ42" s="218"/>
      <c r="BA42" s="205" t="s">
        <v>258</v>
      </c>
      <c r="BB42" s="205"/>
      <c r="BC42" s="205"/>
      <c r="BD42" s="205"/>
      <c r="BE42" s="205"/>
      <c r="BF42" s="205"/>
      <c r="BG42" s="205"/>
      <c r="BH42" s="205"/>
      <c r="BI42" s="205"/>
      <c r="BJ42" s="205"/>
    </row>
    <row r="43" spans="2:62" ht="18" customHeight="1">
      <c r="B43" s="67"/>
      <c r="C43" s="67"/>
      <c r="D43" s="67"/>
      <c r="E43" s="71"/>
      <c r="F43" s="68"/>
      <c r="G43" s="68"/>
      <c r="H43" s="68"/>
      <c r="I43" s="68"/>
      <c r="J43" s="68"/>
      <c r="K43" s="68"/>
      <c r="L43" s="68"/>
      <c r="M43" s="69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72"/>
      <c r="AJ43" s="68"/>
      <c r="AK43" s="68"/>
      <c r="AL43" s="68"/>
      <c r="AM43" s="68"/>
      <c r="AN43" s="68"/>
      <c r="AO43" s="68"/>
      <c r="AP43" s="68"/>
      <c r="AQ43" s="68"/>
      <c r="AR43" s="72"/>
      <c r="AS43" s="68"/>
      <c r="AT43" s="68"/>
      <c r="AU43" s="68"/>
      <c r="AV43" s="68"/>
      <c r="AW43" s="68"/>
      <c r="AX43" s="68"/>
      <c r="AY43" s="68"/>
      <c r="AZ43" s="69"/>
      <c r="BA43" s="72"/>
      <c r="BB43" s="68"/>
      <c r="BC43" s="68"/>
      <c r="BD43" s="68"/>
      <c r="BE43" s="68"/>
      <c r="BF43" s="68"/>
      <c r="BG43" s="68"/>
      <c r="BH43" s="68"/>
      <c r="BI43" s="68"/>
      <c r="BJ43" s="68"/>
    </row>
    <row r="44" spans="2:62" ht="12.75" customHeight="1">
      <c r="B44" s="7"/>
      <c r="C44" s="7"/>
      <c r="D44" s="7"/>
      <c r="E44" s="2"/>
      <c r="I44" s="9"/>
      <c r="J44" s="9"/>
      <c r="K44" s="9"/>
      <c r="L44" s="9"/>
      <c r="M44" s="9"/>
      <c r="N44" s="64"/>
      <c r="O44" s="9"/>
      <c r="P44" s="9"/>
      <c r="Q44" s="9"/>
      <c r="R44" s="197" t="s">
        <v>232</v>
      </c>
      <c r="S44" s="197"/>
      <c r="T44" s="197"/>
      <c r="U44" s="9"/>
      <c r="V44" s="9"/>
      <c r="W44" s="9"/>
      <c r="X44" s="9"/>
      <c r="Y44" s="197" t="s">
        <v>232</v>
      </c>
      <c r="Z44" s="197"/>
      <c r="AA44" s="197"/>
      <c r="AB44" s="9"/>
      <c r="AC44" s="9"/>
      <c r="AD44" s="9"/>
      <c r="AE44" s="9"/>
      <c r="AF44" s="197" t="s">
        <v>232</v>
      </c>
      <c r="AG44" s="197"/>
      <c r="AH44" s="197"/>
      <c r="AI44" s="9"/>
      <c r="AJ44" s="9"/>
      <c r="AK44" s="9"/>
      <c r="AL44" s="9"/>
      <c r="AM44" s="9"/>
      <c r="AN44" s="9"/>
      <c r="AO44" s="197" t="s">
        <v>232</v>
      </c>
      <c r="AP44" s="197"/>
      <c r="AQ44" s="197"/>
      <c r="AR44" s="9"/>
      <c r="AS44" s="9"/>
      <c r="AT44" s="9"/>
      <c r="AU44" s="9"/>
      <c r="AV44" s="9"/>
      <c r="AW44" s="9"/>
      <c r="AX44" s="197" t="s">
        <v>232</v>
      </c>
      <c r="AY44" s="197"/>
      <c r="AZ44" s="197"/>
      <c r="BA44" s="9"/>
      <c r="BB44" s="9"/>
      <c r="BC44" s="9"/>
      <c r="BD44" s="9"/>
      <c r="BE44" s="9"/>
      <c r="BF44" s="9"/>
      <c r="BG44" s="9"/>
      <c r="BH44" s="197" t="s">
        <v>232</v>
      </c>
      <c r="BI44" s="197"/>
      <c r="BJ44" s="197"/>
    </row>
    <row r="45" spans="2:62" ht="12.75" customHeight="1">
      <c r="B45" s="7"/>
      <c r="C45" s="7"/>
      <c r="D45" s="7"/>
      <c r="E45" s="2"/>
      <c r="I45" s="9"/>
      <c r="J45" s="9"/>
      <c r="K45" s="9"/>
      <c r="L45" s="9"/>
      <c r="M45" s="9"/>
      <c r="N45" s="64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</row>
    <row r="46" spans="2:62" ht="12.75" customHeight="1">
      <c r="B46" s="7"/>
      <c r="C46" s="205" t="s">
        <v>271</v>
      </c>
      <c r="D46" s="205"/>
      <c r="E46" s="205"/>
      <c r="F46" s="205"/>
      <c r="G46" s="203">
        <v>10</v>
      </c>
      <c r="H46" s="203"/>
      <c r="I46" s="205" t="s">
        <v>272</v>
      </c>
      <c r="J46" s="205"/>
      <c r="K46" s="205"/>
      <c r="L46" s="205"/>
      <c r="M46" s="9"/>
      <c r="N46" s="204">
        <v>718668</v>
      </c>
      <c r="O46" s="196"/>
      <c r="P46" s="196"/>
      <c r="Q46" s="196"/>
      <c r="R46" s="196"/>
      <c r="S46" s="196"/>
      <c r="T46" s="196"/>
      <c r="U46" s="196">
        <v>11500</v>
      </c>
      <c r="V46" s="196"/>
      <c r="W46" s="196"/>
      <c r="X46" s="196"/>
      <c r="Y46" s="196"/>
      <c r="Z46" s="196"/>
      <c r="AA46" s="196"/>
      <c r="AB46" s="196">
        <v>224507</v>
      </c>
      <c r="AC46" s="196"/>
      <c r="AD46" s="196"/>
      <c r="AE46" s="196"/>
      <c r="AF46" s="196"/>
      <c r="AG46" s="196"/>
      <c r="AH46" s="196"/>
      <c r="AI46" s="196">
        <v>824410</v>
      </c>
      <c r="AJ46" s="196"/>
      <c r="AK46" s="196"/>
      <c r="AL46" s="196"/>
      <c r="AM46" s="196"/>
      <c r="AN46" s="196"/>
      <c r="AO46" s="196"/>
      <c r="AP46" s="196"/>
      <c r="AQ46" s="196"/>
      <c r="AR46" s="196">
        <v>716121</v>
      </c>
      <c r="AS46" s="196"/>
      <c r="AT46" s="196"/>
      <c r="AU46" s="196"/>
      <c r="AV46" s="196"/>
      <c r="AW46" s="196"/>
      <c r="AX46" s="196"/>
      <c r="AY46" s="196"/>
      <c r="AZ46" s="196"/>
      <c r="BA46" s="196">
        <v>3391394</v>
      </c>
      <c r="BB46" s="196"/>
      <c r="BC46" s="196"/>
      <c r="BD46" s="196"/>
      <c r="BE46" s="196"/>
      <c r="BF46" s="196"/>
      <c r="BG46" s="196"/>
      <c r="BH46" s="196"/>
      <c r="BI46" s="196"/>
      <c r="BJ46" s="196"/>
    </row>
    <row r="47" spans="2:62" ht="12.75" customHeight="1">
      <c r="B47" s="7"/>
      <c r="C47" s="8"/>
      <c r="D47" s="8"/>
      <c r="E47" s="8"/>
      <c r="F47" s="8"/>
      <c r="G47" s="2"/>
      <c r="H47" s="2"/>
      <c r="I47" s="8"/>
      <c r="J47" s="8"/>
      <c r="K47" s="8"/>
      <c r="L47" s="8"/>
      <c r="M47" s="9"/>
      <c r="N47" s="62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</row>
    <row r="48" spans="2:62" ht="12.75" customHeight="1">
      <c r="B48" s="7"/>
      <c r="C48" s="7"/>
      <c r="D48" s="7"/>
      <c r="E48" s="2"/>
      <c r="G48" s="203">
        <v>11</v>
      </c>
      <c r="H48" s="203"/>
      <c r="I48" s="9"/>
      <c r="J48" s="9"/>
      <c r="K48" s="9"/>
      <c r="L48" s="9"/>
      <c r="M48" s="9"/>
      <c r="N48" s="204">
        <v>728932</v>
      </c>
      <c r="O48" s="196"/>
      <c r="P48" s="196"/>
      <c r="Q48" s="196"/>
      <c r="R48" s="196"/>
      <c r="S48" s="196"/>
      <c r="T48" s="196"/>
      <c r="U48" s="196">
        <v>11500</v>
      </c>
      <c r="V48" s="196"/>
      <c r="W48" s="196"/>
      <c r="X48" s="196"/>
      <c r="Y48" s="196"/>
      <c r="Z48" s="196"/>
      <c r="AA48" s="196"/>
      <c r="AB48" s="196">
        <v>224507</v>
      </c>
      <c r="AC48" s="196"/>
      <c r="AD48" s="196"/>
      <c r="AE48" s="196"/>
      <c r="AF48" s="196"/>
      <c r="AG48" s="196"/>
      <c r="AH48" s="196"/>
      <c r="AI48" s="196">
        <v>828055</v>
      </c>
      <c r="AJ48" s="196"/>
      <c r="AK48" s="196"/>
      <c r="AL48" s="196"/>
      <c r="AM48" s="196"/>
      <c r="AN48" s="196"/>
      <c r="AO48" s="196"/>
      <c r="AP48" s="196"/>
      <c r="AQ48" s="196"/>
      <c r="AR48" s="196">
        <v>866788</v>
      </c>
      <c r="AS48" s="196"/>
      <c r="AT48" s="196"/>
      <c r="AU48" s="196"/>
      <c r="AV48" s="196"/>
      <c r="AW48" s="196"/>
      <c r="AX48" s="196"/>
      <c r="AY48" s="196"/>
      <c r="AZ48" s="196"/>
      <c r="BA48" s="196">
        <v>4656421</v>
      </c>
      <c r="BB48" s="196"/>
      <c r="BC48" s="196"/>
      <c r="BD48" s="196"/>
      <c r="BE48" s="196"/>
      <c r="BF48" s="196"/>
      <c r="BG48" s="196"/>
      <c r="BH48" s="196"/>
      <c r="BI48" s="196"/>
      <c r="BJ48" s="196"/>
    </row>
    <row r="49" spans="2:62" ht="12.75" customHeight="1">
      <c r="B49" s="7"/>
      <c r="C49" s="7"/>
      <c r="D49" s="7"/>
      <c r="E49" s="2"/>
      <c r="G49" s="2"/>
      <c r="H49" s="2"/>
      <c r="I49" s="9"/>
      <c r="J49" s="9"/>
      <c r="K49" s="9"/>
      <c r="L49" s="9"/>
      <c r="M49" s="9"/>
      <c r="N49" s="62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</row>
    <row r="50" spans="2:62" ht="12.75" customHeight="1">
      <c r="B50" s="7"/>
      <c r="C50" s="7"/>
      <c r="D50" s="7"/>
      <c r="E50" s="2"/>
      <c r="G50" s="203">
        <v>12</v>
      </c>
      <c r="H50" s="203"/>
      <c r="I50" s="9"/>
      <c r="J50" s="9"/>
      <c r="K50" s="9"/>
      <c r="L50" s="9"/>
      <c r="M50" s="9"/>
      <c r="N50" s="204">
        <v>738948</v>
      </c>
      <c r="O50" s="196"/>
      <c r="P50" s="196"/>
      <c r="Q50" s="196"/>
      <c r="R50" s="196"/>
      <c r="S50" s="196"/>
      <c r="T50" s="196"/>
      <c r="U50" s="196">
        <v>1500</v>
      </c>
      <c r="V50" s="196"/>
      <c r="W50" s="196"/>
      <c r="X50" s="196"/>
      <c r="Y50" s="196"/>
      <c r="Z50" s="196"/>
      <c r="AA50" s="196"/>
      <c r="AB50" s="196">
        <v>224507</v>
      </c>
      <c r="AC50" s="196"/>
      <c r="AD50" s="196"/>
      <c r="AE50" s="196"/>
      <c r="AF50" s="196"/>
      <c r="AG50" s="196"/>
      <c r="AH50" s="196"/>
      <c r="AI50" s="196">
        <v>633763</v>
      </c>
      <c r="AJ50" s="196"/>
      <c r="AK50" s="196"/>
      <c r="AL50" s="196"/>
      <c r="AM50" s="196"/>
      <c r="AN50" s="196"/>
      <c r="AO50" s="196"/>
      <c r="AP50" s="196"/>
      <c r="AQ50" s="196"/>
      <c r="AR50" s="196">
        <v>989624</v>
      </c>
      <c r="AS50" s="196"/>
      <c r="AT50" s="196"/>
      <c r="AU50" s="196"/>
      <c r="AV50" s="196"/>
      <c r="AW50" s="196"/>
      <c r="AX50" s="196"/>
      <c r="AY50" s="196"/>
      <c r="AZ50" s="196"/>
      <c r="BA50" s="196">
        <v>4274795</v>
      </c>
      <c r="BB50" s="196"/>
      <c r="BC50" s="196"/>
      <c r="BD50" s="196"/>
      <c r="BE50" s="196"/>
      <c r="BF50" s="196"/>
      <c r="BG50" s="196"/>
      <c r="BH50" s="196"/>
      <c r="BI50" s="196"/>
      <c r="BJ50" s="196"/>
    </row>
    <row r="51" spans="2:62" ht="12.75" customHeight="1">
      <c r="B51" s="7"/>
      <c r="C51" s="7"/>
      <c r="D51" s="7"/>
      <c r="E51" s="2"/>
      <c r="G51" s="2"/>
      <c r="H51" s="2"/>
      <c r="I51" s="9"/>
      <c r="J51" s="9"/>
      <c r="K51" s="9"/>
      <c r="L51" s="9"/>
      <c r="M51" s="9"/>
      <c r="N51" s="62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</row>
    <row r="52" spans="2:62" ht="12.75" customHeight="1">
      <c r="B52" s="7"/>
      <c r="C52" s="7"/>
      <c r="D52" s="7"/>
      <c r="E52" s="2"/>
      <c r="G52" s="203">
        <v>13</v>
      </c>
      <c r="H52" s="203"/>
      <c r="I52" s="9"/>
      <c r="J52" s="9"/>
      <c r="K52" s="9"/>
      <c r="L52" s="9"/>
      <c r="M52" s="9"/>
      <c r="N52" s="204">
        <v>744702</v>
      </c>
      <c r="O52" s="196"/>
      <c r="P52" s="196"/>
      <c r="Q52" s="196"/>
      <c r="R52" s="196"/>
      <c r="S52" s="196"/>
      <c r="T52" s="196"/>
      <c r="U52" s="196">
        <v>1500</v>
      </c>
      <c r="V52" s="196"/>
      <c r="W52" s="196"/>
      <c r="X52" s="196"/>
      <c r="Y52" s="196"/>
      <c r="Z52" s="196"/>
      <c r="AA52" s="196"/>
      <c r="AB52" s="196">
        <v>224354</v>
      </c>
      <c r="AC52" s="196"/>
      <c r="AD52" s="196"/>
      <c r="AE52" s="196"/>
      <c r="AF52" s="196"/>
      <c r="AG52" s="196"/>
      <c r="AH52" s="196"/>
      <c r="AI52" s="196">
        <v>619266</v>
      </c>
      <c r="AJ52" s="196"/>
      <c r="AK52" s="196"/>
      <c r="AL52" s="196"/>
      <c r="AM52" s="196"/>
      <c r="AN52" s="196"/>
      <c r="AO52" s="196"/>
      <c r="AP52" s="196"/>
      <c r="AQ52" s="196"/>
      <c r="AR52" s="196">
        <v>1038739</v>
      </c>
      <c r="AS52" s="196"/>
      <c r="AT52" s="196"/>
      <c r="AU52" s="196"/>
      <c r="AV52" s="196"/>
      <c r="AW52" s="196"/>
      <c r="AX52" s="196"/>
      <c r="AY52" s="196"/>
      <c r="AZ52" s="196"/>
      <c r="BA52" s="196">
        <v>4251092</v>
      </c>
      <c r="BB52" s="196"/>
      <c r="BC52" s="196"/>
      <c r="BD52" s="196"/>
      <c r="BE52" s="196"/>
      <c r="BF52" s="196"/>
      <c r="BG52" s="196"/>
      <c r="BH52" s="196"/>
      <c r="BI52" s="196"/>
      <c r="BJ52" s="196"/>
    </row>
    <row r="53" spans="2:62" ht="12.75" customHeight="1">
      <c r="B53" s="7"/>
      <c r="C53" s="7"/>
      <c r="D53" s="7"/>
      <c r="E53" s="2"/>
      <c r="G53" s="2"/>
      <c r="H53" s="2"/>
      <c r="I53" s="9"/>
      <c r="J53" s="9"/>
      <c r="K53" s="9"/>
      <c r="L53" s="9"/>
      <c r="M53" s="9"/>
      <c r="N53" s="62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</row>
    <row r="54" spans="2:62" s="31" customFormat="1" ht="12.75" customHeight="1">
      <c r="B54" s="93"/>
      <c r="C54" s="93"/>
      <c r="D54" s="93"/>
      <c r="E54" s="145"/>
      <c r="F54" s="32"/>
      <c r="G54" s="199">
        <v>14</v>
      </c>
      <c r="H54" s="199"/>
      <c r="I54" s="32"/>
      <c r="J54" s="32"/>
      <c r="K54" s="32"/>
      <c r="L54" s="32"/>
      <c r="M54" s="32"/>
      <c r="N54" s="193">
        <v>749709</v>
      </c>
      <c r="O54" s="194"/>
      <c r="P54" s="194"/>
      <c r="Q54" s="194"/>
      <c r="R54" s="194"/>
      <c r="S54" s="194"/>
      <c r="T54" s="194"/>
      <c r="U54" s="194">
        <v>3750</v>
      </c>
      <c r="V54" s="194"/>
      <c r="W54" s="194"/>
      <c r="X54" s="194"/>
      <c r="Y54" s="194"/>
      <c r="Z54" s="194"/>
      <c r="AA54" s="194"/>
      <c r="AB54" s="194">
        <v>224354</v>
      </c>
      <c r="AC54" s="194"/>
      <c r="AD54" s="194"/>
      <c r="AE54" s="194"/>
      <c r="AF54" s="194"/>
      <c r="AG54" s="194"/>
      <c r="AH54" s="194"/>
      <c r="AI54" s="194">
        <v>605994</v>
      </c>
      <c r="AJ54" s="194"/>
      <c r="AK54" s="194"/>
      <c r="AL54" s="194"/>
      <c r="AM54" s="194"/>
      <c r="AN54" s="194"/>
      <c r="AO54" s="194"/>
      <c r="AP54" s="194"/>
      <c r="AQ54" s="194"/>
      <c r="AR54" s="194">
        <v>992534</v>
      </c>
      <c r="AS54" s="194"/>
      <c r="AT54" s="194"/>
      <c r="AU54" s="194"/>
      <c r="AV54" s="194"/>
      <c r="AW54" s="194"/>
      <c r="AX54" s="194"/>
      <c r="AY54" s="194"/>
      <c r="AZ54" s="194"/>
      <c r="BA54" s="194">
        <v>4238669</v>
      </c>
      <c r="BB54" s="194"/>
      <c r="BC54" s="194"/>
      <c r="BD54" s="194"/>
      <c r="BE54" s="194"/>
      <c r="BF54" s="194"/>
      <c r="BG54" s="194"/>
      <c r="BH54" s="194"/>
      <c r="BI54" s="194"/>
      <c r="BJ54" s="194"/>
    </row>
    <row r="55" spans="2:62" ht="12.75" customHeight="1">
      <c r="B55" s="12"/>
      <c r="C55" s="10"/>
      <c r="D55" s="10"/>
      <c r="E55" s="10"/>
      <c r="F55" s="10"/>
      <c r="G55" s="10"/>
      <c r="H55" s="11"/>
      <c r="I55" s="12"/>
      <c r="J55" s="12"/>
      <c r="K55" s="12"/>
      <c r="L55" s="12"/>
      <c r="M55" s="12"/>
      <c r="N55" s="66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</row>
    <row r="56" spans="3:8" ht="12" customHeight="1">
      <c r="C56" s="200" t="s">
        <v>7</v>
      </c>
      <c r="D56" s="200"/>
      <c r="E56" s="2" t="s">
        <v>239</v>
      </c>
      <c r="F56" s="201" t="s">
        <v>304</v>
      </c>
      <c r="G56" s="201"/>
      <c r="H56" s="3" t="s">
        <v>9</v>
      </c>
    </row>
    <row r="57" spans="5:8" ht="12" customHeight="1">
      <c r="E57" s="2"/>
      <c r="F57" s="202" t="s">
        <v>10</v>
      </c>
      <c r="G57" s="202"/>
      <c r="H57" s="3" t="s">
        <v>11</v>
      </c>
    </row>
    <row r="58" spans="2:6" ht="12" customHeight="1">
      <c r="B58" s="198" t="s">
        <v>4</v>
      </c>
      <c r="C58" s="198"/>
      <c r="D58" s="198"/>
      <c r="E58" s="2" t="s">
        <v>234</v>
      </c>
      <c r="F58" s="3" t="s">
        <v>12</v>
      </c>
    </row>
  </sheetData>
  <mergeCells count="175">
    <mergeCell ref="U27:AA28"/>
    <mergeCell ref="AP27:BC27"/>
    <mergeCell ref="AB27:AO27"/>
    <mergeCell ref="B27:M27"/>
    <mergeCell ref="AW28:BC28"/>
    <mergeCell ref="B42:M42"/>
    <mergeCell ref="N41:AH41"/>
    <mergeCell ref="BA42:BJ42"/>
    <mergeCell ref="AI42:AQ42"/>
    <mergeCell ref="AR42:AZ42"/>
    <mergeCell ref="R29:T29"/>
    <mergeCell ref="Y29:AA29"/>
    <mergeCell ref="B6:K7"/>
    <mergeCell ref="AA5:BJ5"/>
    <mergeCell ref="U26:BJ26"/>
    <mergeCell ref="BE16:BJ16"/>
    <mergeCell ref="BE18:BJ18"/>
    <mergeCell ref="B20:D20"/>
    <mergeCell ref="AG18:AL18"/>
    <mergeCell ref="AM18:AR18"/>
    <mergeCell ref="AS18:AX18"/>
    <mergeCell ref="AY18:BD18"/>
    <mergeCell ref="F18:G18"/>
    <mergeCell ref="L18:S18"/>
    <mergeCell ref="T18:Z18"/>
    <mergeCell ref="AA18:AF18"/>
    <mergeCell ref="AG16:AL16"/>
    <mergeCell ref="AM16:AR16"/>
    <mergeCell ref="AS16:AX16"/>
    <mergeCell ref="AY16:BD16"/>
    <mergeCell ref="F16:G16"/>
    <mergeCell ref="L16:S16"/>
    <mergeCell ref="T16:Z16"/>
    <mergeCell ref="AA16:AF16"/>
    <mergeCell ref="BE12:BJ12"/>
    <mergeCell ref="F14:G14"/>
    <mergeCell ref="L14:S14"/>
    <mergeCell ref="T14:Z14"/>
    <mergeCell ref="AA14:AF14"/>
    <mergeCell ref="AG14:AL14"/>
    <mergeCell ref="AM14:AR14"/>
    <mergeCell ref="AS14:AX14"/>
    <mergeCell ref="AY14:BD14"/>
    <mergeCell ref="BE14:BJ14"/>
    <mergeCell ref="AY10:BD10"/>
    <mergeCell ref="BE10:BJ10"/>
    <mergeCell ref="F12:G12"/>
    <mergeCell ref="L12:S12"/>
    <mergeCell ref="T12:Z12"/>
    <mergeCell ref="AA12:AF12"/>
    <mergeCell ref="AG12:AL12"/>
    <mergeCell ref="AM12:AR12"/>
    <mergeCell ref="AS12:AX12"/>
    <mergeCell ref="AY12:BD12"/>
    <mergeCell ref="AA10:AF10"/>
    <mergeCell ref="AG10:AL10"/>
    <mergeCell ref="AM10:AR10"/>
    <mergeCell ref="AS10:AX10"/>
    <mergeCell ref="F10:G10"/>
    <mergeCell ref="H10:J10"/>
    <mergeCell ref="L10:S10"/>
    <mergeCell ref="T10:Z10"/>
    <mergeCell ref="AI35:AO35"/>
    <mergeCell ref="B3:BJ3"/>
    <mergeCell ref="L5:S8"/>
    <mergeCell ref="T5:Z8"/>
    <mergeCell ref="AA6:AF8"/>
    <mergeCell ref="AG6:AL8"/>
    <mergeCell ref="AM6:AR8"/>
    <mergeCell ref="AS6:AX8"/>
    <mergeCell ref="AY6:BD8"/>
    <mergeCell ref="C10:E10"/>
    <mergeCell ref="AN29:AO29"/>
    <mergeCell ref="BB29:BC29"/>
    <mergeCell ref="BD31:BJ31"/>
    <mergeCell ref="AI33:AO33"/>
    <mergeCell ref="AP33:AV33"/>
    <mergeCell ref="AW33:BC33"/>
    <mergeCell ref="BD33:BJ33"/>
    <mergeCell ref="AW31:BC31"/>
    <mergeCell ref="R44:T44"/>
    <mergeCell ref="Y44:AA44"/>
    <mergeCell ref="AF44:AH44"/>
    <mergeCell ref="AO44:AQ44"/>
    <mergeCell ref="AF29:AH29"/>
    <mergeCell ref="AT29:AV29"/>
    <mergeCell ref="BE6:BJ8"/>
    <mergeCell ref="B24:BJ24"/>
    <mergeCell ref="N27:T27"/>
    <mergeCell ref="BD27:BJ28"/>
    <mergeCell ref="BH29:BJ29"/>
    <mergeCell ref="AB28:AH28"/>
    <mergeCell ref="AI28:AO28"/>
    <mergeCell ref="AP28:AV28"/>
    <mergeCell ref="C31:F31"/>
    <mergeCell ref="G31:H31"/>
    <mergeCell ref="I31:L31"/>
    <mergeCell ref="N31:T31"/>
    <mergeCell ref="U31:AA31"/>
    <mergeCell ref="AB31:AH31"/>
    <mergeCell ref="AI31:AO31"/>
    <mergeCell ref="AP31:AV31"/>
    <mergeCell ref="G33:H33"/>
    <mergeCell ref="N33:T33"/>
    <mergeCell ref="U33:AA33"/>
    <mergeCell ref="AB33:AH33"/>
    <mergeCell ref="G35:H35"/>
    <mergeCell ref="N35:T35"/>
    <mergeCell ref="U35:AA35"/>
    <mergeCell ref="AB35:AH35"/>
    <mergeCell ref="AP35:AV35"/>
    <mergeCell ref="AW35:BC35"/>
    <mergeCell ref="BD35:BJ35"/>
    <mergeCell ref="G37:H37"/>
    <mergeCell ref="N37:T37"/>
    <mergeCell ref="U37:AA37"/>
    <mergeCell ref="AB37:AH37"/>
    <mergeCell ref="AI37:AO37"/>
    <mergeCell ref="AP37:AV37"/>
    <mergeCell ref="AW37:BC37"/>
    <mergeCell ref="BD37:BJ37"/>
    <mergeCell ref="G39:H39"/>
    <mergeCell ref="N42:T43"/>
    <mergeCell ref="U42:AA43"/>
    <mergeCell ref="AB42:AH43"/>
    <mergeCell ref="N39:T39"/>
    <mergeCell ref="U39:AA39"/>
    <mergeCell ref="AB39:AH39"/>
    <mergeCell ref="AI39:AO39"/>
    <mergeCell ref="AP39:AV39"/>
    <mergeCell ref="C46:F46"/>
    <mergeCell ref="G46:H46"/>
    <mergeCell ref="I46:L46"/>
    <mergeCell ref="N46:T46"/>
    <mergeCell ref="AI48:AQ48"/>
    <mergeCell ref="AR48:AZ48"/>
    <mergeCell ref="BA48:BJ48"/>
    <mergeCell ref="U46:AA46"/>
    <mergeCell ref="AB46:AH46"/>
    <mergeCell ref="AI46:AQ46"/>
    <mergeCell ref="AR46:AZ46"/>
    <mergeCell ref="G48:H48"/>
    <mergeCell ref="N48:T48"/>
    <mergeCell ref="U48:AA48"/>
    <mergeCell ref="AB48:AH48"/>
    <mergeCell ref="G50:H50"/>
    <mergeCell ref="N50:T50"/>
    <mergeCell ref="U50:AA50"/>
    <mergeCell ref="AB50:AH50"/>
    <mergeCell ref="AI50:AQ50"/>
    <mergeCell ref="AR50:AZ50"/>
    <mergeCell ref="BA50:BJ50"/>
    <mergeCell ref="G52:H52"/>
    <mergeCell ref="N52:T52"/>
    <mergeCell ref="U52:AA52"/>
    <mergeCell ref="AB52:AH52"/>
    <mergeCell ref="AI52:AQ52"/>
    <mergeCell ref="AR52:AZ52"/>
    <mergeCell ref="BA52:BJ52"/>
    <mergeCell ref="B58:D58"/>
    <mergeCell ref="G54:H54"/>
    <mergeCell ref="C56:D56"/>
    <mergeCell ref="F56:G56"/>
    <mergeCell ref="F57:G57"/>
    <mergeCell ref="AW39:BC39"/>
    <mergeCell ref="BD39:BJ39"/>
    <mergeCell ref="AR54:AZ54"/>
    <mergeCell ref="BA54:BJ54"/>
    <mergeCell ref="BA46:BJ46"/>
    <mergeCell ref="AX44:AZ44"/>
    <mergeCell ref="BH44:BJ44"/>
    <mergeCell ref="N54:T54"/>
    <mergeCell ref="U54:AA54"/>
    <mergeCell ref="AB54:AH54"/>
    <mergeCell ref="AI54:AQ5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0"/>
  <sheetViews>
    <sheetView workbookViewId="0" topLeftCell="A1">
      <selection activeCell="A1" sqref="A1"/>
    </sheetView>
  </sheetViews>
  <sheetFormatPr defaultColWidth="9.00390625" defaultRowHeight="13.5"/>
  <cols>
    <col min="1" max="30" width="1.625" style="3" customWidth="1"/>
    <col min="31" max="33" width="17.375" style="3" customWidth="1"/>
    <col min="34" max="34" width="1.625" style="3" customWidth="1"/>
    <col min="35" max="16384" width="9.00390625" style="3" customWidth="1"/>
  </cols>
  <sheetData>
    <row r="1" spans="1:18" ht="10.5" customHeight="1">
      <c r="A1" s="161" t="s">
        <v>313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10.5" customHeight="1"/>
    <row r="3" spans="2:34" s="1" customFormat="1" ht="18" customHeight="1">
      <c r="B3" s="191" t="s">
        <v>327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24"/>
    </row>
    <row r="4" spans="2:33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2:34" ht="18" customHeight="1">
      <c r="B5" s="188" t="s">
        <v>260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 t="s">
        <v>261</v>
      </c>
      <c r="AF5" s="186"/>
      <c r="AG5" s="190"/>
      <c r="AH5" s="9"/>
    </row>
    <row r="6" spans="2:34" ht="18" customHeight="1">
      <c r="B6" s="189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143" t="s">
        <v>13</v>
      </c>
      <c r="AF6" s="143" t="s">
        <v>14</v>
      </c>
      <c r="AG6" s="96" t="s">
        <v>15</v>
      </c>
      <c r="AH6" s="9"/>
    </row>
    <row r="7" spans="2:33" ht="12.75" customHeight="1"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/>
      <c r="AE7" s="87" t="s">
        <v>285</v>
      </c>
      <c r="AF7" s="16" t="s">
        <v>305</v>
      </c>
      <c r="AG7" s="16" t="s">
        <v>305</v>
      </c>
    </row>
    <row r="8" spans="2:33" ht="9" customHeight="1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9"/>
      <c r="AE8" s="64"/>
      <c r="AF8" s="7"/>
      <c r="AG8" s="7"/>
    </row>
    <row r="9" spans="2:33" s="31" customFormat="1" ht="10.5" customHeight="1">
      <c r="B9" s="32"/>
      <c r="C9" s="171" t="s">
        <v>17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32"/>
      <c r="AE9" s="125">
        <f>SUM(AE11,AE16,AE20,AE23,AE26,AE29,AE32,AE35,AE38,AE41,AE45,AE50,AE55,AE59,AE62,AE66,AE69,AE77)</f>
        <v>187053420</v>
      </c>
      <c r="AF9" s="152">
        <f>ROUND(AE9/AE$9*100,1)</f>
        <v>100</v>
      </c>
      <c r="AG9" s="147">
        <v>1.3</v>
      </c>
    </row>
    <row r="10" spans="2:33" ht="9" customHeight="1">
      <c r="B10" s="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9"/>
      <c r="AE10" s="65"/>
      <c r="AF10" s="54"/>
      <c r="AG10" s="54"/>
    </row>
    <row r="11" spans="2:33" ht="10.5" customHeight="1">
      <c r="B11" s="9"/>
      <c r="C11" s="198" t="s">
        <v>18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9"/>
      <c r="AE11" s="80">
        <v>53065930</v>
      </c>
      <c r="AF11" s="55">
        <f aca="true" t="shared" si="0" ref="AF11:AF67">ROUND(AE11/AE$9*100,1)</f>
        <v>28.4</v>
      </c>
      <c r="AG11" s="53">
        <v>0.1</v>
      </c>
    </row>
    <row r="12" spans="2:33" ht="10.5" customHeight="1">
      <c r="B12" s="9"/>
      <c r="C12" s="7"/>
      <c r="D12" s="198" t="s">
        <v>19</v>
      </c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9"/>
      <c r="AE12" s="80">
        <v>49664141</v>
      </c>
      <c r="AF12" s="55">
        <f t="shared" si="0"/>
        <v>26.6</v>
      </c>
      <c r="AG12" s="53">
        <v>0.5</v>
      </c>
    </row>
    <row r="13" spans="2:33" ht="10.5" customHeight="1">
      <c r="B13" s="9"/>
      <c r="C13" s="7"/>
      <c r="D13" s="198" t="s">
        <v>20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9"/>
      <c r="AE13" s="80">
        <v>207472</v>
      </c>
      <c r="AF13" s="55">
        <f t="shared" si="0"/>
        <v>0.1</v>
      </c>
      <c r="AG13" s="53">
        <v>2.3</v>
      </c>
    </row>
    <row r="14" spans="2:33" ht="10.5" customHeight="1">
      <c r="B14" s="9"/>
      <c r="C14" s="7"/>
      <c r="D14" s="198" t="s">
        <v>21</v>
      </c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9"/>
      <c r="AE14" s="80">
        <v>3194317</v>
      </c>
      <c r="AF14" s="55">
        <f t="shared" si="0"/>
        <v>1.7</v>
      </c>
      <c r="AG14" s="53">
        <v>-5.4</v>
      </c>
    </row>
    <row r="15" spans="2:33" ht="9" customHeight="1">
      <c r="B15" s="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9"/>
      <c r="AE15" s="80"/>
      <c r="AF15" s="53"/>
      <c r="AG15" s="53"/>
    </row>
    <row r="16" spans="2:33" ht="10.5" customHeight="1">
      <c r="B16" s="9"/>
      <c r="C16" s="198" t="s">
        <v>22</v>
      </c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9"/>
      <c r="AE16" s="80">
        <v>1142000</v>
      </c>
      <c r="AF16" s="55">
        <f t="shared" si="0"/>
        <v>0.6</v>
      </c>
      <c r="AG16" s="53">
        <v>2.6</v>
      </c>
    </row>
    <row r="17" spans="2:33" ht="10.5" customHeight="1">
      <c r="B17" s="9"/>
      <c r="C17" s="7"/>
      <c r="D17" s="198" t="s">
        <v>23</v>
      </c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9"/>
      <c r="AE17" s="80">
        <v>717000</v>
      </c>
      <c r="AF17" s="55">
        <f t="shared" si="0"/>
        <v>0.4</v>
      </c>
      <c r="AG17" s="53">
        <v>2.6</v>
      </c>
    </row>
    <row r="18" spans="2:33" ht="10.5" customHeight="1">
      <c r="B18" s="9"/>
      <c r="C18" s="7"/>
      <c r="D18" s="198" t="s">
        <v>24</v>
      </c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9"/>
      <c r="AE18" s="80">
        <v>425000</v>
      </c>
      <c r="AF18" s="55">
        <f t="shared" si="0"/>
        <v>0.2</v>
      </c>
      <c r="AG18" s="53">
        <v>2.7</v>
      </c>
    </row>
    <row r="19" spans="2:33" ht="9" customHeight="1">
      <c r="B19" s="9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9"/>
      <c r="AE19" s="80"/>
      <c r="AF19" s="53"/>
      <c r="AG19" s="53"/>
    </row>
    <row r="20" spans="2:33" ht="10.5" customHeight="1">
      <c r="B20" s="9"/>
      <c r="C20" s="198" t="s">
        <v>25</v>
      </c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9"/>
      <c r="AE20" s="80">
        <v>1524000</v>
      </c>
      <c r="AF20" s="55">
        <f t="shared" si="0"/>
        <v>0.8</v>
      </c>
      <c r="AG20" s="53">
        <v>-2.1</v>
      </c>
    </row>
    <row r="21" spans="2:33" ht="10.5" customHeight="1">
      <c r="B21" s="9"/>
      <c r="C21" s="7"/>
      <c r="D21" s="198" t="s">
        <v>25</v>
      </c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9"/>
      <c r="AE21" s="80">
        <v>1524000</v>
      </c>
      <c r="AF21" s="55">
        <f t="shared" si="0"/>
        <v>0.8</v>
      </c>
      <c r="AG21" s="53">
        <v>-2.1</v>
      </c>
    </row>
    <row r="22" spans="2:33" ht="9" customHeight="1">
      <c r="B22" s="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9"/>
      <c r="AE22" s="80"/>
      <c r="AF22" s="53"/>
      <c r="AG22" s="53"/>
    </row>
    <row r="23" spans="2:33" ht="10.5" customHeight="1">
      <c r="B23" s="9"/>
      <c r="C23" s="198" t="s">
        <v>26</v>
      </c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9"/>
      <c r="AE23" s="80">
        <v>5880000</v>
      </c>
      <c r="AF23" s="55">
        <f t="shared" si="0"/>
        <v>3.1</v>
      </c>
      <c r="AG23" s="53">
        <v>5.1</v>
      </c>
    </row>
    <row r="24" spans="2:33" ht="10.5" customHeight="1">
      <c r="B24" s="9"/>
      <c r="C24" s="7"/>
      <c r="D24" s="198" t="s">
        <v>26</v>
      </c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9"/>
      <c r="AE24" s="80">
        <v>5880000</v>
      </c>
      <c r="AF24" s="55">
        <f t="shared" si="0"/>
        <v>3.1</v>
      </c>
      <c r="AG24" s="53">
        <v>5.1</v>
      </c>
    </row>
    <row r="25" spans="2:33" ht="9" customHeight="1">
      <c r="B25" s="9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9"/>
      <c r="AE25" s="80"/>
      <c r="AF25" s="53"/>
      <c r="AG25" s="53"/>
    </row>
    <row r="26" spans="2:33" ht="10.5" customHeight="1">
      <c r="B26" s="9"/>
      <c r="C26" s="198" t="s">
        <v>27</v>
      </c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9"/>
      <c r="AE26" s="80">
        <v>1229000</v>
      </c>
      <c r="AF26" s="55">
        <f t="shared" si="0"/>
        <v>0.7</v>
      </c>
      <c r="AG26" s="53">
        <v>-7</v>
      </c>
    </row>
    <row r="27" spans="2:33" ht="10.5" customHeight="1">
      <c r="B27" s="9"/>
      <c r="C27" s="7"/>
      <c r="D27" s="198" t="s">
        <v>27</v>
      </c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9"/>
      <c r="AE27" s="80">
        <v>1229000</v>
      </c>
      <c r="AF27" s="55">
        <f t="shared" si="0"/>
        <v>0.7</v>
      </c>
      <c r="AG27" s="53">
        <v>-7</v>
      </c>
    </row>
    <row r="28" spans="2:33" ht="9" customHeight="1"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9"/>
      <c r="AE28" s="80"/>
      <c r="AF28" s="53"/>
      <c r="AG28" s="53"/>
    </row>
    <row r="29" spans="2:33" ht="10.5" customHeight="1">
      <c r="B29" s="9"/>
      <c r="C29" s="198" t="s">
        <v>28</v>
      </c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9"/>
      <c r="AE29" s="80">
        <v>5071863</v>
      </c>
      <c r="AF29" s="55">
        <f t="shared" si="0"/>
        <v>2.7</v>
      </c>
      <c r="AG29" s="53">
        <v>3.1</v>
      </c>
    </row>
    <row r="30" spans="2:33" ht="10.5" customHeight="1">
      <c r="B30" s="9"/>
      <c r="C30" s="7"/>
      <c r="D30" s="198" t="s">
        <v>28</v>
      </c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9"/>
      <c r="AE30" s="80">
        <v>5071863</v>
      </c>
      <c r="AF30" s="55">
        <f t="shared" si="0"/>
        <v>2.7</v>
      </c>
      <c r="AG30" s="53">
        <v>3.1</v>
      </c>
    </row>
    <row r="31" spans="2:33" ht="9" customHeight="1">
      <c r="B31" s="9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9"/>
      <c r="AE31" s="80"/>
      <c r="AF31" s="53"/>
      <c r="AG31" s="53"/>
    </row>
    <row r="32" spans="2:33" ht="10.5" customHeight="1">
      <c r="B32" s="9"/>
      <c r="C32" s="198" t="s">
        <v>29</v>
      </c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9"/>
      <c r="AE32" s="80">
        <v>58664024</v>
      </c>
      <c r="AF32" s="55">
        <f t="shared" si="0"/>
        <v>31.4</v>
      </c>
      <c r="AG32" s="53">
        <v>-2</v>
      </c>
    </row>
    <row r="33" spans="2:33" ht="10.5" customHeight="1">
      <c r="B33" s="9"/>
      <c r="C33" s="7"/>
      <c r="D33" s="198" t="s">
        <v>30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9"/>
      <c r="AE33" s="80">
        <v>58664024</v>
      </c>
      <c r="AF33" s="55">
        <f t="shared" si="0"/>
        <v>31.4</v>
      </c>
      <c r="AG33" s="53">
        <v>-2</v>
      </c>
    </row>
    <row r="34" spans="2:33" ht="9" customHeight="1">
      <c r="B34" s="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9"/>
      <c r="AE34" s="80"/>
      <c r="AF34" s="53"/>
      <c r="AG34" s="53"/>
    </row>
    <row r="35" spans="2:33" ht="10.5" customHeight="1">
      <c r="B35" s="9"/>
      <c r="C35" s="198" t="s">
        <v>31</v>
      </c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9"/>
      <c r="AE35" s="80">
        <v>111000</v>
      </c>
      <c r="AF35" s="55">
        <f t="shared" si="0"/>
        <v>0.1</v>
      </c>
      <c r="AG35" s="53">
        <v>0</v>
      </c>
    </row>
    <row r="36" spans="2:33" ht="10.5" customHeight="1">
      <c r="B36" s="9"/>
      <c r="C36" s="7"/>
      <c r="D36" s="198" t="s">
        <v>31</v>
      </c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9"/>
      <c r="AE36" s="80">
        <v>111000</v>
      </c>
      <c r="AF36" s="55">
        <f t="shared" si="0"/>
        <v>0.1</v>
      </c>
      <c r="AG36" s="53">
        <v>0</v>
      </c>
    </row>
    <row r="37" spans="2:33" ht="9" customHeight="1">
      <c r="B37" s="9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9"/>
      <c r="AE37" s="80"/>
      <c r="AF37" s="53"/>
      <c r="AG37" s="53"/>
    </row>
    <row r="38" spans="2:33" ht="10.5" customHeight="1">
      <c r="B38" s="9"/>
      <c r="C38" s="198" t="s">
        <v>32</v>
      </c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9"/>
      <c r="AE38" s="80">
        <v>1517544</v>
      </c>
      <c r="AF38" s="55">
        <f t="shared" si="0"/>
        <v>0.8</v>
      </c>
      <c r="AG38" s="53">
        <v>-6.1</v>
      </c>
    </row>
    <row r="39" spans="2:33" ht="10.5" customHeight="1">
      <c r="B39" s="9"/>
      <c r="C39" s="7"/>
      <c r="D39" s="198" t="s">
        <v>33</v>
      </c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9"/>
      <c r="AE39" s="80">
        <v>1517544</v>
      </c>
      <c r="AF39" s="55">
        <f t="shared" si="0"/>
        <v>0.8</v>
      </c>
      <c r="AG39" s="53">
        <v>-6.1</v>
      </c>
    </row>
    <row r="40" spans="2:33" ht="9" customHeight="1">
      <c r="B40" s="9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9"/>
      <c r="AE40" s="80"/>
      <c r="AF40" s="53"/>
      <c r="AG40" s="53"/>
    </row>
    <row r="41" spans="2:33" ht="10.5" customHeight="1">
      <c r="B41" s="9"/>
      <c r="C41" s="198" t="s">
        <v>34</v>
      </c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9"/>
      <c r="AE41" s="80">
        <v>3256917</v>
      </c>
      <c r="AF41" s="55">
        <f t="shared" si="0"/>
        <v>1.7</v>
      </c>
      <c r="AG41" s="53">
        <v>1.5</v>
      </c>
    </row>
    <row r="42" spans="2:33" ht="10.5" customHeight="1">
      <c r="B42" s="9"/>
      <c r="C42" s="7"/>
      <c r="D42" s="198" t="s">
        <v>35</v>
      </c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9"/>
      <c r="AE42" s="80">
        <v>2178232</v>
      </c>
      <c r="AF42" s="55">
        <f t="shared" si="0"/>
        <v>1.2</v>
      </c>
      <c r="AG42" s="53">
        <v>2.8</v>
      </c>
    </row>
    <row r="43" spans="2:33" ht="10.5" customHeight="1">
      <c r="B43" s="9"/>
      <c r="C43" s="7"/>
      <c r="D43" s="198" t="s">
        <v>36</v>
      </c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9"/>
      <c r="AE43" s="80">
        <v>1078685</v>
      </c>
      <c r="AF43" s="55">
        <f t="shared" si="0"/>
        <v>0.6</v>
      </c>
      <c r="AG43" s="53">
        <v>-1.1</v>
      </c>
    </row>
    <row r="44" spans="2:33" ht="9" customHeight="1">
      <c r="B44" s="9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9"/>
      <c r="AE44" s="80"/>
      <c r="AF44" s="53"/>
      <c r="AG44" s="53"/>
    </row>
    <row r="45" spans="2:33" ht="10.5" customHeight="1">
      <c r="B45" s="9"/>
      <c r="C45" s="198" t="s">
        <v>37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9"/>
      <c r="AE45" s="80">
        <v>24935274</v>
      </c>
      <c r="AF45" s="55">
        <f t="shared" si="0"/>
        <v>13.3</v>
      </c>
      <c r="AG45" s="53">
        <v>10.6</v>
      </c>
    </row>
    <row r="46" spans="2:33" ht="10.5" customHeight="1">
      <c r="B46" s="9"/>
      <c r="C46" s="7"/>
      <c r="D46" s="198" t="s">
        <v>38</v>
      </c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9"/>
      <c r="AE46" s="80">
        <v>22483510</v>
      </c>
      <c r="AF46" s="55">
        <f t="shared" si="0"/>
        <v>12</v>
      </c>
      <c r="AG46" s="53">
        <v>16.2</v>
      </c>
    </row>
    <row r="47" spans="2:33" ht="10.5" customHeight="1">
      <c r="B47" s="9"/>
      <c r="C47" s="7"/>
      <c r="D47" s="198" t="s">
        <v>39</v>
      </c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9"/>
      <c r="AE47" s="80">
        <v>2424427</v>
      </c>
      <c r="AF47" s="55">
        <f t="shared" si="0"/>
        <v>1.3</v>
      </c>
      <c r="AG47" s="53">
        <v>-23.6</v>
      </c>
    </row>
    <row r="48" spans="2:33" ht="10.5" customHeight="1">
      <c r="B48" s="9"/>
      <c r="C48" s="7"/>
      <c r="D48" s="198" t="s">
        <v>40</v>
      </c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9"/>
      <c r="AE48" s="80">
        <v>27337</v>
      </c>
      <c r="AF48" s="55">
        <f t="shared" si="0"/>
        <v>0</v>
      </c>
      <c r="AG48" s="53">
        <v>23.4</v>
      </c>
    </row>
    <row r="49" spans="2:33" ht="9" customHeight="1">
      <c r="B49" s="9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9"/>
      <c r="AE49" s="80"/>
      <c r="AF49" s="53"/>
      <c r="AG49" s="53"/>
    </row>
    <row r="50" spans="2:33" ht="10.5" customHeight="1">
      <c r="B50" s="9"/>
      <c r="C50" s="198" t="s">
        <v>41</v>
      </c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9"/>
      <c r="AE50" s="80">
        <v>8689078</v>
      </c>
      <c r="AF50" s="55">
        <f t="shared" si="0"/>
        <v>4.6</v>
      </c>
      <c r="AG50" s="53">
        <v>3.1</v>
      </c>
    </row>
    <row r="51" spans="2:33" ht="10.5" customHeight="1">
      <c r="B51" s="9"/>
      <c r="C51" s="7"/>
      <c r="D51" s="198" t="s">
        <v>42</v>
      </c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9"/>
      <c r="AE51" s="80">
        <v>2389601</v>
      </c>
      <c r="AF51" s="55">
        <f t="shared" si="0"/>
        <v>1.3</v>
      </c>
      <c r="AG51" s="53">
        <v>15.4</v>
      </c>
    </row>
    <row r="52" spans="2:33" ht="10.5" customHeight="1">
      <c r="B52" s="9"/>
      <c r="C52" s="7"/>
      <c r="D52" s="198" t="s">
        <v>43</v>
      </c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9"/>
      <c r="AE52" s="80">
        <v>4259046</v>
      </c>
      <c r="AF52" s="55">
        <f t="shared" si="0"/>
        <v>2.3</v>
      </c>
      <c r="AG52" s="53">
        <v>-4.8</v>
      </c>
    </row>
    <row r="53" spans="2:33" ht="10.5" customHeight="1">
      <c r="B53" s="9"/>
      <c r="C53" s="7"/>
      <c r="D53" s="198" t="s">
        <v>44</v>
      </c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9"/>
      <c r="AE53" s="80">
        <v>2040431</v>
      </c>
      <c r="AF53" s="55">
        <f t="shared" si="0"/>
        <v>1.1</v>
      </c>
      <c r="AG53" s="53">
        <v>8.2</v>
      </c>
    </row>
    <row r="54" spans="2:33" ht="9" customHeight="1">
      <c r="B54" s="9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9"/>
      <c r="AE54" s="80"/>
      <c r="AF54" s="53"/>
      <c r="AG54" s="53"/>
    </row>
    <row r="55" spans="2:33" ht="10.5" customHeight="1">
      <c r="B55" s="9"/>
      <c r="C55" s="198" t="s">
        <v>45</v>
      </c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9"/>
      <c r="AE55" s="80">
        <v>660231</v>
      </c>
      <c r="AF55" s="55">
        <f t="shared" si="0"/>
        <v>0.4</v>
      </c>
      <c r="AG55" s="53">
        <v>109.6</v>
      </c>
    </row>
    <row r="56" spans="2:33" ht="10.5" customHeight="1">
      <c r="B56" s="9"/>
      <c r="C56" s="7"/>
      <c r="D56" s="198" t="s">
        <v>46</v>
      </c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9"/>
      <c r="AE56" s="80">
        <v>113966</v>
      </c>
      <c r="AF56" s="55">
        <f t="shared" si="0"/>
        <v>0.1</v>
      </c>
      <c r="AG56" s="53">
        <v>-19.6</v>
      </c>
    </row>
    <row r="57" spans="2:33" ht="10.5" customHeight="1">
      <c r="B57" s="9"/>
      <c r="C57" s="7"/>
      <c r="D57" s="198" t="s">
        <v>47</v>
      </c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9"/>
      <c r="AE57" s="80">
        <v>546265</v>
      </c>
      <c r="AF57" s="55">
        <f t="shared" si="0"/>
        <v>0.3</v>
      </c>
      <c r="AG57" s="53">
        <v>215.4</v>
      </c>
    </row>
    <row r="58" spans="2:33" ht="9" customHeight="1">
      <c r="B58" s="9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9"/>
      <c r="AE58" s="80"/>
      <c r="AF58" s="53"/>
      <c r="AG58" s="53"/>
    </row>
    <row r="59" spans="2:33" ht="10.5" customHeight="1">
      <c r="B59" s="9"/>
      <c r="C59" s="198" t="s">
        <v>48</v>
      </c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9"/>
      <c r="AE59" s="80">
        <v>14002</v>
      </c>
      <c r="AF59" s="55">
        <f t="shared" si="0"/>
        <v>0</v>
      </c>
      <c r="AG59" s="53">
        <v>0</v>
      </c>
    </row>
    <row r="60" spans="2:33" ht="10.5" customHeight="1">
      <c r="B60" s="9"/>
      <c r="C60" s="7"/>
      <c r="D60" s="198" t="s">
        <v>48</v>
      </c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9"/>
      <c r="AE60" s="80">
        <v>14002</v>
      </c>
      <c r="AF60" s="55">
        <f t="shared" si="0"/>
        <v>0</v>
      </c>
      <c r="AG60" s="53">
        <v>0</v>
      </c>
    </row>
    <row r="61" spans="2:33" ht="9" customHeight="1">
      <c r="B61" s="9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9"/>
      <c r="AE61" s="80"/>
      <c r="AF61" s="53"/>
      <c r="AG61" s="53"/>
    </row>
    <row r="62" spans="2:33" ht="10.5" customHeight="1">
      <c r="B62" s="9"/>
      <c r="C62" s="198" t="s">
        <v>49</v>
      </c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9"/>
      <c r="AE62" s="80">
        <v>10264926</v>
      </c>
      <c r="AF62" s="55">
        <f t="shared" si="0"/>
        <v>5.5</v>
      </c>
      <c r="AG62" s="53">
        <v>7.1</v>
      </c>
    </row>
    <row r="63" spans="2:33" ht="10.5" customHeight="1">
      <c r="B63" s="9"/>
      <c r="C63" s="7"/>
      <c r="D63" s="198" t="s">
        <v>50</v>
      </c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9"/>
      <c r="AE63" s="80">
        <v>204</v>
      </c>
      <c r="AF63" s="55">
        <f t="shared" si="0"/>
        <v>0</v>
      </c>
      <c r="AG63" s="53">
        <v>-48.5</v>
      </c>
    </row>
    <row r="64" spans="2:33" ht="10.5" customHeight="1">
      <c r="B64" s="9"/>
      <c r="C64" s="7"/>
      <c r="D64" s="198" t="s">
        <v>51</v>
      </c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9"/>
      <c r="AE64" s="80">
        <v>10264722</v>
      </c>
      <c r="AF64" s="55">
        <f t="shared" si="0"/>
        <v>5.5</v>
      </c>
      <c r="AG64" s="53">
        <v>6.6</v>
      </c>
    </row>
    <row r="65" spans="2:33" ht="9" customHeight="1">
      <c r="B65" s="9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9"/>
      <c r="AE65" s="80"/>
      <c r="AF65" s="53"/>
      <c r="AG65" s="53"/>
    </row>
    <row r="66" spans="2:33" ht="10.5" customHeight="1">
      <c r="B66" s="9"/>
      <c r="C66" s="198" t="s">
        <v>52</v>
      </c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9"/>
      <c r="AE66" s="80">
        <v>2000000</v>
      </c>
      <c r="AF66" s="55">
        <f t="shared" si="0"/>
        <v>1.1</v>
      </c>
      <c r="AG66" s="53">
        <v>0</v>
      </c>
    </row>
    <row r="67" spans="2:33" ht="10.5" customHeight="1">
      <c r="B67" s="9"/>
      <c r="C67" s="7"/>
      <c r="D67" s="198" t="s">
        <v>52</v>
      </c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9"/>
      <c r="AE67" s="80">
        <v>2000000</v>
      </c>
      <c r="AF67" s="55">
        <f t="shared" si="0"/>
        <v>1.1</v>
      </c>
      <c r="AG67" s="53">
        <v>0</v>
      </c>
    </row>
    <row r="68" spans="2:33" ht="9" customHeight="1">
      <c r="B68" s="9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9"/>
      <c r="AE68" s="80"/>
      <c r="AF68" s="53"/>
      <c r="AG68" s="53"/>
    </row>
    <row r="69" spans="2:33" ht="10.5" customHeight="1">
      <c r="B69" s="9"/>
      <c r="C69" s="198" t="s">
        <v>53</v>
      </c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9"/>
      <c r="AE69" s="80">
        <v>4424931</v>
      </c>
      <c r="AF69" s="55">
        <f aca="true" t="shared" si="1" ref="AF69:AF75">ROUND(AE69/AE$9*100,1)</f>
        <v>2.4</v>
      </c>
      <c r="AG69" s="53">
        <v>-19.4</v>
      </c>
    </row>
    <row r="70" spans="2:33" ht="10.5" customHeight="1">
      <c r="B70" s="9"/>
      <c r="C70" s="7"/>
      <c r="D70" s="198" t="s">
        <v>54</v>
      </c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9"/>
      <c r="AE70" s="80">
        <v>132113</v>
      </c>
      <c r="AF70" s="55">
        <f t="shared" si="1"/>
        <v>0.1</v>
      </c>
      <c r="AG70" s="53">
        <v>-3.3</v>
      </c>
    </row>
    <row r="71" spans="2:33" ht="10.5" customHeight="1">
      <c r="B71" s="9"/>
      <c r="C71" s="7"/>
      <c r="D71" s="198" t="s">
        <v>55</v>
      </c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9"/>
      <c r="AE71" s="80">
        <v>1455</v>
      </c>
      <c r="AF71" s="55">
        <f t="shared" si="1"/>
        <v>0</v>
      </c>
      <c r="AG71" s="53">
        <v>-49.1</v>
      </c>
    </row>
    <row r="72" spans="2:33" ht="10.5" customHeight="1">
      <c r="B72" s="9"/>
      <c r="C72" s="7"/>
      <c r="D72" s="198" t="s">
        <v>56</v>
      </c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9"/>
      <c r="AE72" s="80">
        <v>2123108</v>
      </c>
      <c r="AF72" s="55">
        <f t="shared" si="1"/>
        <v>1.1</v>
      </c>
      <c r="AG72" s="53">
        <v>-8</v>
      </c>
    </row>
    <row r="73" spans="2:33" ht="10.5" customHeight="1">
      <c r="B73" s="9"/>
      <c r="C73" s="7"/>
      <c r="D73" s="198" t="s">
        <v>57</v>
      </c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9"/>
      <c r="AE73" s="80">
        <v>660999</v>
      </c>
      <c r="AF73" s="55">
        <f t="shared" si="1"/>
        <v>0.4</v>
      </c>
      <c r="AG73" s="53">
        <v>-26.6</v>
      </c>
    </row>
    <row r="74" spans="2:33" ht="10.5" customHeight="1">
      <c r="B74" s="9"/>
      <c r="C74" s="7"/>
      <c r="D74" s="198" t="s">
        <v>58</v>
      </c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9"/>
      <c r="AE74" s="80">
        <v>50000</v>
      </c>
      <c r="AF74" s="55">
        <f t="shared" si="1"/>
        <v>0</v>
      </c>
      <c r="AG74" s="53">
        <v>0</v>
      </c>
    </row>
    <row r="75" spans="2:33" ht="10.5" customHeight="1">
      <c r="B75" s="9"/>
      <c r="C75" s="7"/>
      <c r="D75" s="198" t="s">
        <v>59</v>
      </c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9"/>
      <c r="AE75" s="80">
        <v>1457256</v>
      </c>
      <c r="AF75" s="55">
        <f t="shared" si="1"/>
        <v>0.8</v>
      </c>
      <c r="AG75" s="53">
        <v>-30.5</v>
      </c>
    </row>
    <row r="76" spans="2:33" ht="9" customHeight="1">
      <c r="B76" s="9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9"/>
      <c r="AE76" s="80"/>
      <c r="AF76" s="53"/>
      <c r="AG76" s="53"/>
    </row>
    <row r="77" spans="2:33" ht="10.5" customHeight="1">
      <c r="B77" s="9"/>
      <c r="C77" s="198" t="s">
        <v>60</v>
      </c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9"/>
      <c r="AE77" s="80">
        <v>4602700</v>
      </c>
      <c r="AF77" s="55">
        <f>ROUND(AE77/AE$9*100,1)</f>
        <v>2.5</v>
      </c>
      <c r="AG77" s="53">
        <v>14.4</v>
      </c>
    </row>
    <row r="78" spans="2:33" ht="10.5" customHeight="1">
      <c r="B78" s="9"/>
      <c r="C78" s="7"/>
      <c r="D78" s="198" t="s">
        <v>60</v>
      </c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9"/>
      <c r="AE78" s="80">
        <v>4602700</v>
      </c>
      <c r="AF78" s="55">
        <f>ROUND(AE78/AE$9*100,1)</f>
        <v>2.5</v>
      </c>
      <c r="AG78" s="53">
        <v>14.4</v>
      </c>
    </row>
    <row r="79" spans="2:33" ht="10.5" customHeight="1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66"/>
      <c r="AF79" s="12"/>
      <c r="AG79" s="21"/>
    </row>
    <row r="80" spans="2:33" ht="10.5" customHeight="1">
      <c r="B80" s="185" t="s">
        <v>4</v>
      </c>
      <c r="C80" s="185"/>
      <c r="D80" s="185"/>
      <c r="E80" s="2" t="s">
        <v>306</v>
      </c>
      <c r="F80" s="23" t="s">
        <v>5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</row>
    <row r="81" ht="10.5" customHeight="1"/>
    <row r="82" ht="10.5" customHeight="1"/>
    <row r="83" ht="10.5" customHeight="1"/>
    <row r="84" ht="10.5" customHeight="1"/>
  </sheetData>
  <mergeCells count="56">
    <mergeCell ref="B5:AD6"/>
    <mergeCell ref="AE5:AG5"/>
    <mergeCell ref="B3:AG3"/>
    <mergeCell ref="C9:AC9"/>
    <mergeCell ref="C11:AC11"/>
    <mergeCell ref="D12:AC12"/>
    <mergeCell ref="D13:AC13"/>
    <mergeCell ref="D14:AC14"/>
    <mergeCell ref="C16:AC16"/>
    <mergeCell ref="D17:AC17"/>
    <mergeCell ref="D18:AC18"/>
    <mergeCell ref="C20:AC20"/>
    <mergeCell ref="D21:AC21"/>
    <mergeCell ref="C23:AC23"/>
    <mergeCell ref="D24:AC24"/>
    <mergeCell ref="C26:AC26"/>
    <mergeCell ref="D27:AC27"/>
    <mergeCell ref="C29:AC29"/>
    <mergeCell ref="D30:AC30"/>
    <mergeCell ref="C32:AC32"/>
    <mergeCell ref="D33:AC33"/>
    <mergeCell ref="C35:AC35"/>
    <mergeCell ref="D36:AC36"/>
    <mergeCell ref="C38:AC38"/>
    <mergeCell ref="D39:AC39"/>
    <mergeCell ref="C41:AC41"/>
    <mergeCell ref="D42:AC42"/>
    <mergeCell ref="D43:AC43"/>
    <mergeCell ref="C45:AC45"/>
    <mergeCell ref="D46:AC46"/>
    <mergeCell ref="D47:AC47"/>
    <mergeCell ref="D48:AC48"/>
    <mergeCell ref="C50:AC50"/>
    <mergeCell ref="D51:AC51"/>
    <mergeCell ref="D52:AC52"/>
    <mergeCell ref="D53:AC53"/>
    <mergeCell ref="C55:AC55"/>
    <mergeCell ref="D56:AC56"/>
    <mergeCell ref="D57:AC57"/>
    <mergeCell ref="C59:AC59"/>
    <mergeCell ref="D60:AC60"/>
    <mergeCell ref="C62:AC62"/>
    <mergeCell ref="D63:AC63"/>
    <mergeCell ref="D64:AC64"/>
    <mergeCell ref="C66:AC66"/>
    <mergeCell ref="D67:AC67"/>
    <mergeCell ref="C69:AC69"/>
    <mergeCell ref="D70:AC70"/>
    <mergeCell ref="D71:AC71"/>
    <mergeCell ref="D72:AC72"/>
    <mergeCell ref="D73:AC73"/>
    <mergeCell ref="D74:AC74"/>
    <mergeCell ref="D75:AC75"/>
    <mergeCell ref="C77:AC77"/>
    <mergeCell ref="D78:AC78"/>
    <mergeCell ref="B80:D8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H71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3" customWidth="1"/>
    <col min="2" max="30" width="1.625" style="3" customWidth="1"/>
    <col min="31" max="33" width="17.375" style="3" customWidth="1"/>
    <col min="34" max="34" width="1.625" style="3" customWidth="1"/>
    <col min="35" max="16384" width="9.00390625" style="3" customWidth="1"/>
  </cols>
  <sheetData>
    <row r="1" spans="33:34" ht="10.5" customHeight="1">
      <c r="AG1" s="6"/>
      <c r="AH1" s="160" t="s">
        <v>314</v>
      </c>
    </row>
    <row r="2" ht="10.5" customHeight="1"/>
    <row r="3" spans="2:34" s="1" customFormat="1" ht="18" customHeight="1">
      <c r="B3" s="172" t="s">
        <v>308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50"/>
    </row>
    <row r="4" spans="2:34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9"/>
    </row>
    <row r="5" spans="2:34" ht="18" customHeight="1">
      <c r="B5" s="188" t="s">
        <v>260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 t="s">
        <v>262</v>
      </c>
      <c r="AF5" s="186"/>
      <c r="AG5" s="190"/>
      <c r="AH5" s="8"/>
    </row>
    <row r="6" spans="2:34" ht="18" customHeight="1">
      <c r="B6" s="189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143" t="s">
        <v>13</v>
      </c>
      <c r="AF6" s="143" t="s">
        <v>14</v>
      </c>
      <c r="AG6" s="96" t="s">
        <v>307</v>
      </c>
      <c r="AH6" s="8"/>
    </row>
    <row r="7" spans="2:34" ht="12.75" customHeight="1"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/>
      <c r="AE7" s="87" t="s">
        <v>285</v>
      </c>
      <c r="AF7" s="16" t="s">
        <v>305</v>
      </c>
      <c r="AG7" s="16" t="s">
        <v>305</v>
      </c>
      <c r="AH7" s="7"/>
    </row>
    <row r="8" spans="2:34" ht="12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64"/>
      <c r="AF8" s="9"/>
      <c r="AG8" s="9"/>
      <c r="AH8" s="9"/>
    </row>
    <row r="9" spans="3:34" s="32" customFormat="1" ht="11.25" customHeight="1">
      <c r="C9" s="171" t="s">
        <v>17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E9" s="144">
        <f>SUM(AE11,AE14,AE20,AE27,AE31,AE36,AE39,AE43,AE46,AE53,AE61,AE64,AE69)</f>
        <v>187053420</v>
      </c>
      <c r="AF9" s="152">
        <f>ROUND(AE9/AE$9*100,1)</f>
        <v>100</v>
      </c>
      <c r="AG9" s="153">
        <v>1.3</v>
      </c>
      <c r="AH9" s="153"/>
    </row>
    <row r="10" spans="3:34" s="9" customFormat="1" ht="12" customHeight="1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E10" s="65"/>
      <c r="AF10" s="54"/>
      <c r="AG10" s="20"/>
      <c r="AH10" s="20"/>
    </row>
    <row r="11" spans="3:34" s="9" customFormat="1" ht="11.25" customHeight="1">
      <c r="C11" s="198" t="s">
        <v>61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E11" s="89">
        <v>978723</v>
      </c>
      <c r="AF11" s="55">
        <f>ROUND(AE11/AE$9*100,1)</f>
        <v>0.5</v>
      </c>
      <c r="AG11" s="26">
        <v>5</v>
      </c>
      <c r="AH11" s="26"/>
    </row>
    <row r="12" spans="3:34" s="9" customFormat="1" ht="11.25" customHeight="1">
      <c r="C12" s="7"/>
      <c r="D12" s="198" t="s">
        <v>61</v>
      </c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E12" s="80">
        <v>978723</v>
      </c>
      <c r="AF12" s="55">
        <f>ROUND(AE12/AE$9*100,1)</f>
        <v>0.5</v>
      </c>
      <c r="AG12" s="26">
        <v>5</v>
      </c>
      <c r="AH12" s="26"/>
    </row>
    <row r="13" spans="3:34" s="9" customFormat="1" ht="12" customHeight="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E13" s="89"/>
      <c r="AF13" s="55"/>
      <c r="AG13" s="26"/>
      <c r="AH13" s="26"/>
    </row>
    <row r="14" spans="3:34" s="9" customFormat="1" ht="11.25" customHeight="1">
      <c r="C14" s="198" t="s">
        <v>62</v>
      </c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E14" s="89">
        <v>13521340</v>
      </c>
      <c r="AF14" s="55">
        <f>ROUND(AE14/AE$9*100,1)</f>
        <v>7.2</v>
      </c>
      <c r="AG14" s="26">
        <v>2</v>
      </c>
      <c r="AH14" s="26"/>
    </row>
    <row r="15" spans="3:34" s="9" customFormat="1" ht="11.25" customHeight="1">
      <c r="C15" s="7"/>
      <c r="D15" s="198" t="s">
        <v>63</v>
      </c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E15" s="89">
        <v>12743871</v>
      </c>
      <c r="AF15" s="55">
        <f>ROUND(AE15/AE$9*100,1)</f>
        <v>6.8</v>
      </c>
      <c r="AG15" s="26">
        <v>-0.8</v>
      </c>
      <c r="AH15" s="26"/>
    </row>
    <row r="16" spans="3:34" s="9" customFormat="1" ht="11.25" customHeight="1">
      <c r="C16" s="7"/>
      <c r="D16" s="198" t="s">
        <v>64</v>
      </c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E16" s="89">
        <v>588216</v>
      </c>
      <c r="AF16" s="55">
        <f>ROUND(AE16/AE$9*100,1)</f>
        <v>0.3</v>
      </c>
      <c r="AG16" s="26">
        <v>158.1</v>
      </c>
      <c r="AH16" s="26"/>
    </row>
    <row r="17" spans="3:34" s="9" customFormat="1" ht="11.25" customHeight="1">
      <c r="C17" s="7"/>
      <c r="D17" s="198" t="s">
        <v>65</v>
      </c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E17" s="89">
        <v>72421</v>
      </c>
      <c r="AF17" s="55">
        <f>ROUND(AE17/AE$9*100,1)</f>
        <v>0</v>
      </c>
      <c r="AG17" s="26">
        <v>2.9</v>
      </c>
      <c r="AH17" s="26"/>
    </row>
    <row r="18" spans="3:34" s="9" customFormat="1" ht="11.25" customHeight="1">
      <c r="C18" s="7"/>
      <c r="D18" s="198" t="s">
        <v>66</v>
      </c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E18" s="89">
        <v>116832</v>
      </c>
      <c r="AF18" s="55">
        <f>ROUND(AE18/AE$9*100,1)</f>
        <v>0.1</v>
      </c>
      <c r="AG18" s="26">
        <v>-0.2</v>
      </c>
      <c r="AH18" s="26"/>
    </row>
    <row r="19" spans="3:34" s="9" customFormat="1" ht="12" customHeight="1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E19" s="89"/>
      <c r="AF19" s="55"/>
      <c r="AG19" s="26"/>
      <c r="AH19" s="26"/>
    </row>
    <row r="20" spans="3:34" s="9" customFormat="1" ht="11.25" customHeight="1">
      <c r="C20" s="198" t="s">
        <v>67</v>
      </c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E20" s="89">
        <v>16806335</v>
      </c>
      <c r="AF20" s="55">
        <f aca="true" t="shared" si="0" ref="AF20:AF25">ROUND(AE20/AE$9*100,1)</f>
        <v>9</v>
      </c>
      <c r="AG20" s="26">
        <v>-2.1</v>
      </c>
      <c r="AH20" s="26"/>
    </row>
    <row r="21" spans="3:34" s="9" customFormat="1" ht="11.25" customHeight="1">
      <c r="C21" s="7"/>
      <c r="D21" s="198" t="s">
        <v>67</v>
      </c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E21" s="89">
        <v>11873483</v>
      </c>
      <c r="AF21" s="55">
        <f t="shared" si="0"/>
        <v>6.3</v>
      </c>
      <c r="AG21" s="26">
        <v>4.2</v>
      </c>
      <c r="AH21" s="26"/>
    </row>
    <row r="22" spans="3:34" s="9" customFormat="1" ht="11.25" customHeight="1">
      <c r="C22" s="7"/>
      <c r="D22" s="198" t="s">
        <v>68</v>
      </c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E22" s="89">
        <v>405676</v>
      </c>
      <c r="AF22" s="55">
        <f t="shared" si="0"/>
        <v>0.2</v>
      </c>
      <c r="AG22" s="26">
        <v>6.3</v>
      </c>
      <c r="AH22" s="26"/>
    </row>
    <row r="23" spans="3:34" s="9" customFormat="1" ht="11.25" customHeight="1">
      <c r="C23" s="7"/>
      <c r="D23" s="198" t="s">
        <v>69</v>
      </c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E23" s="89">
        <v>1154666</v>
      </c>
      <c r="AF23" s="55">
        <f t="shared" si="0"/>
        <v>0.6</v>
      </c>
      <c r="AG23" s="26">
        <v>-0.7</v>
      </c>
      <c r="AH23" s="26"/>
    </row>
    <row r="24" spans="3:34" s="9" customFormat="1" ht="11.25" customHeight="1">
      <c r="C24" s="7"/>
      <c r="D24" s="198" t="s">
        <v>70</v>
      </c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E24" s="89">
        <v>209308</v>
      </c>
      <c r="AF24" s="55">
        <f t="shared" si="0"/>
        <v>0.1</v>
      </c>
      <c r="AG24" s="26">
        <v>-78.9</v>
      </c>
      <c r="AH24" s="26"/>
    </row>
    <row r="25" spans="3:34" s="9" customFormat="1" ht="11.25" customHeight="1">
      <c r="C25" s="7"/>
      <c r="D25" s="198" t="s">
        <v>71</v>
      </c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E25" s="89">
        <v>3163202</v>
      </c>
      <c r="AF25" s="55">
        <f t="shared" si="0"/>
        <v>1.7</v>
      </c>
      <c r="AG25" s="26">
        <v>-2.2</v>
      </c>
      <c r="AH25" s="26"/>
    </row>
    <row r="26" spans="3:34" s="9" customFormat="1" ht="12" customHeight="1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E26" s="89"/>
      <c r="AF26" s="55"/>
      <c r="AG26" s="26"/>
      <c r="AH26" s="26"/>
    </row>
    <row r="27" spans="3:34" s="9" customFormat="1" ht="11.25" customHeight="1">
      <c r="C27" s="198" t="s">
        <v>72</v>
      </c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E27" s="89">
        <v>1824794</v>
      </c>
      <c r="AF27" s="55">
        <f>ROUND(AE27/AE$9*100,1)</f>
        <v>1</v>
      </c>
      <c r="AG27" s="26">
        <v>0.7</v>
      </c>
      <c r="AH27" s="26"/>
    </row>
    <row r="28" spans="3:34" s="9" customFormat="1" ht="11.25" customHeight="1">
      <c r="C28" s="7"/>
      <c r="D28" s="198" t="s">
        <v>73</v>
      </c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E28" s="89">
        <v>1607495</v>
      </c>
      <c r="AF28" s="55">
        <f>ROUND(AE28/AE$9*100,1)</f>
        <v>0.9</v>
      </c>
      <c r="AG28" s="26">
        <v>-0.6</v>
      </c>
      <c r="AH28" s="26"/>
    </row>
    <row r="29" spans="3:34" s="9" customFormat="1" ht="11.25" customHeight="1">
      <c r="C29" s="7"/>
      <c r="D29" s="198" t="s">
        <v>74</v>
      </c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E29" s="89">
        <v>217299</v>
      </c>
      <c r="AF29" s="55">
        <f>ROUND(AE29/AE$9*100,1)</f>
        <v>0.1</v>
      </c>
      <c r="AG29" s="26">
        <v>11.2</v>
      </c>
      <c r="AH29" s="26"/>
    </row>
    <row r="30" spans="3:34" s="9" customFormat="1" ht="12" customHeight="1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E30" s="89"/>
      <c r="AF30" s="55"/>
      <c r="AG30" s="26"/>
      <c r="AH30" s="26"/>
    </row>
    <row r="31" spans="3:34" s="9" customFormat="1" ht="11.25" customHeight="1">
      <c r="C31" s="198" t="s">
        <v>75</v>
      </c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E31" s="89">
        <v>53185114</v>
      </c>
      <c r="AF31" s="55">
        <f>ROUND(AE31/AE$9*100,1)</f>
        <v>28.4</v>
      </c>
      <c r="AG31" s="26">
        <v>6.4</v>
      </c>
      <c r="AH31" s="26"/>
    </row>
    <row r="32" spans="3:34" s="9" customFormat="1" ht="11.25" customHeight="1">
      <c r="C32" s="7"/>
      <c r="D32" s="198" t="s">
        <v>75</v>
      </c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E32" s="89">
        <v>26052619</v>
      </c>
      <c r="AF32" s="55">
        <f>ROUND(AE32/AE$9*100,1)</f>
        <v>13.9</v>
      </c>
      <c r="AG32" s="26">
        <v>7.3</v>
      </c>
      <c r="AH32" s="26"/>
    </row>
    <row r="33" spans="3:34" s="9" customFormat="1" ht="11.25" customHeight="1">
      <c r="C33" s="7"/>
      <c r="D33" s="198" t="s">
        <v>76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E33" s="89">
        <v>21605070</v>
      </c>
      <c r="AF33" s="55">
        <f>ROUND(AE33/AE$9*100,1)</f>
        <v>11.6</v>
      </c>
      <c r="AG33" s="26">
        <v>10.3</v>
      </c>
      <c r="AH33" s="26"/>
    </row>
    <row r="34" spans="3:34" s="9" customFormat="1" ht="11.25" customHeight="1">
      <c r="C34" s="7"/>
      <c r="D34" s="198" t="s">
        <v>77</v>
      </c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E34" s="89">
        <v>5527425</v>
      </c>
      <c r="AF34" s="55">
        <f>ROUND(AE34/AE$9*100,1)</f>
        <v>3</v>
      </c>
      <c r="AG34" s="26">
        <v>-9.9</v>
      </c>
      <c r="AH34" s="26"/>
    </row>
    <row r="35" spans="3:34" s="9" customFormat="1" ht="12" customHeight="1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E35" s="89"/>
      <c r="AF35" s="55"/>
      <c r="AG35" s="26"/>
      <c r="AH35" s="26"/>
    </row>
    <row r="36" spans="3:34" s="9" customFormat="1" ht="11.25" customHeight="1">
      <c r="C36" s="198" t="s">
        <v>78</v>
      </c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E36" s="89">
        <v>26438898</v>
      </c>
      <c r="AF36" s="55">
        <f>ROUND(AE36/AE$9*100,1)</f>
        <v>14.1</v>
      </c>
      <c r="AG36" s="26">
        <v>3.7</v>
      </c>
      <c r="AH36" s="26"/>
    </row>
    <row r="37" spans="3:34" s="9" customFormat="1" ht="11.25" customHeight="1">
      <c r="C37" s="7"/>
      <c r="D37" s="198" t="s">
        <v>78</v>
      </c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E37" s="89">
        <v>26438898</v>
      </c>
      <c r="AF37" s="55">
        <f>ROUND(AE37/AE$9*100,1)</f>
        <v>14.1</v>
      </c>
      <c r="AG37" s="26">
        <v>3.7</v>
      </c>
      <c r="AH37" s="26"/>
    </row>
    <row r="38" spans="3:34" s="9" customFormat="1" ht="12" customHeight="1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E38" s="89"/>
      <c r="AF38" s="55"/>
      <c r="AG38" s="26"/>
      <c r="AH38" s="26"/>
    </row>
    <row r="39" spans="3:34" s="9" customFormat="1" ht="11.25" customHeight="1">
      <c r="C39" s="198" t="s">
        <v>79</v>
      </c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E39" s="89">
        <v>10414214</v>
      </c>
      <c r="AF39" s="55">
        <f>ROUND(AE39/AE$9*100,1)</f>
        <v>5.6</v>
      </c>
      <c r="AG39" s="26">
        <v>-2.9</v>
      </c>
      <c r="AH39" s="26"/>
    </row>
    <row r="40" spans="3:34" s="9" customFormat="1" ht="11.25" customHeight="1">
      <c r="C40" s="7"/>
      <c r="D40" s="198" t="s">
        <v>80</v>
      </c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E40" s="89">
        <v>10003287</v>
      </c>
      <c r="AF40" s="55">
        <f>ROUND(AE40/AE$9*100,1)</f>
        <v>5.3</v>
      </c>
      <c r="AG40" s="26">
        <v>-3.7</v>
      </c>
      <c r="AH40" s="26"/>
    </row>
    <row r="41" spans="3:34" s="9" customFormat="1" ht="11.25" customHeight="1">
      <c r="C41" s="7"/>
      <c r="D41" s="198" t="s">
        <v>81</v>
      </c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E41" s="89">
        <v>410927</v>
      </c>
      <c r="AF41" s="55">
        <f>ROUND(AE41/AE$9*100,1)</f>
        <v>0.2</v>
      </c>
      <c r="AG41" s="26">
        <v>21.9</v>
      </c>
      <c r="AH41" s="26"/>
    </row>
    <row r="42" spans="3:34" s="9" customFormat="1" ht="12" customHeight="1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E42" s="89"/>
      <c r="AF42" s="55"/>
      <c r="AG42" s="26"/>
      <c r="AH42" s="26"/>
    </row>
    <row r="43" spans="3:34" s="9" customFormat="1" ht="11.25" customHeight="1">
      <c r="C43" s="198" t="s">
        <v>82</v>
      </c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E43" s="89">
        <v>5295996</v>
      </c>
      <c r="AF43" s="55">
        <f>ROUND(AE43/AE$9*100,1)</f>
        <v>2.8</v>
      </c>
      <c r="AG43" s="26">
        <v>-21.7</v>
      </c>
      <c r="AH43" s="26"/>
    </row>
    <row r="44" spans="3:34" s="9" customFormat="1" ht="11.25" customHeight="1">
      <c r="C44" s="7"/>
      <c r="D44" s="198" t="s">
        <v>82</v>
      </c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E44" s="89">
        <v>5295996</v>
      </c>
      <c r="AF44" s="55">
        <f>ROUND(AE44/AE$9*100,1)</f>
        <v>2.8</v>
      </c>
      <c r="AG44" s="26">
        <v>-21.7</v>
      </c>
      <c r="AH44" s="26"/>
    </row>
    <row r="45" spans="3:34" s="9" customFormat="1" ht="12" customHeight="1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E45" s="89"/>
      <c r="AF45" s="55"/>
      <c r="AG45" s="26"/>
      <c r="AH45" s="26"/>
    </row>
    <row r="46" spans="3:34" s="9" customFormat="1" ht="11.25" customHeight="1">
      <c r="C46" s="198" t="s">
        <v>83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E46" s="89">
        <v>13770162</v>
      </c>
      <c r="AF46" s="55">
        <f aca="true" t="shared" si="1" ref="AF46:AF51">ROUND(AE46/AE$9*100,1)</f>
        <v>7.4</v>
      </c>
      <c r="AG46" s="26">
        <v>2.5</v>
      </c>
      <c r="AH46" s="26"/>
    </row>
    <row r="47" spans="3:34" s="9" customFormat="1" ht="11.25" customHeight="1">
      <c r="C47" s="7"/>
      <c r="D47" s="198" t="s">
        <v>84</v>
      </c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E47" s="89">
        <v>646478</v>
      </c>
      <c r="AF47" s="55">
        <f t="shared" si="1"/>
        <v>0.3</v>
      </c>
      <c r="AG47" s="26">
        <v>4.7</v>
      </c>
      <c r="AH47" s="26"/>
    </row>
    <row r="48" spans="3:34" s="9" customFormat="1" ht="11.25" customHeight="1">
      <c r="C48" s="7"/>
      <c r="D48" s="198" t="s">
        <v>85</v>
      </c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E48" s="89">
        <v>1311154</v>
      </c>
      <c r="AF48" s="55">
        <f t="shared" si="1"/>
        <v>0.7</v>
      </c>
      <c r="AG48" s="26">
        <v>-40.6</v>
      </c>
      <c r="AH48" s="26"/>
    </row>
    <row r="49" spans="3:34" s="9" customFormat="1" ht="11.25" customHeight="1">
      <c r="C49" s="7"/>
      <c r="D49" s="198" t="s">
        <v>86</v>
      </c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E49" s="89">
        <v>6129693</v>
      </c>
      <c r="AF49" s="55">
        <f t="shared" si="1"/>
        <v>3.3</v>
      </c>
      <c r="AG49" s="26">
        <v>3.3</v>
      </c>
      <c r="AH49" s="26"/>
    </row>
    <row r="50" spans="3:34" s="9" customFormat="1" ht="11.25" customHeight="1">
      <c r="C50" s="7"/>
      <c r="D50" s="198" t="s">
        <v>87</v>
      </c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E50" s="89">
        <v>271098</v>
      </c>
      <c r="AF50" s="55">
        <f t="shared" si="1"/>
        <v>0.1</v>
      </c>
      <c r="AG50" s="26">
        <v>44.1</v>
      </c>
      <c r="AH50" s="26"/>
    </row>
    <row r="51" spans="3:34" s="9" customFormat="1" ht="11.25" customHeight="1">
      <c r="C51" s="7"/>
      <c r="D51" s="198" t="s">
        <v>88</v>
      </c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E51" s="89">
        <v>5411739</v>
      </c>
      <c r="AF51" s="55">
        <f t="shared" si="1"/>
        <v>2.9</v>
      </c>
      <c r="AG51" s="26">
        <v>20.6</v>
      </c>
      <c r="AH51" s="26"/>
    </row>
    <row r="52" spans="3:34" s="9" customFormat="1" ht="12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E52" s="65"/>
      <c r="AF52" s="54"/>
      <c r="AG52" s="20"/>
      <c r="AH52" s="20"/>
    </row>
    <row r="53" spans="3:34" s="9" customFormat="1" ht="11.25" customHeight="1">
      <c r="C53" s="198" t="s">
        <v>89</v>
      </c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E53" s="89">
        <v>27464794</v>
      </c>
      <c r="AF53" s="55">
        <f aca="true" t="shared" si="2" ref="AF53:AF59">ROUND(AE53/AE$9*100,1)</f>
        <v>14.7</v>
      </c>
      <c r="AG53" s="26">
        <v>1.7</v>
      </c>
      <c r="AH53" s="26"/>
    </row>
    <row r="54" spans="3:34" s="9" customFormat="1" ht="11.25" customHeight="1">
      <c r="C54" s="7"/>
      <c r="D54" s="198" t="s">
        <v>90</v>
      </c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E54" s="89">
        <v>2267496</v>
      </c>
      <c r="AF54" s="55">
        <f t="shared" si="2"/>
        <v>1.2</v>
      </c>
      <c r="AG54" s="26">
        <v>-18.5</v>
      </c>
      <c r="AH54" s="26"/>
    </row>
    <row r="55" spans="3:34" s="9" customFormat="1" ht="11.25" customHeight="1">
      <c r="C55" s="7"/>
      <c r="D55" s="198" t="s">
        <v>91</v>
      </c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E55" s="89">
        <v>11667714</v>
      </c>
      <c r="AF55" s="55">
        <f t="shared" si="2"/>
        <v>6.2</v>
      </c>
      <c r="AG55" s="26">
        <v>8.6</v>
      </c>
      <c r="AH55" s="26"/>
    </row>
    <row r="56" spans="3:34" s="9" customFormat="1" ht="11.25" customHeight="1">
      <c r="C56" s="7"/>
      <c r="D56" s="198" t="s">
        <v>92</v>
      </c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E56" s="89">
        <v>4849436</v>
      </c>
      <c r="AF56" s="55">
        <f t="shared" si="2"/>
        <v>2.6</v>
      </c>
      <c r="AG56" s="26">
        <v>3.6</v>
      </c>
      <c r="AH56" s="26"/>
    </row>
    <row r="57" spans="3:34" s="9" customFormat="1" ht="11.25" customHeight="1">
      <c r="C57" s="7"/>
      <c r="D57" s="198" t="s">
        <v>93</v>
      </c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E57" s="89">
        <v>2727866</v>
      </c>
      <c r="AF57" s="55">
        <f t="shared" si="2"/>
        <v>1.5</v>
      </c>
      <c r="AG57" s="26">
        <v>-1.4</v>
      </c>
      <c r="AH57" s="26"/>
    </row>
    <row r="58" spans="3:34" s="9" customFormat="1" ht="11.25" customHeight="1">
      <c r="C58" s="7"/>
      <c r="D58" s="198" t="s">
        <v>94</v>
      </c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E58" s="89">
        <v>4288581</v>
      </c>
      <c r="AF58" s="55">
        <f t="shared" si="2"/>
        <v>2.3</v>
      </c>
      <c r="AG58" s="26">
        <v>-1.3</v>
      </c>
      <c r="AH58" s="26"/>
    </row>
    <row r="59" spans="3:34" s="9" customFormat="1" ht="11.25" customHeight="1">
      <c r="C59" s="7"/>
      <c r="D59" s="198" t="s">
        <v>95</v>
      </c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E59" s="89">
        <v>1663701</v>
      </c>
      <c r="AF59" s="55">
        <f t="shared" si="2"/>
        <v>0.9</v>
      </c>
      <c r="AG59" s="26">
        <v>-2</v>
      </c>
      <c r="AH59" s="26"/>
    </row>
    <row r="60" spans="3:34" s="9" customFormat="1" ht="12" customHeight="1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E60" s="89"/>
      <c r="AF60" s="55"/>
      <c r="AG60" s="26"/>
      <c r="AH60" s="26"/>
    </row>
    <row r="61" spans="3:34" s="9" customFormat="1" ht="11.25" customHeight="1">
      <c r="C61" s="198" t="s">
        <v>96</v>
      </c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E61" s="89">
        <v>15619954</v>
      </c>
      <c r="AF61" s="55">
        <f>ROUND(AE61/AE$9*100,1)</f>
        <v>8.4</v>
      </c>
      <c r="AG61" s="26">
        <v>-4.9</v>
      </c>
      <c r="AH61" s="26"/>
    </row>
    <row r="62" spans="3:34" s="9" customFormat="1" ht="11.25" customHeight="1">
      <c r="C62" s="7"/>
      <c r="D62" s="198" t="s">
        <v>97</v>
      </c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E62" s="89">
        <v>15619954</v>
      </c>
      <c r="AF62" s="55">
        <f>ROUND(AE62/AE$9*100,1)</f>
        <v>8.4</v>
      </c>
      <c r="AG62" s="26">
        <v>-4.9</v>
      </c>
      <c r="AH62" s="26"/>
    </row>
    <row r="63" spans="3:34" s="9" customFormat="1" ht="12" customHeight="1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E63" s="89"/>
      <c r="AF63" s="55"/>
      <c r="AG63" s="26"/>
      <c r="AH63" s="26"/>
    </row>
    <row r="64" spans="3:34" s="9" customFormat="1" ht="11.25" customHeight="1">
      <c r="C64" s="198" t="s">
        <v>98</v>
      </c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E64" s="89">
        <v>1633096</v>
      </c>
      <c r="AF64" s="55">
        <f>ROUND(AE64/AE$9*100,1)</f>
        <v>0.9</v>
      </c>
      <c r="AG64" s="26">
        <v>3</v>
      </c>
      <c r="AH64" s="26"/>
    </row>
    <row r="65" spans="3:34" s="9" customFormat="1" ht="11.25" customHeight="1">
      <c r="C65" s="7"/>
      <c r="D65" s="198" t="s">
        <v>99</v>
      </c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E65" s="89">
        <v>1603361</v>
      </c>
      <c r="AF65" s="55">
        <f>ROUND(AE65/AE$9*100,1)</f>
        <v>0.9</v>
      </c>
      <c r="AG65" s="26">
        <v>31.9</v>
      </c>
      <c r="AH65" s="26"/>
    </row>
    <row r="66" spans="3:34" s="9" customFormat="1" ht="11.25" customHeight="1">
      <c r="C66" s="7"/>
      <c r="D66" s="198" t="s">
        <v>100</v>
      </c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E66" s="89">
        <v>29500</v>
      </c>
      <c r="AF66" s="55">
        <f>ROUND(AE66/AE$9*100,1)</f>
        <v>0</v>
      </c>
      <c r="AG66" s="26">
        <v>-92</v>
      </c>
      <c r="AH66" s="26"/>
    </row>
    <row r="67" spans="3:34" s="9" customFormat="1" ht="11.25" customHeight="1">
      <c r="C67" s="7"/>
      <c r="D67" s="198" t="s">
        <v>101</v>
      </c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E67" s="89">
        <v>235</v>
      </c>
      <c r="AF67" s="55">
        <f>ROUND(AE67/AE$9*100,1)</f>
        <v>0</v>
      </c>
      <c r="AG67" s="26">
        <v>-91</v>
      </c>
      <c r="AH67" s="26"/>
    </row>
    <row r="68" spans="3:34" s="9" customFormat="1" ht="12" customHeight="1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E68" s="89"/>
      <c r="AF68" s="55"/>
      <c r="AG68" s="26"/>
      <c r="AH68" s="26"/>
    </row>
    <row r="69" spans="3:34" s="9" customFormat="1" ht="11.25" customHeight="1">
      <c r="C69" s="198" t="s">
        <v>102</v>
      </c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E69" s="89">
        <v>100000</v>
      </c>
      <c r="AF69" s="55">
        <f>ROUND(AE69/AE$9*100,1)</f>
        <v>0.1</v>
      </c>
      <c r="AG69" s="26">
        <v>0</v>
      </c>
      <c r="AH69" s="26"/>
    </row>
    <row r="70" spans="3:34" s="9" customFormat="1" ht="11.25" customHeight="1">
      <c r="C70" s="7"/>
      <c r="D70" s="198" t="s">
        <v>102</v>
      </c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E70" s="89">
        <v>100000</v>
      </c>
      <c r="AF70" s="55">
        <f>ROUND(AE70/AE$9*100,1)</f>
        <v>0.1</v>
      </c>
      <c r="AG70" s="26">
        <v>0</v>
      </c>
      <c r="AH70" s="26"/>
    </row>
    <row r="71" spans="2:34" ht="11.25" customHeight="1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66"/>
      <c r="AF71" s="12"/>
      <c r="AG71" s="12"/>
      <c r="AH71" s="9"/>
    </row>
    <row r="72" ht="12" customHeight="1"/>
    <row r="73" ht="10.5" customHeight="1"/>
  </sheetData>
  <mergeCells count="52">
    <mergeCell ref="B3:AG3"/>
    <mergeCell ref="AE5:AG5"/>
    <mergeCell ref="C14:AC14"/>
    <mergeCell ref="D12:AC12"/>
    <mergeCell ref="C11:AC11"/>
    <mergeCell ref="C9:AC9"/>
    <mergeCell ref="B5:AD6"/>
    <mergeCell ref="D18:AC18"/>
    <mergeCell ref="D17:AC17"/>
    <mergeCell ref="D16:AC16"/>
    <mergeCell ref="D15:AC15"/>
    <mergeCell ref="D23:AC23"/>
    <mergeCell ref="D22:AC22"/>
    <mergeCell ref="D21:AC21"/>
    <mergeCell ref="C20:AC20"/>
    <mergeCell ref="D28:AC28"/>
    <mergeCell ref="C27:AC27"/>
    <mergeCell ref="D25:AC25"/>
    <mergeCell ref="D24:AC24"/>
    <mergeCell ref="D33:AC33"/>
    <mergeCell ref="D32:AC32"/>
    <mergeCell ref="C31:AC31"/>
    <mergeCell ref="D29:AC29"/>
    <mergeCell ref="C39:AC39"/>
    <mergeCell ref="D37:AC37"/>
    <mergeCell ref="C36:AC36"/>
    <mergeCell ref="D34:AC34"/>
    <mergeCell ref="D44:AC44"/>
    <mergeCell ref="C43:AC43"/>
    <mergeCell ref="D41:AC41"/>
    <mergeCell ref="D40:AC40"/>
    <mergeCell ref="D49:AC49"/>
    <mergeCell ref="D48:AC48"/>
    <mergeCell ref="D47:AC47"/>
    <mergeCell ref="C46:AC46"/>
    <mergeCell ref="D54:AC54"/>
    <mergeCell ref="C53:AC53"/>
    <mergeCell ref="D51:AC51"/>
    <mergeCell ref="D50:AC50"/>
    <mergeCell ref="D58:AC58"/>
    <mergeCell ref="D57:AC57"/>
    <mergeCell ref="D56:AC56"/>
    <mergeCell ref="D55:AC55"/>
    <mergeCell ref="D70:AC70"/>
    <mergeCell ref="C69:AC69"/>
    <mergeCell ref="D67:AC67"/>
    <mergeCell ref="D66:AC66"/>
    <mergeCell ref="D59:AC59"/>
    <mergeCell ref="D65:AC65"/>
    <mergeCell ref="C64:AC64"/>
    <mergeCell ref="D62:AC62"/>
    <mergeCell ref="C61:AC6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60"/>
  <sheetViews>
    <sheetView workbookViewId="0" topLeftCell="A1">
      <selection activeCell="A1" sqref="A1"/>
    </sheetView>
  </sheetViews>
  <sheetFormatPr defaultColWidth="9.00390625" defaultRowHeight="13.5"/>
  <cols>
    <col min="1" max="30" width="1.625" style="3" customWidth="1"/>
    <col min="31" max="33" width="17.375" style="3" customWidth="1"/>
    <col min="34" max="34" width="1.625" style="3" customWidth="1"/>
    <col min="35" max="16384" width="9.00390625" style="3" customWidth="1"/>
  </cols>
  <sheetData>
    <row r="1" spans="1:26" ht="10.5" customHeight="1">
      <c r="A1" s="161" t="s">
        <v>315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0.5" customHeight="1"/>
    <row r="3" spans="2:34" s="1" customFormat="1" ht="18" customHeight="1">
      <c r="B3" s="191" t="s">
        <v>328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24"/>
    </row>
    <row r="4" spans="2:34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9"/>
    </row>
    <row r="5" spans="2:34" ht="18" customHeight="1">
      <c r="B5" s="188" t="s">
        <v>260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 t="s">
        <v>261</v>
      </c>
      <c r="AF5" s="186"/>
      <c r="AG5" s="190"/>
      <c r="AH5" s="9"/>
    </row>
    <row r="6" spans="2:34" ht="18" customHeight="1">
      <c r="B6" s="189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143" t="s">
        <v>13</v>
      </c>
      <c r="AF6" s="143" t="s">
        <v>14</v>
      </c>
      <c r="AG6" s="96" t="s">
        <v>15</v>
      </c>
      <c r="AH6" s="7"/>
    </row>
    <row r="7" spans="2:34" ht="14.25" customHeight="1"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/>
      <c r="AE7" s="87" t="s">
        <v>285</v>
      </c>
      <c r="AF7" s="16" t="s">
        <v>305</v>
      </c>
      <c r="AG7" s="16" t="s">
        <v>305</v>
      </c>
      <c r="AH7" s="8"/>
    </row>
    <row r="8" spans="2:34" ht="14.2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64"/>
      <c r="AF8" s="9"/>
      <c r="AG8" s="9"/>
      <c r="AH8" s="9"/>
    </row>
    <row r="9" spans="2:34" s="31" customFormat="1" ht="14.25" customHeight="1">
      <c r="B9" s="32"/>
      <c r="C9" s="171" t="s">
        <v>103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32"/>
      <c r="AE9" s="125">
        <v>55077505</v>
      </c>
      <c r="AF9" s="152">
        <f>ROUND(AE9/AE$9*100,1)</f>
        <v>100</v>
      </c>
      <c r="AG9" s="147">
        <v>11.9</v>
      </c>
      <c r="AH9" s="28"/>
    </row>
    <row r="10" spans="2:34" ht="14.25" customHeight="1">
      <c r="B10" s="9"/>
      <c r="C10" s="7"/>
      <c r="D10" s="198" t="s">
        <v>104</v>
      </c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9"/>
      <c r="AE10" s="80">
        <v>18590682</v>
      </c>
      <c r="AF10" s="55">
        <f>ROUND(AE10/AE$9*100,1)</f>
        <v>33.8</v>
      </c>
      <c r="AG10" s="53">
        <v>4.1</v>
      </c>
      <c r="AH10" s="18"/>
    </row>
    <row r="11" spans="2:34" ht="14.25" customHeight="1">
      <c r="B11" s="9"/>
      <c r="C11" s="7"/>
      <c r="D11" s="7"/>
      <c r="E11" s="198" t="s">
        <v>104</v>
      </c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9"/>
      <c r="AE11" s="80">
        <v>18590682</v>
      </c>
      <c r="AF11" s="55">
        <f aca="true" t="shared" si="0" ref="AF11:AF34">ROUND(AE11/AE$9*100,1)</f>
        <v>33.8</v>
      </c>
      <c r="AG11" s="53">
        <v>4.1</v>
      </c>
      <c r="AH11" s="18"/>
    </row>
    <row r="12" spans="2:34" ht="14.25" customHeight="1">
      <c r="B12" s="9"/>
      <c r="C12" s="7"/>
      <c r="D12" s="198" t="s">
        <v>105</v>
      </c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9"/>
      <c r="AE12" s="80">
        <v>2</v>
      </c>
      <c r="AF12" s="55">
        <f t="shared" si="0"/>
        <v>0</v>
      </c>
      <c r="AG12" s="53">
        <v>0</v>
      </c>
      <c r="AH12" s="18"/>
    </row>
    <row r="13" spans="2:34" ht="14.25" customHeight="1">
      <c r="B13" s="9"/>
      <c r="C13" s="7"/>
      <c r="D13" s="7"/>
      <c r="E13" s="198" t="s">
        <v>105</v>
      </c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9"/>
      <c r="AE13" s="80">
        <v>2</v>
      </c>
      <c r="AF13" s="55">
        <f t="shared" si="0"/>
        <v>0</v>
      </c>
      <c r="AG13" s="53">
        <v>0</v>
      </c>
      <c r="AH13" s="18"/>
    </row>
    <row r="14" spans="2:34" ht="14.25" customHeight="1">
      <c r="B14" s="9"/>
      <c r="C14" s="7"/>
      <c r="D14" s="198" t="s">
        <v>34</v>
      </c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9"/>
      <c r="AE14" s="80">
        <v>1</v>
      </c>
      <c r="AF14" s="55">
        <f t="shared" si="0"/>
        <v>0</v>
      </c>
      <c r="AG14" s="53">
        <v>0</v>
      </c>
      <c r="AH14" s="18"/>
    </row>
    <row r="15" spans="2:34" ht="14.25" customHeight="1">
      <c r="B15" s="9"/>
      <c r="C15" s="7"/>
      <c r="D15" s="7"/>
      <c r="E15" s="198" t="s">
        <v>36</v>
      </c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9"/>
      <c r="AE15" s="80">
        <v>1</v>
      </c>
      <c r="AF15" s="55">
        <f t="shared" si="0"/>
        <v>0</v>
      </c>
      <c r="AG15" s="53">
        <v>0</v>
      </c>
      <c r="AH15" s="18"/>
    </row>
    <row r="16" spans="2:34" ht="14.25" customHeight="1">
      <c r="B16" s="9"/>
      <c r="C16" s="7"/>
      <c r="D16" s="198" t="s">
        <v>37</v>
      </c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9"/>
      <c r="AE16" s="80">
        <v>17075997</v>
      </c>
      <c r="AF16" s="55">
        <f t="shared" si="0"/>
        <v>31</v>
      </c>
      <c r="AG16" s="53">
        <v>12.8</v>
      </c>
      <c r="AH16" s="18"/>
    </row>
    <row r="17" spans="2:34" ht="14.25" customHeight="1">
      <c r="B17" s="9"/>
      <c r="C17" s="7"/>
      <c r="D17" s="7"/>
      <c r="E17" s="198" t="s">
        <v>106</v>
      </c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9"/>
      <c r="AE17" s="80">
        <v>16397538</v>
      </c>
      <c r="AF17" s="55">
        <f t="shared" si="0"/>
        <v>29.8</v>
      </c>
      <c r="AG17" s="53">
        <v>8.4</v>
      </c>
      <c r="AH17" s="18"/>
    </row>
    <row r="18" spans="2:34" ht="14.25" customHeight="1">
      <c r="B18" s="9"/>
      <c r="C18" s="7"/>
      <c r="D18" s="7"/>
      <c r="E18" s="198" t="s">
        <v>39</v>
      </c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9"/>
      <c r="AE18" s="80">
        <v>678459</v>
      </c>
      <c r="AF18" s="55">
        <f t="shared" si="0"/>
        <v>1.2</v>
      </c>
      <c r="AG18" s="53">
        <v>36652.9</v>
      </c>
      <c r="AH18" s="18"/>
    </row>
    <row r="19" spans="2:34" ht="14.25" customHeight="1">
      <c r="B19" s="9"/>
      <c r="C19" s="7"/>
      <c r="D19" s="198" t="s">
        <v>107</v>
      </c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9"/>
      <c r="AE19" s="80">
        <v>7252677</v>
      </c>
      <c r="AF19" s="55">
        <f t="shared" si="0"/>
        <v>13.2</v>
      </c>
      <c r="AG19" s="53">
        <v>44.9</v>
      </c>
      <c r="AH19" s="18"/>
    </row>
    <row r="20" spans="2:34" ht="14.25" customHeight="1">
      <c r="B20" s="9"/>
      <c r="C20" s="7"/>
      <c r="D20" s="7"/>
      <c r="E20" s="198" t="s">
        <v>107</v>
      </c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9"/>
      <c r="AE20" s="80">
        <v>7252677</v>
      </c>
      <c r="AF20" s="55">
        <f t="shared" si="0"/>
        <v>13.2</v>
      </c>
      <c r="AG20" s="53">
        <v>44.9</v>
      </c>
      <c r="AH20" s="18"/>
    </row>
    <row r="21" spans="2:34" ht="14.25" customHeight="1">
      <c r="B21" s="9"/>
      <c r="C21" s="7"/>
      <c r="D21" s="198" t="s">
        <v>41</v>
      </c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9"/>
      <c r="AE21" s="80">
        <v>635149</v>
      </c>
      <c r="AF21" s="55">
        <f t="shared" si="0"/>
        <v>1.2</v>
      </c>
      <c r="AG21" s="53">
        <v>89.3</v>
      </c>
      <c r="AH21" s="18"/>
    </row>
    <row r="22" spans="2:34" ht="14.25" customHeight="1">
      <c r="B22" s="9"/>
      <c r="C22" s="7"/>
      <c r="D22" s="7"/>
      <c r="E22" s="198" t="s">
        <v>43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9"/>
      <c r="AE22" s="80">
        <v>635149</v>
      </c>
      <c r="AF22" s="55">
        <f t="shared" si="0"/>
        <v>1.2</v>
      </c>
      <c r="AG22" s="53">
        <v>89.3</v>
      </c>
      <c r="AH22" s="18"/>
    </row>
    <row r="23" spans="2:34" ht="14.25" customHeight="1">
      <c r="B23" s="9"/>
      <c r="C23" s="7"/>
      <c r="D23" s="198" t="s">
        <v>108</v>
      </c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9"/>
      <c r="AE23" s="80">
        <v>1055858</v>
      </c>
      <c r="AF23" s="55">
        <f t="shared" si="0"/>
        <v>1.9</v>
      </c>
      <c r="AG23" s="53">
        <v>33.9</v>
      </c>
      <c r="AH23" s="18"/>
    </row>
    <row r="24" spans="2:34" ht="14.25" customHeight="1">
      <c r="B24" s="9"/>
      <c r="C24" s="7"/>
      <c r="D24" s="7"/>
      <c r="E24" s="198" t="s">
        <v>108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9"/>
      <c r="AE24" s="80">
        <v>1055858</v>
      </c>
      <c r="AF24" s="55">
        <f t="shared" si="0"/>
        <v>1.9</v>
      </c>
      <c r="AG24" s="53">
        <v>33.9</v>
      </c>
      <c r="AH24" s="18"/>
    </row>
    <row r="25" spans="2:34" ht="14.25" customHeight="1">
      <c r="B25" s="9"/>
      <c r="C25" s="7"/>
      <c r="D25" s="198" t="s">
        <v>45</v>
      </c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9"/>
      <c r="AE25" s="80">
        <v>1</v>
      </c>
      <c r="AF25" s="55">
        <f t="shared" si="0"/>
        <v>0</v>
      </c>
      <c r="AG25" s="53">
        <v>0</v>
      </c>
      <c r="AH25" s="18"/>
    </row>
    <row r="26" spans="2:34" ht="14.25" customHeight="1">
      <c r="B26" s="9"/>
      <c r="C26" s="7"/>
      <c r="D26" s="7"/>
      <c r="E26" s="198" t="s">
        <v>47</v>
      </c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9"/>
      <c r="AE26" s="80">
        <v>1</v>
      </c>
      <c r="AF26" s="55">
        <f t="shared" si="0"/>
        <v>0</v>
      </c>
      <c r="AG26" s="53">
        <v>0</v>
      </c>
      <c r="AH26" s="18"/>
    </row>
    <row r="27" spans="2:34" ht="14.25" customHeight="1">
      <c r="B27" s="9"/>
      <c r="C27" s="7"/>
      <c r="D27" s="198" t="s">
        <v>49</v>
      </c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9"/>
      <c r="AE27" s="80">
        <v>9797626</v>
      </c>
      <c r="AF27" s="55">
        <f t="shared" si="0"/>
        <v>17.8</v>
      </c>
      <c r="AG27" s="53">
        <v>4.2</v>
      </c>
      <c r="AH27" s="18"/>
    </row>
    <row r="28" spans="2:34" ht="14.25" customHeight="1">
      <c r="B28" s="9"/>
      <c r="C28" s="7"/>
      <c r="D28" s="7"/>
      <c r="E28" s="198" t="s">
        <v>50</v>
      </c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9"/>
      <c r="AE28" s="80">
        <v>9797626</v>
      </c>
      <c r="AF28" s="55">
        <f t="shared" si="0"/>
        <v>17.8</v>
      </c>
      <c r="AG28" s="53">
        <v>4.2</v>
      </c>
      <c r="AH28" s="18"/>
    </row>
    <row r="29" spans="2:34" ht="14.25" customHeight="1">
      <c r="B29" s="9"/>
      <c r="C29" s="7"/>
      <c r="D29" s="198" t="s">
        <v>52</v>
      </c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9"/>
      <c r="AE29" s="80">
        <v>600001</v>
      </c>
      <c r="AF29" s="55">
        <f t="shared" si="0"/>
        <v>1.1</v>
      </c>
      <c r="AG29" s="53">
        <v>0</v>
      </c>
      <c r="AH29" s="18"/>
    </row>
    <row r="30" spans="2:34" ht="14.25" customHeight="1">
      <c r="B30" s="9"/>
      <c r="C30" s="7"/>
      <c r="D30" s="7"/>
      <c r="E30" s="198" t="s">
        <v>52</v>
      </c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9"/>
      <c r="AE30" s="80">
        <v>600001</v>
      </c>
      <c r="AF30" s="55">
        <f t="shared" si="0"/>
        <v>1.1</v>
      </c>
      <c r="AG30" s="53">
        <v>0</v>
      </c>
      <c r="AH30" s="18"/>
    </row>
    <row r="31" spans="2:34" ht="14.25" customHeight="1">
      <c r="B31" s="9"/>
      <c r="C31" s="7"/>
      <c r="D31" s="198" t="s">
        <v>53</v>
      </c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9"/>
      <c r="AE31" s="80">
        <v>69511</v>
      </c>
      <c r="AF31" s="55">
        <f t="shared" si="0"/>
        <v>0.1</v>
      </c>
      <c r="AG31" s="53">
        <v>-3.6</v>
      </c>
      <c r="AH31" s="18"/>
    </row>
    <row r="32" spans="2:34" ht="14.25" customHeight="1">
      <c r="B32" s="9"/>
      <c r="C32" s="7"/>
      <c r="D32" s="7"/>
      <c r="E32" s="198" t="s">
        <v>54</v>
      </c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9"/>
      <c r="AE32" s="80">
        <v>5</v>
      </c>
      <c r="AF32" s="55">
        <f t="shared" si="0"/>
        <v>0</v>
      </c>
      <c r="AG32" s="53">
        <v>0</v>
      </c>
      <c r="AH32" s="18"/>
    </row>
    <row r="33" spans="2:34" ht="14.25" customHeight="1">
      <c r="B33" s="9"/>
      <c r="C33" s="7"/>
      <c r="D33" s="7"/>
      <c r="E33" s="198" t="s">
        <v>109</v>
      </c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9"/>
      <c r="AE33" s="80">
        <v>45</v>
      </c>
      <c r="AF33" s="55">
        <f t="shared" si="0"/>
        <v>0</v>
      </c>
      <c r="AG33" s="53">
        <v>-80.5</v>
      </c>
      <c r="AH33" s="18"/>
    </row>
    <row r="34" spans="2:34" ht="14.25" customHeight="1">
      <c r="B34" s="9"/>
      <c r="C34" s="7"/>
      <c r="D34" s="7"/>
      <c r="E34" s="198" t="s">
        <v>59</v>
      </c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9"/>
      <c r="AE34" s="80">
        <v>69461</v>
      </c>
      <c r="AF34" s="55">
        <f t="shared" si="0"/>
        <v>0.1</v>
      </c>
      <c r="AG34" s="53">
        <v>-3.4</v>
      </c>
      <c r="AH34" s="18"/>
    </row>
    <row r="35" spans="2:34" ht="14.25" customHeight="1">
      <c r="B35" s="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9"/>
      <c r="AE35" s="80"/>
      <c r="AF35" s="55"/>
      <c r="AG35" s="53"/>
      <c r="AH35" s="18"/>
    </row>
    <row r="36" spans="2:34" ht="14.25" customHeight="1">
      <c r="B36" s="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9"/>
      <c r="AE36" s="80"/>
      <c r="AF36" s="53"/>
      <c r="AG36" s="53"/>
      <c r="AH36" s="17"/>
    </row>
    <row r="37" spans="2:34" s="31" customFormat="1" ht="14.25" customHeight="1">
      <c r="B37" s="32"/>
      <c r="C37" s="171" t="s">
        <v>110</v>
      </c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32"/>
      <c r="AE37" s="125">
        <v>22932265</v>
      </c>
      <c r="AF37" s="152">
        <f>ROUND(AE37/AE$37*100,1)</f>
        <v>100</v>
      </c>
      <c r="AG37" s="147">
        <v>7.1</v>
      </c>
      <c r="AH37" s="28"/>
    </row>
    <row r="38" spans="2:34" ht="14.25" customHeight="1">
      <c r="B38" s="9"/>
      <c r="C38" s="7"/>
      <c r="D38" s="198" t="s">
        <v>111</v>
      </c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9"/>
      <c r="AE38" s="80">
        <v>4633509</v>
      </c>
      <c r="AF38" s="55">
        <f>ROUND(AE38/AE$37*100,1)</f>
        <v>20.2</v>
      </c>
      <c r="AG38" s="53">
        <v>9.4</v>
      </c>
      <c r="AH38" s="18"/>
    </row>
    <row r="39" spans="2:34" ht="14.25" customHeight="1">
      <c r="B39" s="9"/>
      <c r="C39" s="7"/>
      <c r="D39" s="7"/>
      <c r="E39" s="198" t="s">
        <v>111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9"/>
      <c r="AE39" s="80">
        <v>4633509</v>
      </c>
      <c r="AF39" s="55">
        <f aca="true" t="shared" si="1" ref="AF39:AF57">ROUND(AE39/AE$37*100,1)</f>
        <v>20.2</v>
      </c>
      <c r="AG39" s="53">
        <v>9.4</v>
      </c>
      <c r="AH39" s="18"/>
    </row>
    <row r="40" spans="2:34" ht="14.25" customHeight="1">
      <c r="B40" s="9"/>
      <c r="C40" s="7"/>
      <c r="D40" s="198" t="s">
        <v>37</v>
      </c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9"/>
      <c r="AE40" s="80">
        <v>5262108</v>
      </c>
      <c r="AF40" s="55">
        <f t="shared" si="1"/>
        <v>22.9</v>
      </c>
      <c r="AG40" s="53">
        <v>9.3</v>
      </c>
      <c r="AH40" s="18"/>
    </row>
    <row r="41" spans="2:34" ht="14.25" customHeight="1">
      <c r="B41" s="9"/>
      <c r="C41" s="7"/>
      <c r="D41" s="7"/>
      <c r="E41" s="198" t="s">
        <v>38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9"/>
      <c r="AE41" s="80">
        <v>4571771</v>
      </c>
      <c r="AF41" s="55">
        <f t="shared" si="1"/>
        <v>19.9</v>
      </c>
      <c r="AG41" s="53">
        <v>7.3</v>
      </c>
      <c r="AH41" s="18"/>
    </row>
    <row r="42" spans="2:34" ht="14.25" customHeight="1">
      <c r="B42" s="9"/>
      <c r="C42" s="7"/>
      <c r="D42" s="7"/>
      <c r="E42" s="198" t="s">
        <v>39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9"/>
      <c r="AE42" s="80">
        <v>690337</v>
      </c>
      <c r="AF42" s="55">
        <f t="shared" si="1"/>
        <v>3</v>
      </c>
      <c r="AG42" s="53">
        <v>24.6</v>
      </c>
      <c r="AH42" s="18"/>
    </row>
    <row r="43" spans="2:34" ht="14.25" customHeight="1">
      <c r="B43" s="9"/>
      <c r="C43" s="7"/>
      <c r="D43" s="198" t="s">
        <v>112</v>
      </c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9"/>
      <c r="AE43" s="80">
        <v>7314834</v>
      </c>
      <c r="AF43" s="55">
        <f t="shared" si="1"/>
        <v>31.9</v>
      </c>
      <c r="AG43" s="53">
        <v>4</v>
      </c>
      <c r="AH43" s="18"/>
    </row>
    <row r="44" spans="2:34" ht="14.25" customHeight="1">
      <c r="B44" s="9"/>
      <c r="C44" s="7"/>
      <c r="D44" s="7"/>
      <c r="E44" s="198" t="s">
        <v>112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9"/>
      <c r="AE44" s="80">
        <v>7314834</v>
      </c>
      <c r="AF44" s="55">
        <f t="shared" si="1"/>
        <v>31.9</v>
      </c>
      <c r="AG44" s="53">
        <v>4</v>
      </c>
      <c r="AH44" s="18"/>
    </row>
    <row r="45" spans="2:34" ht="14.25" customHeight="1">
      <c r="B45" s="9"/>
      <c r="C45" s="7"/>
      <c r="D45" s="198" t="s">
        <v>113</v>
      </c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9"/>
      <c r="AE45" s="80">
        <v>2857357</v>
      </c>
      <c r="AF45" s="55">
        <f t="shared" si="1"/>
        <v>12.5</v>
      </c>
      <c r="AG45" s="53">
        <v>7.3</v>
      </c>
      <c r="AH45" s="18"/>
    </row>
    <row r="46" spans="2:34" ht="14.25" customHeight="1">
      <c r="B46" s="9"/>
      <c r="C46" s="7"/>
      <c r="D46" s="7"/>
      <c r="E46" s="198" t="s">
        <v>42</v>
      </c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9"/>
      <c r="AE46" s="80">
        <v>2857357</v>
      </c>
      <c r="AF46" s="55">
        <f t="shared" si="1"/>
        <v>12.5</v>
      </c>
      <c r="AG46" s="53">
        <v>7.3</v>
      </c>
      <c r="AH46" s="18"/>
    </row>
    <row r="47" spans="2:34" ht="14.25" customHeight="1">
      <c r="B47" s="9"/>
      <c r="C47" s="7"/>
      <c r="D47" s="198" t="s">
        <v>45</v>
      </c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9"/>
      <c r="AE47" s="80">
        <v>51</v>
      </c>
      <c r="AF47" s="55">
        <f t="shared" si="1"/>
        <v>0</v>
      </c>
      <c r="AG47" s="53">
        <v>-91</v>
      </c>
      <c r="AH47" s="18"/>
    </row>
    <row r="48" spans="2:34" ht="14.25" customHeight="1">
      <c r="B48" s="9"/>
      <c r="C48" s="7"/>
      <c r="D48" s="7"/>
      <c r="E48" s="198" t="s">
        <v>46</v>
      </c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9"/>
      <c r="AE48" s="80">
        <v>51</v>
      </c>
      <c r="AF48" s="55">
        <f t="shared" si="1"/>
        <v>0</v>
      </c>
      <c r="AG48" s="53">
        <v>-91</v>
      </c>
      <c r="AH48" s="18"/>
    </row>
    <row r="49" spans="2:34" ht="14.25" customHeight="1">
      <c r="B49" s="9"/>
      <c r="C49" s="7"/>
      <c r="D49" s="198" t="s">
        <v>49</v>
      </c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9"/>
      <c r="AE49" s="80">
        <v>2857357</v>
      </c>
      <c r="AF49" s="55">
        <f t="shared" si="1"/>
        <v>12.5</v>
      </c>
      <c r="AG49" s="53">
        <v>7.3</v>
      </c>
      <c r="AH49" s="18"/>
    </row>
    <row r="50" spans="2:34" ht="14.25" customHeight="1">
      <c r="B50" s="9"/>
      <c r="C50" s="7"/>
      <c r="D50" s="7"/>
      <c r="E50" s="198" t="s">
        <v>114</v>
      </c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9"/>
      <c r="AE50" s="80">
        <v>2857357</v>
      </c>
      <c r="AF50" s="55">
        <f t="shared" si="1"/>
        <v>12.5</v>
      </c>
      <c r="AG50" s="53">
        <v>7.3</v>
      </c>
      <c r="AH50" s="18"/>
    </row>
    <row r="51" spans="2:34" ht="14.25" customHeight="1">
      <c r="B51" s="9"/>
      <c r="C51" s="7"/>
      <c r="D51" s="7"/>
      <c r="E51" s="198" t="s">
        <v>51</v>
      </c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9"/>
      <c r="AE51" s="80">
        <v>0</v>
      </c>
      <c r="AF51" s="55">
        <f t="shared" si="1"/>
        <v>0</v>
      </c>
      <c r="AG51" s="53">
        <v>-100</v>
      </c>
      <c r="AH51" s="18"/>
    </row>
    <row r="52" spans="2:34" ht="14.25" customHeight="1">
      <c r="B52" s="9"/>
      <c r="C52" s="7"/>
      <c r="D52" s="198" t="s">
        <v>115</v>
      </c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9"/>
      <c r="AE52" s="80">
        <v>6890</v>
      </c>
      <c r="AF52" s="55">
        <f t="shared" si="1"/>
        <v>0</v>
      </c>
      <c r="AG52" s="53">
        <v>-8.8</v>
      </c>
      <c r="AH52" s="18"/>
    </row>
    <row r="53" spans="2:34" ht="14.25" customHeight="1">
      <c r="B53" s="9"/>
      <c r="C53" s="7"/>
      <c r="D53" s="7"/>
      <c r="E53" s="198" t="s">
        <v>115</v>
      </c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9"/>
      <c r="AE53" s="80">
        <v>6890</v>
      </c>
      <c r="AF53" s="55">
        <f t="shared" si="1"/>
        <v>0</v>
      </c>
      <c r="AG53" s="53">
        <v>-8.8</v>
      </c>
      <c r="AH53" s="18"/>
    </row>
    <row r="54" spans="2:34" ht="14.25" customHeight="1">
      <c r="B54" s="9"/>
      <c r="C54" s="7"/>
      <c r="D54" s="198" t="s">
        <v>53</v>
      </c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9"/>
      <c r="AE54" s="80">
        <v>159</v>
      </c>
      <c r="AF54" s="55">
        <f t="shared" si="1"/>
        <v>0</v>
      </c>
      <c r="AG54" s="53">
        <v>-45</v>
      </c>
      <c r="AH54" s="18"/>
    </row>
    <row r="55" spans="2:34" ht="14.25" customHeight="1">
      <c r="B55" s="9"/>
      <c r="C55" s="7"/>
      <c r="D55" s="7"/>
      <c r="E55" s="198" t="s">
        <v>116</v>
      </c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9"/>
      <c r="AE55" s="80">
        <v>3</v>
      </c>
      <c r="AF55" s="55">
        <f t="shared" si="1"/>
        <v>0</v>
      </c>
      <c r="AG55" s="53">
        <v>0</v>
      </c>
      <c r="AH55" s="18"/>
    </row>
    <row r="56" spans="2:34" ht="14.25" customHeight="1">
      <c r="B56" s="9"/>
      <c r="C56" s="7"/>
      <c r="D56" s="7"/>
      <c r="E56" s="198" t="s">
        <v>109</v>
      </c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9"/>
      <c r="AE56" s="80">
        <v>151</v>
      </c>
      <c r="AF56" s="55">
        <f t="shared" si="1"/>
        <v>0</v>
      </c>
      <c r="AG56" s="53">
        <v>-46.3</v>
      </c>
      <c r="AH56" s="18"/>
    </row>
    <row r="57" spans="2:34" ht="14.25" customHeight="1">
      <c r="B57" s="9"/>
      <c r="C57" s="7"/>
      <c r="D57" s="7"/>
      <c r="E57" s="198" t="s">
        <v>59</v>
      </c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9"/>
      <c r="AE57" s="80">
        <v>5</v>
      </c>
      <c r="AF57" s="55">
        <f t="shared" si="1"/>
        <v>0</v>
      </c>
      <c r="AG57" s="53">
        <v>0</v>
      </c>
      <c r="AH57" s="18"/>
    </row>
    <row r="58" spans="2:34" ht="14.25" customHeight="1">
      <c r="B58" s="12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2"/>
      <c r="AE58" s="130"/>
      <c r="AF58" s="30"/>
      <c r="AG58" s="30"/>
      <c r="AH58" s="17"/>
    </row>
    <row r="59" spans="3:34" ht="12" customHeight="1">
      <c r="C59" s="200" t="s">
        <v>7</v>
      </c>
      <c r="D59" s="200"/>
      <c r="E59" s="2" t="s">
        <v>8</v>
      </c>
      <c r="F59" s="23" t="s">
        <v>117</v>
      </c>
      <c r="I59" s="23"/>
      <c r="J59" s="23"/>
      <c r="K59" s="23"/>
      <c r="L59" s="23"/>
      <c r="M59" s="23"/>
      <c r="N59" s="23"/>
      <c r="O59" s="23"/>
      <c r="P59" s="23"/>
      <c r="Q59" s="23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9"/>
      <c r="AE59" s="17"/>
      <c r="AF59" s="17"/>
      <c r="AG59" s="17"/>
      <c r="AH59" s="17"/>
    </row>
    <row r="60" spans="2:34" ht="12" customHeight="1">
      <c r="B60" s="174" t="s">
        <v>4</v>
      </c>
      <c r="C60" s="174"/>
      <c r="D60" s="174"/>
      <c r="E60" s="2" t="s">
        <v>309</v>
      </c>
      <c r="F60" s="15" t="s">
        <v>5</v>
      </c>
      <c r="I60" s="15"/>
      <c r="J60" s="15"/>
      <c r="K60" s="15"/>
      <c r="L60" s="15"/>
      <c r="M60" s="15"/>
      <c r="N60" s="15"/>
      <c r="O60" s="15"/>
      <c r="P60" s="15"/>
      <c r="Q60" s="15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9"/>
      <c r="AE60" s="17"/>
      <c r="AF60" s="17"/>
      <c r="AG60" s="17"/>
      <c r="AH60" s="17"/>
    </row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</sheetData>
  <mergeCells count="52">
    <mergeCell ref="E39:AC39"/>
    <mergeCell ref="D40:AC40"/>
    <mergeCell ref="C59:D59"/>
    <mergeCell ref="B60:D60"/>
    <mergeCell ref="D52:AC52"/>
    <mergeCell ref="E53:AC53"/>
    <mergeCell ref="D54:AC54"/>
    <mergeCell ref="E55:AC55"/>
    <mergeCell ref="E57:AC57"/>
    <mergeCell ref="E56:AC56"/>
    <mergeCell ref="B3:AG3"/>
    <mergeCell ref="E13:AC13"/>
    <mergeCell ref="D12:AC12"/>
    <mergeCell ref="E11:AC11"/>
    <mergeCell ref="D10:AC10"/>
    <mergeCell ref="B5:AD6"/>
    <mergeCell ref="AE5:AG5"/>
    <mergeCell ref="D16:AC16"/>
    <mergeCell ref="E15:AC15"/>
    <mergeCell ref="D14:AC14"/>
    <mergeCell ref="C9:AC9"/>
    <mergeCell ref="E20:AC20"/>
    <mergeCell ref="D19:AC19"/>
    <mergeCell ref="E18:AC18"/>
    <mergeCell ref="E17:AC17"/>
    <mergeCell ref="E24:AC24"/>
    <mergeCell ref="D23:AC23"/>
    <mergeCell ref="E22:AC22"/>
    <mergeCell ref="D21:AC21"/>
    <mergeCell ref="E28:AC28"/>
    <mergeCell ref="D27:AC27"/>
    <mergeCell ref="E26:AC26"/>
    <mergeCell ref="D25:AC25"/>
    <mergeCell ref="E32:AC32"/>
    <mergeCell ref="D31:AC31"/>
    <mergeCell ref="E30:AC30"/>
    <mergeCell ref="D29:AC29"/>
    <mergeCell ref="E34:AC34"/>
    <mergeCell ref="E33:AC33"/>
    <mergeCell ref="E42:AC42"/>
    <mergeCell ref="E46:AC46"/>
    <mergeCell ref="E41:AC41"/>
    <mergeCell ref="D43:AC43"/>
    <mergeCell ref="E44:AC44"/>
    <mergeCell ref="D45:AC45"/>
    <mergeCell ref="C37:AC37"/>
    <mergeCell ref="D38:AC38"/>
    <mergeCell ref="D47:AC47"/>
    <mergeCell ref="E51:AC51"/>
    <mergeCell ref="E48:AC48"/>
    <mergeCell ref="D49:AC49"/>
    <mergeCell ref="E50:AC5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H64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3" customWidth="1"/>
    <col min="2" max="30" width="1.625" style="3" customWidth="1"/>
    <col min="31" max="33" width="17.375" style="3" customWidth="1"/>
    <col min="34" max="34" width="1.625" style="3" customWidth="1"/>
    <col min="35" max="16384" width="9.00390625" style="3" customWidth="1"/>
  </cols>
  <sheetData>
    <row r="1" spans="33:34" ht="10.5" customHeight="1">
      <c r="AG1" s="6"/>
      <c r="AH1" s="160" t="s">
        <v>316</v>
      </c>
    </row>
    <row r="2" ht="10.5" customHeight="1"/>
    <row r="3" spans="2:34" s="1" customFormat="1" ht="18" customHeight="1">
      <c r="B3" s="172" t="s">
        <v>346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24"/>
    </row>
    <row r="4" spans="2:34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9"/>
    </row>
    <row r="5" spans="2:34" ht="18" customHeight="1">
      <c r="B5" s="175" t="s">
        <v>260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  <c r="AE5" s="190" t="s">
        <v>261</v>
      </c>
      <c r="AF5" s="179"/>
      <c r="AG5" s="179"/>
      <c r="AH5" s="9"/>
    </row>
    <row r="6" spans="2:34" ht="18" customHeight="1"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8"/>
      <c r="AE6" s="143" t="s">
        <v>13</v>
      </c>
      <c r="AF6" s="143" t="s">
        <v>14</v>
      </c>
      <c r="AG6" s="96" t="s">
        <v>15</v>
      </c>
      <c r="AH6" s="7"/>
    </row>
    <row r="7" spans="2:34" ht="14.25" customHeight="1"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/>
      <c r="AE7" s="87" t="s">
        <v>285</v>
      </c>
      <c r="AF7" s="16" t="s">
        <v>305</v>
      </c>
      <c r="AG7" s="16" t="s">
        <v>305</v>
      </c>
      <c r="AH7" s="8"/>
    </row>
    <row r="8" spans="2:34" ht="14.25" customHeight="1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9"/>
      <c r="AE8" s="146"/>
      <c r="AF8" s="17"/>
      <c r="AG8" s="53"/>
      <c r="AH8" s="17"/>
    </row>
    <row r="9" spans="2:34" s="31" customFormat="1" ht="14.25" customHeight="1">
      <c r="B9" s="32"/>
      <c r="C9" s="171" t="s">
        <v>118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32"/>
      <c r="AE9" s="125">
        <v>46544965</v>
      </c>
      <c r="AF9" s="152">
        <f>ROUND(AE9/AE$9*100,1)</f>
        <v>100</v>
      </c>
      <c r="AG9" s="147">
        <v>-5.3</v>
      </c>
      <c r="AH9" s="28"/>
    </row>
    <row r="10" spans="2:34" ht="14.25" customHeight="1">
      <c r="B10" s="9"/>
      <c r="C10" s="7"/>
      <c r="D10" s="198" t="s">
        <v>119</v>
      </c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9"/>
      <c r="AE10" s="80">
        <v>31813633</v>
      </c>
      <c r="AF10" s="55">
        <f aca="true" t="shared" si="0" ref="AF10:AF23">ROUND(AE10/AE$9*100,1)</f>
        <v>68.4</v>
      </c>
      <c r="AG10" s="53">
        <v>-7.6</v>
      </c>
      <c r="AH10" s="18"/>
    </row>
    <row r="11" spans="2:34" ht="14.25" customHeight="1">
      <c r="B11" s="9"/>
      <c r="C11" s="7"/>
      <c r="D11" s="7"/>
      <c r="E11" s="198" t="s">
        <v>119</v>
      </c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9"/>
      <c r="AE11" s="80">
        <v>31813663</v>
      </c>
      <c r="AF11" s="55">
        <f t="shared" si="0"/>
        <v>68.4</v>
      </c>
      <c r="AG11" s="53">
        <v>-7.6</v>
      </c>
      <c r="AH11" s="18"/>
    </row>
    <row r="12" spans="2:34" ht="14.25" customHeight="1">
      <c r="B12" s="9"/>
      <c r="C12" s="7"/>
      <c r="D12" s="198" t="s">
        <v>37</v>
      </c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9"/>
      <c r="AE12" s="80">
        <v>9808353</v>
      </c>
      <c r="AF12" s="55">
        <f t="shared" si="0"/>
        <v>21.1</v>
      </c>
      <c r="AG12" s="53">
        <v>0.3</v>
      </c>
      <c r="AH12" s="18"/>
    </row>
    <row r="13" spans="2:34" ht="14.25" customHeight="1">
      <c r="B13" s="9"/>
      <c r="C13" s="7"/>
      <c r="D13" s="7"/>
      <c r="E13" s="198" t="s">
        <v>38</v>
      </c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9"/>
      <c r="AE13" s="80">
        <v>9808353</v>
      </c>
      <c r="AF13" s="55">
        <f t="shared" si="0"/>
        <v>21.1</v>
      </c>
      <c r="AG13" s="53">
        <v>0.3</v>
      </c>
      <c r="AH13" s="18"/>
    </row>
    <row r="14" spans="2:34" ht="14.25" customHeight="1">
      <c r="B14" s="9"/>
      <c r="C14" s="7"/>
      <c r="D14" s="198" t="s">
        <v>113</v>
      </c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9"/>
      <c r="AE14" s="80">
        <v>2452091</v>
      </c>
      <c r="AF14" s="55">
        <f t="shared" si="0"/>
        <v>5.3</v>
      </c>
      <c r="AG14" s="53">
        <v>0.3</v>
      </c>
      <c r="AH14" s="18"/>
    </row>
    <row r="15" spans="2:34" ht="14.25" customHeight="1">
      <c r="B15" s="9"/>
      <c r="C15" s="7"/>
      <c r="D15" s="7"/>
      <c r="E15" s="198" t="s">
        <v>42</v>
      </c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9"/>
      <c r="AE15" s="80">
        <v>2452091</v>
      </c>
      <c r="AF15" s="55">
        <f t="shared" si="0"/>
        <v>5.3</v>
      </c>
      <c r="AG15" s="53">
        <v>0.3</v>
      </c>
      <c r="AH15" s="18"/>
    </row>
    <row r="16" spans="2:34" ht="14.25" customHeight="1">
      <c r="B16" s="9"/>
      <c r="C16" s="7"/>
      <c r="D16" s="198" t="s">
        <v>49</v>
      </c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9"/>
      <c r="AE16" s="80">
        <v>2452091</v>
      </c>
      <c r="AF16" s="55">
        <f t="shared" si="0"/>
        <v>5.3</v>
      </c>
      <c r="AG16" s="53">
        <v>0.3</v>
      </c>
      <c r="AH16" s="18"/>
    </row>
    <row r="17" spans="2:34" ht="14.25" customHeight="1">
      <c r="B17" s="9"/>
      <c r="C17" s="7"/>
      <c r="D17" s="7"/>
      <c r="E17" s="198" t="s">
        <v>50</v>
      </c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9"/>
      <c r="AE17" s="80">
        <v>2452091</v>
      </c>
      <c r="AF17" s="55">
        <f t="shared" si="0"/>
        <v>5.3</v>
      </c>
      <c r="AG17" s="53">
        <v>0.3</v>
      </c>
      <c r="AH17" s="18"/>
    </row>
    <row r="18" spans="2:34" ht="14.25" customHeight="1">
      <c r="B18" s="9"/>
      <c r="C18" s="7"/>
      <c r="D18" s="198" t="s">
        <v>52</v>
      </c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9"/>
      <c r="AE18" s="80">
        <v>1</v>
      </c>
      <c r="AF18" s="55">
        <f t="shared" si="0"/>
        <v>0</v>
      </c>
      <c r="AG18" s="53">
        <v>0</v>
      </c>
      <c r="AH18" s="18"/>
    </row>
    <row r="19" spans="2:34" ht="14.25" customHeight="1">
      <c r="B19" s="9"/>
      <c r="C19" s="7"/>
      <c r="D19" s="7"/>
      <c r="E19" s="198" t="s">
        <v>52</v>
      </c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9"/>
      <c r="AE19" s="80">
        <v>1</v>
      </c>
      <c r="AF19" s="55">
        <f t="shared" si="0"/>
        <v>0</v>
      </c>
      <c r="AG19" s="53">
        <v>0</v>
      </c>
      <c r="AH19" s="18"/>
    </row>
    <row r="20" spans="2:34" ht="14.25" customHeight="1">
      <c r="B20" s="9"/>
      <c r="C20" s="7"/>
      <c r="D20" s="198" t="s">
        <v>53</v>
      </c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9"/>
      <c r="AE20" s="80">
        <v>18796</v>
      </c>
      <c r="AF20" s="55">
        <f t="shared" si="0"/>
        <v>0</v>
      </c>
      <c r="AG20" s="53">
        <v>6.4</v>
      </c>
      <c r="AH20" s="18"/>
    </row>
    <row r="21" spans="2:34" ht="14.25" customHeight="1">
      <c r="B21" s="9"/>
      <c r="C21" s="7"/>
      <c r="D21" s="7"/>
      <c r="E21" s="198" t="s">
        <v>120</v>
      </c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9"/>
      <c r="AE21" s="80">
        <v>2</v>
      </c>
      <c r="AF21" s="55">
        <f t="shared" si="0"/>
        <v>0</v>
      </c>
      <c r="AG21" s="53">
        <v>0</v>
      </c>
      <c r="AH21" s="18"/>
    </row>
    <row r="22" spans="2:34" ht="14.25" customHeight="1">
      <c r="B22" s="9"/>
      <c r="C22" s="7"/>
      <c r="D22" s="7"/>
      <c r="E22" s="198" t="s">
        <v>109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9"/>
      <c r="AE22" s="80">
        <v>194</v>
      </c>
      <c r="AF22" s="55">
        <f t="shared" si="0"/>
        <v>0</v>
      </c>
      <c r="AG22" s="53">
        <v>-49.7</v>
      </c>
      <c r="AH22" s="18"/>
    </row>
    <row r="23" spans="2:34" ht="14.25" customHeight="1">
      <c r="B23" s="9"/>
      <c r="C23" s="7"/>
      <c r="D23" s="7"/>
      <c r="E23" s="198" t="s">
        <v>59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9"/>
      <c r="AE23" s="80">
        <v>18600</v>
      </c>
      <c r="AF23" s="55">
        <f t="shared" si="0"/>
        <v>0</v>
      </c>
      <c r="AG23" s="53">
        <v>7.7</v>
      </c>
      <c r="AH23" s="18"/>
    </row>
    <row r="24" spans="2:34" ht="14.25" customHeight="1"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9"/>
      <c r="AE24" s="80"/>
      <c r="AF24" s="55"/>
      <c r="AG24" s="53"/>
      <c r="AH24" s="18"/>
    </row>
    <row r="25" spans="2:34" ht="14.25" customHeight="1">
      <c r="B25" s="9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9"/>
      <c r="AE25" s="80"/>
      <c r="AF25" s="56"/>
      <c r="AG25" s="53"/>
      <c r="AH25" s="17"/>
    </row>
    <row r="26" spans="2:34" s="31" customFormat="1" ht="14.25" customHeight="1">
      <c r="B26" s="32"/>
      <c r="C26" s="171" t="s">
        <v>3</v>
      </c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32"/>
      <c r="AE26" s="125">
        <v>29500</v>
      </c>
      <c r="AF26" s="57">
        <v>100</v>
      </c>
      <c r="AG26" s="147">
        <v>-92</v>
      </c>
      <c r="AH26" s="28"/>
    </row>
    <row r="27" spans="2:34" ht="14.25" customHeight="1">
      <c r="B27" s="9"/>
      <c r="C27" s="7"/>
      <c r="D27" s="198" t="s">
        <v>49</v>
      </c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9"/>
      <c r="AE27" s="80">
        <v>29500</v>
      </c>
      <c r="AF27" s="56">
        <v>100</v>
      </c>
      <c r="AG27" s="53">
        <v>-92</v>
      </c>
      <c r="AH27" s="18"/>
    </row>
    <row r="28" spans="2:34" ht="14.25" customHeight="1">
      <c r="B28" s="9"/>
      <c r="C28" s="7"/>
      <c r="D28" s="7"/>
      <c r="E28" s="198" t="s">
        <v>50</v>
      </c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9"/>
      <c r="AE28" s="80">
        <v>29500</v>
      </c>
      <c r="AF28" s="56">
        <v>100</v>
      </c>
      <c r="AG28" s="53">
        <v>-92</v>
      </c>
      <c r="AH28" s="18"/>
    </row>
    <row r="29" spans="2:34" ht="14.25" customHeight="1">
      <c r="B29" s="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9"/>
      <c r="AE29" s="80"/>
      <c r="AF29" s="56"/>
      <c r="AG29" s="53"/>
      <c r="AH29" s="18"/>
    </row>
    <row r="30" spans="2:34" ht="14.25" customHeight="1">
      <c r="B30" s="9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9"/>
      <c r="AE30" s="80"/>
      <c r="AF30" s="56"/>
      <c r="AG30" s="53"/>
      <c r="AH30" s="17"/>
    </row>
    <row r="31" spans="2:34" s="31" customFormat="1" ht="14.25" customHeight="1">
      <c r="B31" s="32"/>
      <c r="C31" s="171" t="s">
        <v>121</v>
      </c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32"/>
      <c r="AE31" s="125">
        <v>368695</v>
      </c>
      <c r="AF31" s="152">
        <f>ROUND(AE31/AE$31*100,1)</f>
        <v>100</v>
      </c>
      <c r="AG31" s="147">
        <v>31.4</v>
      </c>
      <c r="AH31" s="28"/>
    </row>
    <row r="32" spans="2:34" ht="14.25" customHeight="1">
      <c r="B32" s="9"/>
      <c r="C32" s="7"/>
      <c r="D32" s="198" t="s">
        <v>34</v>
      </c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9"/>
      <c r="AE32" s="80">
        <v>322079</v>
      </c>
      <c r="AF32" s="55">
        <f aca="true" t="shared" si="1" ref="AF32:AF39">ROUND(AE32/AE$31*100,1)</f>
        <v>87.4</v>
      </c>
      <c r="AG32" s="53">
        <v>40.9</v>
      </c>
      <c r="AH32" s="18"/>
    </row>
    <row r="33" spans="2:34" ht="14.25" customHeight="1">
      <c r="B33" s="9"/>
      <c r="C33" s="7"/>
      <c r="D33" s="7"/>
      <c r="E33" s="198" t="s">
        <v>35</v>
      </c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9"/>
      <c r="AE33" s="80">
        <v>322079</v>
      </c>
      <c r="AF33" s="55">
        <f t="shared" si="1"/>
        <v>87.4</v>
      </c>
      <c r="AG33" s="53">
        <v>40.9</v>
      </c>
      <c r="AH33" s="18"/>
    </row>
    <row r="34" spans="2:34" ht="14.25" customHeight="1">
      <c r="B34" s="9"/>
      <c r="C34" s="7"/>
      <c r="D34" s="198" t="s">
        <v>49</v>
      </c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9"/>
      <c r="AE34" s="80">
        <v>46614</v>
      </c>
      <c r="AF34" s="55">
        <f t="shared" si="1"/>
        <v>12.6</v>
      </c>
      <c r="AG34" s="53">
        <v>-10.5</v>
      </c>
      <c r="AH34" s="18"/>
    </row>
    <row r="35" spans="2:34" ht="14.25" customHeight="1">
      <c r="B35" s="9"/>
      <c r="C35" s="7"/>
      <c r="D35" s="7"/>
      <c r="E35" s="198" t="s">
        <v>50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9"/>
      <c r="AE35" s="80">
        <v>46614</v>
      </c>
      <c r="AF35" s="55">
        <f t="shared" si="1"/>
        <v>12.6</v>
      </c>
      <c r="AG35" s="53">
        <v>-10.5</v>
      </c>
      <c r="AH35" s="18"/>
    </row>
    <row r="36" spans="2:34" ht="14.25" customHeight="1">
      <c r="B36" s="9"/>
      <c r="C36" s="7"/>
      <c r="D36" s="198" t="s">
        <v>115</v>
      </c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9"/>
      <c r="AE36" s="80">
        <v>1</v>
      </c>
      <c r="AF36" s="55">
        <f t="shared" si="1"/>
        <v>0</v>
      </c>
      <c r="AG36" s="53">
        <v>0</v>
      </c>
      <c r="AH36" s="18"/>
    </row>
    <row r="37" spans="2:34" ht="14.25" customHeight="1">
      <c r="B37" s="9"/>
      <c r="C37" s="7"/>
      <c r="D37" s="7"/>
      <c r="E37" s="198" t="s">
        <v>122</v>
      </c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9"/>
      <c r="AE37" s="80">
        <v>1</v>
      </c>
      <c r="AF37" s="55">
        <f t="shared" si="1"/>
        <v>0</v>
      </c>
      <c r="AG37" s="53">
        <v>0</v>
      </c>
      <c r="AH37" s="18"/>
    </row>
    <row r="38" spans="2:34" ht="14.25" customHeight="1">
      <c r="B38" s="9"/>
      <c r="C38" s="7"/>
      <c r="D38" s="198" t="s">
        <v>53</v>
      </c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9"/>
      <c r="AE38" s="80">
        <v>1</v>
      </c>
      <c r="AF38" s="55">
        <f t="shared" si="1"/>
        <v>0</v>
      </c>
      <c r="AG38" s="53">
        <v>0</v>
      </c>
      <c r="AH38" s="18"/>
    </row>
    <row r="39" spans="2:34" ht="14.25" customHeight="1">
      <c r="B39" s="9"/>
      <c r="C39" s="7"/>
      <c r="D39" s="7"/>
      <c r="E39" s="198" t="s">
        <v>109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9"/>
      <c r="AE39" s="80">
        <v>1</v>
      </c>
      <c r="AF39" s="55">
        <f t="shared" si="1"/>
        <v>0</v>
      </c>
      <c r="AG39" s="53">
        <v>0</v>
      </c>
      <c r="AH39" s="18"/>
    </row>
    <row r="40" spans="2:34" ht="14.25" customHeight="1">
      <c r="B40" s="9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9"/>
      <c r="AE40" s="80"/>
      <c r="AF40" s="55"/>
      <c r="AG40" s="53"/>
      <c r="AH40" s="18"/>
    </row>
    <row r="41" spans="2:34" ht="14.25" customHeight="1">
      <c r="B41" s="9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9"/>
      <c r="AE41" s="80"/>
      <c r="AF41" s="56"/>
      <c r="AG41" s="53"/>
      <c r="AH41" s="17"/>
    </row>
    <row r="42" spans="2:34" s="31" customFormat="1" ht="14.25" customHeight="1">
      <c r="B42" s="32"/>
      <c r="C42" s="171" t="s">
        <v>123</v>
      </c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32"/>
      <c r="AE42" s="125">
        <v>544425</v>
      </c>
      <c r="AF42" s="152">
        <f>ROUND(AE42/AE$42*100,1)</f>
        <v>100</v>
      </c>
      <c r="AG42" s="147">
        <v>0.7</v>
      </c>
      <c r="AH42" s="28"/>
    </row>
    <row r="43" spans="2:34" ht="14.25" customHeight="1">
      <c r="B43" s="9"/>
      <c r="C43" s="7"/>
      <c r="D43" s="198" t="s">
        <v>124</v>
      </c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9"/>
      <c r="AE43" s="80">
        <v>544422</v>
      </c>
      <c r="AF43" s="55">
        <f aca="true" t="shared" si="2" ref="AF43:AF49">ROUND(AE43/AE$42*100,1)</f>
        <v>100</v>
      </c>
      <c r="AG43" s="53">
        <v>0.7</v>
      </c>
      <c r="AH43" s="18"/>
    </row>
    <row r="44" spans="2:34" ht="14.25" customHeight="1">
      <c r="B44" s="9"/>
      <c r="C44" s="7"/>
      <c r="D44" s="7"/>
      <c r="E44" s="198" t="s">
        <v>125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9"/>
      <c r="AE44" s="80">
        <v>544422</v>
      </c>
      <c r="AF44" s="55">
        <f t="shared" si="2"/>
        <v>100</v>
      </c>
      <c r="AG44" s="53">
        <v>0.7</v>
      </c>
      <c r="AH44" s="18"/>
    </row>
    <row r="45" spans="2:34" ht="14.25" customHeight="1">
      <c r="B45" s="9"/>
      <c r="C45" s="7"/>
      <c r="D45" s="198" t="s">
        <v>52</v>
      </c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9"/>
      <c r="AE45" s="80">
        <v>1</v>
      </c>
      <c r="AF45" s="55">
        <f t="shared" si="2"/>
        <v>0</v>
      </c>
      <c r="AG45" s="53">
        <v>0</v>
      </c>
      <c r="AH45" s="18"/>
    </row>
    <row r="46" spans="2:34" ht="14.25" customHeight="1">
      <c r="B46" s="9"/>
      <c r="C46" s="7"/>
      <c r="D46" s="7"/>
      <c r="E46" s="198" t="s">
        <v>52</v>
      </c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9"/>
      <c r="AE46" s="80">
        <v>1</v>
      </c>
      <c r="AF46" s="55">
        <f t="shared" si="2"/>
        <v>0</v>
      </c>
      <c r="AG46" s="53">
        <v>0</v>
      </c>
      <c r="AH46" s="18"/>
    </row>
    <row r="47" spans="2:34" ht="14.25" customHeight="1">
      <c r="B47" s="9"/>
      <c r="C47" s="7"/>
      <c r="D47" s="198" t="s">
        <v>53</v>
      </c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9"/>
      <c r="AE47" s="80">
        <v>2</v>
      </c>
      <c r="AF47" s="55">
        <f t="shared" si="2"/>
        <v>0</v>
      </c>
      <c r="AG47" s="53">
        <v>0</v>
      </c>
      <c r="AH47" s="18"/>
    </row>
    <row r="48" spans="2:34" ht="14.25" customHeight="1">
      <c r="B48" s="9"/>
      <c r="C48" s="7"/>
      <c r="D48" s="7"/>
      <c r="E48" s="198" t="s">
        <v>109</v>
      </c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9"/>
      <c r="AE48" s="80">
        <v>1</v>
      </c>
      <c r="AF48" s="55">
        <f t="shared" si="2"/>
        <v>0</v>
      </c>
      <c r="AG48" s="53">
        <v>0</v>
      </c>
      <c r="AH48" s="18"/>
    </row>
    <row r="49" spans="2:34" ht="14.25" customHeight="1">
      <c r="B49" s="9"/>
      <c r="C49" s="7"/>
      <c r="D49" s="7"/>
      <c r="E49" s="198" t="s">
        <v>59</v>
      </c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9"/>
      <c r="AE49" s="80">
        <v>1</v>
      </c>
      <c r="AF49" s="55">
        <f t="shared" si="2"/>
        <v>0</v>
      </c>
      <c r="AG49" s="53">
        <v>0</v>
      </c>
      <c r="AH49" s="18"/>
    </row>
    <row r="50" spans="2:34" ht="14.25" customHeight="1">
      <c r="B50" s="1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2"/>
      <c r="AE50" s="130"/>
      <c r="AF50" s="33"/>
      <c r="AG50" s="149"/>
      <c r="AH50" s="18"/>
    </row>
    <row r="51" spans="2:34" ht="10.5" customHeight="1">
      <c r="B51" s="22"/>
      <c r="C51" s="22"/>
      <c r="D51" s="22"/>
      <c r="E51" s="22"/>
      <c r="F51" s="2"/>
      <c r="G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</row>
    <row r="52" spans="2:34" ht="10.5" customHeight="1">
      <c r="B52" s="22"/>
      <c r="C52" s="22"/>
      <c r="D52" s="22"/>
      <c r="E52" s="22"/>
      <c r="F52" s="2"/>
      <c r="G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</row>
    <row r="53" spans="2:34" ht="10.5" customHeight="1">
      <c r="B53" s="22"/>
      <c r="C53" s="22"/>
      <c r="D53" s="22"/>
      <c r="E53" s="22"/>
      <c r="F53" s="2"/>
      <c r="G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</row>
    <row r="54" spans="2:34" ht="10.5" customHeight="1">
      <c r="B54" s="22"/>
      <c r="C54" s="22"/>
      <c r="D54" s="22"/>
      <c r="E54" s="22"/>
      <c r="F54" s="2"/>
      <c r="G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</row>
    <row r="55" spans="2:34" ht="10.5" customHeight="1">
      <c r="B55" s="22"/>
      <c r="C55" s="22"/>
      <c r="D55" s="22"/>
      <c r="E55" s="22"/>
      <c r="F55" s="2"/>
      <c r="G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</row>
    <row r="56" spans="2:34" ht="10.5" customHeight="1">
      <c r="B56" s="22"/>
      <c r="C56" s="22"/>
      <c r="D56" s="22"/>
      <c r="E56" s="22"/>
      <c r="F56" s="2"/>
      <c r="G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</row>
    <row r="57" spans="2:34" ht="10.5" customHeight="1">
      <c r="B57" s="22"/>
      <c r="C57" s="22"/>
      <c r="D57" s="22"/>
      <c r="E57" s="22"/>
      <c r="F57" s="2"/>
      <c r="G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</row>
    <row r="58" spans="2:34" ht="10.5" customHeight="1">
      <c r="B58" s="22"/>
      <c r="C58" s="22"/>
      <c r="D58" s="22"/>
      <c r="E58" s="22"/>
      <c r="F58" s="2"/>
      <c r="G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</row>
    <row r="59" spans="2:34" ht="10.5" customHeight="1">
      <c r="B59" s="22"/>
      <c r="C59" s="22"/>
      <c r="D59" s="22"/>
      <c r="E59" s="22"/>
      <c r="F59" s="2"/>
      <c r="G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</row>
    <row r="60" spans="2:34" ht="10.5" customHeight="1">
      <c r="B60" s="22"/>
      <c r="C60" s="22"/>
      <c r="D60" s="22"/>
      <c r="E60" s="22"/>
      <c r="F60" s="2"/>
      <c r="G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</row>
    <row r="61" spans="2:34" ht="10.5" customHeight="1">
      <c r="B61" s="22"/>
      <c r="C61" s="22"/>
      <c r="D61" s="22"/>
      <c r="E61" s="22"/>
      <c r="F61" s="2"/>
      <c r="G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</row>
    <row r="62" spans="2:34" ht="10.5" customHeight="1">
      <c r="B62" s="22"/>
      <c r="C62" s="22"/>
      <c r="D62" s="22"/>
      <c r="E62" s="22"/>
      <c r="F62" s="2"/>
      <c r="G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</row>
    <row r="63" spans="2:34" ht="10.5" customHeight="1">
      <c r="B63" s="22"/>
      <c r="C63" s="22"/>
      <c r="D63" s="22"/>
      <c r="E63" s="22"/>
      <c r="F63" s="2"/>
      <c r="G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</row>
    <row r="64" spans="2:34" ht="10.5" customHeight="1">
      <c r="B64" s="22"/>
      <c r="C64" s="22"/>
      <c r="D64" s="22"/>
      <c r="E64" s="22"/>
      <c r="F64" s="2"/>
      <c r="G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</row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</sheetData>
  <mergeCells count="38">
    <mergeCell ref="E39:AC39"/>
    <mergeCell ref="C42:AC42"/>
    <mergeCell ref="D43:AC43"/>
    <mergeCell ref="D45:AC45"/>
    <mergeCell ref="E44:AC44"/>
    <mergeCell ref="E35:AC35"/>
    <mergeCell ref="D36:AC36"/>
    <mergeCell ref="E37:AC37"/>
    <mergeCell ref="D38:AC38"/>
    <mergeCell ref="E46:AC46"/>
    <mergeCell ref="E48:AC48"/>
    <mergeCell ref="D47:AC47"/>
    <mergeCell ref="E49:AC49"/>
    <mergeCell ref="C9:AC9"/>
    <mergeCell ref="D12:AC12"/>
    <mergeCell ref="E13:AC13"/>
    <mergeCell ref="D14:AC14"/>
    <mergeCell ref="E11:AC11"/>
    <mergeCell ref="D10:AC10"/>
    <mergeCell ref="E17:AC17"/>
    <mergeCell ref="E23:AC23"/>
    <mergeCell ref="D20:AC20"/>
    <mergeCell ref="E21:AC21"/>
    <mergeCell ref="E22:AC22"/>
    <mergeCell ref="D32:AC32"/>
    <mergeCell ref="E33:AC33"/>
    <mergeCell ref="D34:AC34"/>
    <mergeCell ref="B3:AG3"/>
    <mergeCell ref="B5:AD6"/>
    <mergeCell ref="AE5:AG5"/>
    <mergeCell ref="E19:AC19"/>
    <mergeCell ref="D18:AC18"/>
    <mergeCell ref="E15:AC15"/>
    <mergeCell ref="D16:AC16"/>
    <mergeCell ref="E28:AC28"/>
    <mergeCell ref="D27:AC27"/>
    <mergeCell ref="C26:AC26"/>
    <mergeCell ref="C31:AC3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72"/>
  <sheetViews>
    <sheetView workbookViewId="0" topLeftCell="A1">
      <selection activeCell="A1" sqref="A1"/>
    </sheetView>
  </sheetViews>
  <sheetFormatPr defaultColWidth="9.00390625" defaultRowHeight="13.5"/>
  <cols>
    <col min="1" max="30" width="1.625" style="3" customWidth="1"/>
    <col min="31" max="33" width="17.375" style="3" customWidth="1"/>
    <col min="34" max="34" width="1.625" style="3" customWidth="1"/>
    <col min="35" max="16384" width="9.00390625" style="3" customWidth="1"/>
  </cols>
  <sheetData>
    <row r="1" spans="1:20" ht="10.5" customHeight="1">
      <c r="A1" s="161" t="s">
        <v>317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ht="10.5" customHeight="1"/>
    <row r="3" spans="2:34" s="1" customFormat="1" ht="18" customHeight="1">
      <c r="B3" s="216" t="s">
        <v>329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4"/>
    </row>
    <row r="4" spans="2:34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9"/>
    </row>
    <row r="5" spans="2:34" ht="18" customHeight="1">
      <c r="B5" s="188" t="s">
        <v>260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 t="s">
        <v>262</v>
      </c>
      <c r="AF5" s="186"/>
      <c r="AG5" s="190"/>
      <c r="AH5" s="9"/>
    </row>
    <row r="6" spans="2:34" ht="18" customHeight="1">
      <c r="B6" s="189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143" t="s">
        <v>13</v>
      </c>
      <c r="AF6" s="143" t="s">
        <v>14</v>
      </c>
      <c r="AG6" s="96" t="s">
        <v>15</v>
      </c>
      <c r="AH6" s="7"/>
    </row>
    <row r="7" spans="2:34" ht="11.25" customHeight="1"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/>
      <c r="AE7" s="87" t="s">
        <v>285</v>
      </c>
      <c r="AF7" s="16" t="s">
        <v>305</v>
      </c>
      <c r="AG7" s="16" t="s">
        <v>305</v>
      </c>
      <c r="AH7" s="8"/>
    </row>
    <row r="8" spans="2:34" ht="11.2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64"/>
      <c r="AF8" s="9"/>
      <c r="AG8" s="9"/>
      <c r="AH8" s="9"/>
    </row>
    <row r="9" spans="2:34" s="31" customFormat="1" ht="11.25" customHeight="1">
      <c r="B9" s="32"/>
      <c r="C9" s="171" t="s">
        <v>103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32"/>
      <c r="AE9" s="144">
        <v>55077505</v>
      </c>
      <c r="AF9" s="152">
        <f>ROUND(AE9/AE$9*100,1)</f>
        <v>100</v>
      </c>
      <c r="AG9" s="59">
        <v>11.9</v>
      </c>
      <c r="AH9" s="34"/>
    </row>
    <row r="10" spans="2:34" ht="11.25" customHeight="1">
      <c r="B10" s="9"/>
      <c r="C10" s="7"/>
      <c r="D10" s="198" t="s">
        <v>62</v>
      </c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9"/>
      <c r="AE10" s="65">
        <v>912675</v>
      </c>
      <c r="AF10" s="55">
        <f aca="true" t="shared" si="0" ref="AF10:AF31">ROUND(AE10/AE$9*100,1)</f>
        <v>1.7</v>
      </c>
      <c r="AG10" s="54">
        <v>-3.4</v>
      </c>
      <c r="AH10" s="19"/>
    </row>
    <row r="11" spans="2:34" ht="11.25" customHeight="1">
      <c r="B11" s="9"/>
      <c r="C11" s="7"/>
      <c r="D11" s="7"/>
      <c r="E11" s="198" t="s">
        <v>63</v>
      </c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9"/>
      <c r="AE11" s="65">
        <v>912675</v>
      </c>
      <c r="AF11" s="55">
        <f t="shared" si="0"/>
        <v>1.7</v>
      </c>
      <c r="AG11" s="54">
        <v>-3.4</v>
      </c>
      <c r="AH11" s="19"/>
    </row>
    <row r="12" spans="2:34" ht="11.25" customHeight="1">
      <c r="B12" s="9"/>
      <c r="C12" s="7"/>
      <c r="D12" s="198" t="s">
        <v>126</v>
      </c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9"/>
      <c r="AE12" s="65">
        <v>34627971</v>
      </c>
      <c r="AF12" s="55">
        <f t="shared" si="0"/>
        <v>62.9</v>
      </c>
      <c r="AG12" s="54">
        <v>21.9</v>
      </c>
      <c r="AH12" s="19"/>
    </row>
    <row r="13" spans="2:34" ht="11.25" customHeight="1">
      <c r="B13" s="9"/>
      <c r="C13" s="7"/>
      <c r="D13" s="7"/>
      <c r="E13" s="198" t="s">
        <v>127</v>
      </c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9"/>
      <c r="AE13" s="65">
        <v>31378309</v>
      </c>
      <c r="AF13" s="55">
        <f t="shared" si="0"/>
        <v>57</v>
      </c>
      <c r="AG13" s="54">
        <v>25.4</v>
      </c>
      <c r="AH13" s="9"/>
    </row>
    <row r="14" spans="2:34" ht="11.25" customHeight="1">
      <c r="B14" s="9"/>
      <c r="C14" s="7"/>
      <c r="D14" s="7"/>
      <c r="E14" s="198" t="s">
        <v>128</v>
      </c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9"/>
      <c r="AE14" s="65">
        <v>2556979</v>
      </c>
      <c r="AF14" s="55">
        <f t="shared" si="0"/>
        <v>4.6</v>
      </c>
      <c r="AG14" s="54">
        <v>-5.6</v>
      </c>
      <c r="AH14" s="9"/>
    </row>
    <row r="15" spans="2:34" ht="11.25" customHeight="1">
      <c r="B15" s="9"/>
      <c r="C15" s="7"/>
      <c r="D15" s="7"/>
      <c r="E15" s="198" t="s">
        <v>129</v>
      </c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9"/>
      <c r="AE15" s="65">
        <v>800</v>
      </c>
      <c r="AF15" s="55">
        <f t="shared" si="0"/>
        <v>0</v>
      </c>
      <c r="AG15" s="54">
        <v>60</v>
      </c>
      <c r="AH15" s="9"/>
    </row>
    <row r="16" spans="2:34" ht="11.25" customHeight="1">
      <c r="B16" s="9"/>
      <c r="C16" s="7"/>
      <c r="D16" s="7"/>
      <c r="E16" s="198" t="s">
        <v>130</v>
      </c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9"/>
      <c r="AE16" s="65">
        <v>472500</v>
      </c>
      <c r="AF16" s="55">
        <f t="shared" si="0"/>
        <v>0.9</v>
      </c>
      <c r="AG16" s="54">
        <v>1.8</v>
      </c>
      <c r="AH16" s="9"/>
    </row>
    <row r="17" spans="2:34" ht="11.25" customHeight="1">
      <c r="B17" s="9"/>
      <c r="C17" s="7"/>
      <c r="D17" s="7"/>
      <c r="E17" s="198" t="s">
        <v>131</v>
      </c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9"/>
      <c r="AE17" s="65">
        <v>180600</v>
      </c>
      <c r="AF17" s="55">
        <f t="shared" si="0"/>
        <v>0.3</v>
      </c>
      <c r="AG17" s="54">
        <v>2.9</v>
      </c>
      <c r="AH17" s="9"/>
    </row>
    <row r="18" spans="2:34" ht="11.25" customHeight="1">
      <c r="B18" s="9"/>
      <c r="C18" s="7"/>
      <c r="D18" s="7"/>
      <c r="E18" s="198" t="s">
        <v>132</v>
      </c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9"/>
      <c r="AE18" s="65">
        <v>38783</v>
      </c>
      <c r="AF18" s="55">
        <f t="shared" si="0"/>
        <v>0.1</v>
      </c>
      <c r="AG18" s="54">
        <v>-15.1</v>
      </c>
      <c r="AH18" s="9"/>
    </row>
    <row r="19" spans="2:34" ht="11.25" customHeight="1">
      <c r="B19" s="9"/>
      <c r="C19" s="7"/>
      <c r="D19" s="198" t="s">
        <v>133</v>
      </c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9"/>
      <c r="AE19" s="65">
        <v>15080824</v>
      </c>
      <c r="AF19" s="55">
        <f t="shared" si="0"/>
        <v>27.4</v>
      </c>
      <c r="AG19" s="54">
        <v>-7.9</v>
      </c>
      <c r="AH19" s="9"/>
    </row>
    <row r="20" spans="2:34" ht="11.25" customHeight="1">
      <c r="B20" s="9"/>
      <c r="C20" s="7"/>
      <c r="D20" s="7"/>
      <c r="E20" s="198" t="s">
        <v>133</v>
      </c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9"/>
      <c r="AE20" s="65">
        <v>15080824</v>
      </c>
      <c r="AF20" s="55">
        <f t="shared" si="0"/>
        <v>27.4</v>
      </c>
      <c r="AG20" s="54">
        <v>-7.9</v>
      </c>
      <c r="AH20" s="9"/>
    </row>
    <row r="21" spans="2:34" ht="11.25" customHeight="1">
      <c r="B21" s="9"/>
      <c r="C21" s="7"/>
      <c r="D21" s="198" t="s">
        <v>134</v>
      </c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9"/>
      <c r="AE21" s="65">
        <v>2795243</v>
      </c>
      <c r="AF21" s="55">
        <f t="shared" si="0"/>
        <v>5.1</v>
      </c>
      <c r="AG21" s="54">
        <v>15.2</v>
      </c>
      <c r="AH21" s="9"/>
    </row>
    <row r="22" spans="2:34" ht="11.25" customHeight="1">
      <c r="B22" s="9"/>
      <c r="C22" s="7"/>
      <c r="D22" s="7"/>
      <c r="E22" s="198" t="s">
        <v>135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9"/>
      <c r="AE22" s="65">
        <v>2795243</v>
      </c>
      <c r="AF22" s="55">
        <f t="shared" si="0"/>
        <v>5.1</v>
      </c>
      <c r="AG22" s="54">
        <v>15.2</v>
      </c>
      <c r="AH22" s="9"/>
    </row>
    <row r="23" spans="2:34" ht="11.25" customHeight="1">
      <c r="B23" s="9"/>
      <c r="C23" s="7"/>
      <c r="D23" s="198" t="s">
        <v>136</v>
      </c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9"/>
      <c r="AE23" s="65">
        <v>1007161</v>
      </c>
      <c r="AF23" s="55">
        <f t="shared" si="0"/>
        <v>1.8</v>
      </c>
      <c r="AG23" s="54">
        <v>156</v>
      </c>
      <c r="AH23" s="9"/>
    </row>
    <row r="24" spans="2:34" ht="11.25" customHeight="1">
      <c r="B24" s="9"/>
      <c r="C24" s="7"/>
      <c r="D24" s="7"/>
      <c r="E24" s="198" t="s">
        <v>137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9"/>
      <c r="AE24" s="65">
        <v>1007161</v>
      </c>
      <c r="AF24" s="55">
        <f t="shared" si="0"/>
        <v>1.8</v>
      </c>
      <c r="AG24" s="54">
        <v>156</v>
      </c>
      <c r="AH24" s="19"/>
    </row>
    <row r="25" spans="2:34" ht="11.25" customHeight="1">
      <c r="B25" s="9"/>
      <c r="C25" s="7"/>
      <c r="D25" s="198" t="s">
        <v>138</v>
      </c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9"/>
      <c r="AE25" s="65">
        <v>14330</v>
      </c>
      <c r="AF25" s="55">
        <f t="shared" si="0"/>
        <v>0</v>
      </c>
      <c r="AG25" s="54">
        <v>-1.6</v>
      </c>
      <c r="AH25" s="19"/>
    </row>
    <row r="26" spans="2:34" ht="11.25" customHeight="1">
      <c r="B26" s="9"/>
      <c r="C26" s="7"/>
      <c r="D26" s="7"/>
      <c r="E26" s="198" t="s">
        <v>138</v>
      </c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9"/>
      <c r="AE26" s="65">
        <v>14330</v>
      </c>
      <c r="AF26" s="55">
        <f t="shared" si="0"/>
        <v>0</v>
      </c>
      <c r="AG26" s="54">
        <v>-1.6</v>
      </c>
      <c r="AH26" s="19"/>
    </row>
    <row r="27" spans="2:34" ht="11.25" customHeight="1">
      <c r="B27" s="9"/>
      <c r="C27" s="7"/>
      <c r="D27" s="198" t="s">
        <v>98</v>
      </c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9"/>
      <c r="AE27" s="65">
        <v>39301</v>
      </c>
      <c r="AF27" s="55">
        <f t="shared" si="0"/>
        <v>0.1</v>
      </c>
      <c r="AG27" s="54">
        <v>8.5</v>
      </c>
      <c r="AH27" s="19"/>
    </row>
    <row r="28" spans="2:34" ht="11.25" customHeight="1">
      <c r="B28" s="9"/>
      <c r="C28" s="7"/>
      <c r="D28" s="7"/>
      <c r="E28" s="198" t="s">
        <v>139</v>
      </c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9"/>
      <c r="AE28" s="65">
        <v>39300</v>
      </c>
      <c r="AF28" s="55">
        <f t="shared" si="0"/>
        <v>0.1</v>
      </c>
      <c r="AG28" s="54">
        <v>8.5</v>
      </c>
      <c r="AH28" s="19"/>
    </row>
    <row r="29" spans="2:34" ht="11.25" customHeight="1">
      <c r="B29" s="9"/>
      <c r="C29" s="7"/>
      <c r="D29" s="7"/>
      <c r="E29" s="198" t="s">
        <v>97</v>
      </c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9"/>
      <c r="AE29" s="65">
        <v>1</v>
      </c>
      <c r="AF29" s="55">
        <f t="shared" si="0"/>
        <v>0</v>
      </c>
      <c r="AG29" s="54">
        <v>0</v>
      </c>
      <c r="AH29" s="19"/>
    </row>
    <row r="30" spans="2:34" ht="11.25" customHeight="1">
      <c r="B30" s="9"/>
      <c r="C30" s="7"/>
      <c r="D30" s="198" t="s">
        <v>102</v>
      </c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9"/>
      <c r="AE30" s="65">
        <v>600000</v>
      </c>
      <c r="AF30" s="55">
        <f t="shared" si="0"/>
        <v>1.1</v>
      </c>
      <c r="AG30" s="54">
        <v>0</v>
      </c>
      <c r="AH30" s="19"/>
    </row>
    <row r="31" spans="2:34" ht="11.25" customHeight="1">
      <c r="B31" s="9"/>
      <c r="C31" s="7"/>
      <c r="D31" s="7"/>
      <c r="E31" s="198" t="s">
        <v>102</v>
      </c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9"/>
      <c r="AE31" s="65">
        <v>600000</v>
      </c>
      <c r="AF31" s="55">
        <f t="shared" si="0"/>
        <v>1.1</v>
      </c>
      <c r="AG31" s="54">
        <v>0</v>
      </c>
      <c r="AH31" s="19"/>
    </row>
    <row r="32" spans="2:34" ht="11.25" customHeight="1"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9"/>
      <c r="AE32" s="65"/>
      <c r="AF32" s="55"/>
      <c r="AG32" s="54"/>
      <c r="AH32" s="19"/>
    </row>
    <row r="33" spans="2:34" ht="11.25" customHeight="1">
      <c r="B33" s="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9"/>
      <c r="AE33" s="148"/>
      <c r="AF33" s="58"/>
      <c r="AG33" s="58"/>
      <c r="AH33" s="8"/>
    </row>
    <row r="34" spans="2:34" s="31" customFormat="1" ht="11.25" customHeight="1">
      <c r="B34" s="32"/>
      <c r="C34" s="171" t="s">
        <v>110</v>
      </c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32"/>
      <c r="AE34" s="144">
        <v>22932265</v>
      </c>
      <c r="AF34" s="152">
        <f>ROUND(AE34/AE$34*100,1)</f>
        <v>100</v>
      </c>
      <c r="AG34" s="59">
        <v>7.1</v>
      </c>
      <c r="AH34" s="34"/>
    </row>
    <row r="35" spans="2:34" ht="11.25" customHeight="1">
      <c r="B35" s="9"/>
      <c r="C35" s="7"/>
      <c r="D35" s="198" t="s">
        <v>126</v>
      </c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9"/>
      <c r="AE35" s="65">
        <v>22858859</v>
      </c>
      <c r="AF35" s="55">
        <f aca="true" t="shared" si="1" ref="AF35:AF43">ROUND(AE35/AE$34*100,1)</f>
        <v>99.7</v>
      </c>
      <c r="AG35" s="54">
        <v>7.3</v>
      </c>
      <c r="AH35" s="19"/>
    </row>
    <row r="36" spans="2:34" ht="11.25" customHeight="1">
      <c r="B36" s="9"/>
      <c r="C36" s="7"/>
      <c r="D36" s="7"/>
      <c r="E36" s="198" t="s">
        <v>126</v>
      </c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9"/>
      <c r="AE36" s="65">
        <v>22858859</v>
      </c>
      <c r="AF36" s="55">
        <f t="shared" si="1"/>
        <v>99.7</v>
      </c>
      <c r="AG36" s="54">
        <v>7.3</v>
      </c>
      <c r="AH36" s="19"/>
    </row>
    <row r="37" spans="2:34" ht="11.25" customHeight="1">
      <c r="B37" s="9"/>
      <c r="C37" s="7"/>
      <c r="D37" s="198" t="s">
        <v>140</v>
      </c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9"/>
      <c r="AE37" s="65">
        <v>25518</v>
      </c>
      <c r="AF37" s="55">
        <f t="shared" si="1"/>
        <v>0.1</v>
      </c>
      <c r="AG37" s="54">
        <v>-74.8</v>
      </c>
      <c r="AH37" s="19"/>
    </row>
    <row r="38" spans="2:34" ht="11.25" customHeight="1">
      <c r="B38" s="9"/>
      <c r="C38" s="7"/>
      <c r="D38" s="7"/>
      <c r="E38" s="198" t="s">
        <v>140</v>
      </c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9"/>
      <c r="AE38" s="65">
        <v>25518</v>
      </c>
      <c r="AF38" s="55">
        <f t="shared" si="1"/>
        <v>0.1</v>
      </c>
      <c r="AG38" s="54">
        <v>-74.8</v>
      </c>
      <c r="AH38" s="19"/>
    </row>
    <row r="39" spans="2:34" ht="11.25" customHeight="1">
      <c r="B39" s="9"/>
      <c r="C39" s="7"/>
      <c r="D39" s="198" t="s">
        <v>141</v>
      </c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9"/>
      <c r="AE39" s="65">
        <v>40992</v>
      </c>
      <c r="AF39" s="55">
        <f t="shared" si="1"/>
        <v>0.2</v>
      </c>
      <c r="AG39" s="54">
        <v>4734</v>
      </c>
      <c r="AH39" s="19"/>
    </row>
    <row r="40" spans="2:34" ht="11.25" customHeight="1">
      <c r="B40" s="9"/>
      <c r="C40" s="7"/>
      <c r="D40" s="7"/>
      <c r="E40" s="198" t="s">
        <v>141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9"/>
      <c r="AE40" s="65">
        <v>40992</v>
      </c>
      <c r="AF40" s="55">
        <f t="shared" si="1"/>
        <v>0.2</v>
      </c>
      <c r="AG40" s="54">
        <v>4734</v>
      </c>
      <c r="AH40" s="19"/>
    </row>
    <row r="41" spans="2:34" ht="11.25" customHeight="1">
      <c r="B41" s="9"/>
      <c r="C41" s="7"/>
      <c r="D41" s="198" t="s">
        <v>142</v>
      </c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9"/>
      <c r="AE41" s="65">
        <v>6896</v>
      </c>
      <c r="AF41" s="55">
        <f t="shared" si="1"/>
        <v>0</v>
      </c>
      <c r="AG41" s="54">
        <v>-8.8</v>
      </c>
      <c r="AH41" s="19"/>
    </row>
    <row r="42" spans="2:34" ht="11.25" customHeight="1">
      <c r="B42" s="9"/>
      <c r="C42" s="7"/>
      <c r="D42" s="7"/>
      <c r="E42" s="198" t="s">
        <v>143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9"/>
      <c r="AE42" s="65">
        <v>6890</v>
      </c>
      <c r="AF42" s="55">
        <f t="shared" si="1"/>
        <v>0</v>
      </c>
      <c r="AG42" s="54">
        <v>-8.8</v>
      </c>
      <c r="AH42" s="19"/>
    </row>
    <row r="43" spans="2:34" ht="11.25" customHeight="1">
      <c r="B43" s="9"/>
      <c r="C43" s="7"/>
      <c r="D43" s="7"/>
      <c r="E43" s="198" t="s">
        <v>144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9"/>
      <c r="AE43" s="65">
        <v>6</v>
      </c>
      <c r="AF43" s="55">
        <f t="shared" si="1"/>
        <v>0</v>
      </c>
      <c r="AG43" s="54">
        <v>0</v>
      </c>
      <c r="AH43" s="19"/>
    </row>
    <row r="44" spans="2:34" ht="11.25" customHeight="1">
      <c r="B44" s="9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9"/>
      <c r="AE44" s="65"/>
      <c r="AF44" s="55"/>
      <c r="AG44" s="54"/>
      <c r="AH44" s="19"/>
    </row>
    <row r="45" spans="2:34" ht="11.25" customHeight="1">
      <c r="B45" s="9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9"/>
      <c r="AE45" s="65"/>
      <c r="AF45" s="54"/>
      <c r="AG45" s="54"/>
      <c r="AH45" s="19"/>
    </row>
    <row r="46" spans="2:34" s="31" customFormat="1" ht="11.25" customHeight="1">
      <c r="B46" s="32"/>
      <c r="C46" s="171" t="s">
        <v>118</v>
      </c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32"/>
      <c r="AE46" s="144">
        <v>46544965</v>
      </c>
      <c r="AF46" s="152">
        <f aca="true" t="shared" si="2" ref="AF46:AF51">ROUND(AE46/AE$46*100,1)</f>
        <v>100</v>
      </c>
      <c r="AG46" s="59">
        <v>-5.3</v>
      </c>
      <c r="AH46" s="34"/>
    </row>
    <row r="47" spans="2:34" ht="11.25" customHeight="1">
      <c r="B47" s="9"/>
      <c r="C47" s="7"/>
      <c r="D47" s="198" t="s">
        <v>145</v>
      </c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9"/>
      <c r="AE47" s="65">
        <v>46544766</v>
      </c>
      <c r="AF47" s="55">
        <f t="shared" si="2"/>
        <v>100</v>
      </c>
      <c r="AG47" s="54">
        <v>-5.3</v>
      </c>
      <c r="AH47" s="19"/>
    </row>
    <row r="48" spans="2:34" ht="11.25" customHeight="1">
      <c r="B48" s="9"/>
      <c r="C48" s="7"/>
      <c r="D48" s="7"/>
      <c r="E48" s="198" t="s">
        <v>145</v>
      </c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9"/>
      <c r="AE48" s="65">
        <v>46544766</v>
      </c>
      <c r="AF48" s="55">
        <f t="shared" si="2"/>
        <v>100</v>
      </c>
      <c r="AG48" s="54">
        <v>-5.3</v>
      </c>
      <c r="AH48" s="19"/>
    </row>
    <row r="49" spans="2:34" ht="11.25" customHeight="1">
      <c r="B49" s="9"/>
      <c r="C49" s="7"/>
      <c r="D49" s="198" t="s">
        <v>142</v>
      </c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9"/>
      <c r="AE49" s="65">
        <v>199</v>
      </c>
      <c r="AF49" s="55">
        <f t="shared" si="2"/>
        <v>0</v>
      </c>
      <c r="AG49" s="54">
        <v>-49.1</v>
      </c>
      <c r="AH49" s="19"/>
    </row>
    <row r="50" spans="2:34" ht="11.25" customHeight="1">
      <c r="B50" s="9"/>
      <c r="C50" s="7"/>
      <c r="D50" s="7"/>
      <c r="E50" s="198" t="s">
        <v>146</v>
      </c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9"/>
      <c r="AE50" s="65">
        <v>1</v>
      </c>
      <c r="AF50" s="55">
        <f t="shared" si="2"/>
        <v>0</v>
      </c>
      <c r="AG50" s="54">
        <v>0</v>
      </c>
      <c r="AH50" s="19"/>
    </row>
    <row r="51" spans="2:34" ht="11.25" customHeight="1">
      <c r="B51" s="9"/>
      <c r="C51" s="7"/>
      <c r="D51" s="7"/>
      <c r="E51" s="198" t="s">
        <v>147</v>
      </c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9"/>
      <c r="AE51" s="65">
        <v>198</v>
      </c>
      <c r="AF51" s="55">
        <f t="shared" si="2"/>
        <v>0</v>
      </c>
      <c r="AG51" s="54">
        <v>-49.2</v>
      </c>
      <c r="AH51" s="19"/>
    </row>
    <row r="52" spans="2:34" ht="11.25" customHeight="1">
      <c r="B52" s="9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9"/>
      <c r="AE52" s="65"/>
      <c r="AF52" s="55"/>
      <c r="AG52" s="54"/>
      <c r="AH52" s="19"/>
    </row>
    <row r="53" spans="2:34" ht="11.25" customHeight="1">
      <c r="B53" s="9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9"/>
      <c r="AE53" s="148"/>
      <c r="AF53" s="58"/>
      <c r="AG53" s="58"/>
      <c r="AH53" s="8"/>
    </row>
    <row r="54" spans="2:34" s="31" customFormat="1" ht="11.25" customHeight="1">
      <c r="B54" s="32"/>
      <c r="C54" s="171" t="s">
        <v>3</v>
      </c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32"/>
      <c r="AE54" s="144">
        <v>29500</v>
      </c>
      <c r="AF54" s="152">
        <f>ROUND(AE54/AE$54*100,1)</f>
        <v>100</v>
      </c>
      <c r="AG54" s="59">
        <v>-92</v>
      </c>
      <c r="AH54" s="34"/>
    </row>
    <row r="55" spans="2:34" ht="11.25" customHeight="1">
      <c r="B55" s="9"/>
      <c r="C55" s="7"/>
      <c r="D55" s="198" t="s">
        <v>96</v>
      </c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9"/>
      <c r="AE55" s="65">
        <v>29500</v>
      </c>
      <c r="AF55" s="55">
        <f>ROUND(AE55/AE$54*100,1)</f>
        <v>100</v>
      </c>
      <c r="AG55" s="54">
        <v>-92</v>
      </c>
      <c r="AH55" s="19"/>
    </row>
    <row r="56" spans="2:34" ht="11.25" customHeight="1">
      <c r="B56" s="9"/>
      <c r="C56" s="7"/>
      <c r="D56" s="7"/>
      <c r="E56" s="198" t="s">
        <v>97</v>
      </c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9"/>
      <c r="AE56" s="65">
        <v>29500</v>
      </c>
      <c r="AF56" s="55">
        <f>ROUND(AE56/AE$54*100,1)</f>
        <v>100</v>
      </c>
      <c r="AG56" s="54">
        <v>-92</v>
      </c>
      <c r="AH56" s="19"/>
    </row>
    <row r="57" spans="2:34" ht="11.25" customHeight="1">
      <c r="B57" s="9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9"/>
      <c r="AE57" s="65"/>
      <c r="AF57" s="55"/>
      <c r="AG57" s="54"/>
      <c r="AH57" s="19"/>
    </row>
    <row r="58" spans="2:34" ht="11.25" customHeight="1">
      <c r="B58" s="9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9"/>
      <c r="AE58" s="148"/>
      <c r="AF58" s="58"/>
      <c r="AG58" s="58"/>
      <c r="AH58" s="35"/>
    </row>
    <row r="59" spans="2:34" s="31" customFormat="1" ht="11.25" customHeight="1">
      <c r="B59" s="32"/>
      <c r="C59" s="171" t="s">
        <v>121</v>
      </c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32"/>
      <c r="AE59" s="144">
        <v>368695</v>
      </c>
      <c r="AF59" s="152">
        <f>ROUND(AE59/AE$59*100,1)</f>
        <v>100</v>
      </c>
      <c r="AG59" s="59">
        <v>31.4</v>
      </c>
      <c r="AH59" s="34"/>
    </row>
    <row r="60" spans="2:34" ht="11.25" customHeight="1">
      <c r="B60" s="9"/>
      <c r="C60" s="7"/>
      <c r="D60" s="198" t="s">
        <v>148</v>
      </c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9"/>
      <c r="AE60" s="65">
        <v>215226</v>
      </c>
      <c r="AF60" s="55">
        <f aca="true" t="shared" si="3" ref="AF60:AF65">ROUND(AE60/AE$59*100,1)</f>
        <v>58.4</v>
      </c>
      <c r="AG60" s="54">
        <v>29.4</v>
      </c>
      <c r="AH60" s="19"/>
    </row>
    <row r="61" spans="2:34" ht="11.25" customHeight="1">
      <c r="B61" s="9"/>
      <c r="C61" s="7"/>
      <c r="D61" s="7"/>
      <c r="E61" s="198" t="s">
        <v>148</v>
      </c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9"/>
      <c r="AE61" s="65">
        <v>215226</v>
      </c>
      <c r="AF61" s="55">
        <f t="shared" si="3"/>
        <v>58.4</v>
      </c>
      <c r="AG61" s="54">
        <v>29.4</v>
      </c>
      <c r="AH61" s="19"/>
    </row>
    <row r="62" spans="2:34" ht="11.25" customHeight="1">
      <c r="B62" s="9"/>
      <c r="C62" s="9"/>
      <c r="D62" s="198" t="s">
        <v>97</v>
      </c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9"/>
      <c r="AE62" s="65">
        <v>148469</v>
      </c>
      <c r="AF62" s="55">
        <f t="shared" si="3"/>
        <v>40.3</v>
      </c>
      <c r="AG62" s="54">
        <v>35.9</v>
      </c>
      <c r="AH62" s="19"/>
    </row>
    <row r="63" spans="2:34" ht="11.25" customHeight="1">
      <c r="B63" s="9"/>
      <c r="C63" s="7"/>
      <c r="D63" s="9"/>
      <c r="E63" s="198" t="s">
        <v>97</v>
      </c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9"/>
      <c r="AE63" s="65">
        <v>148469</v>
      </c>
      <c r="AF63" s="55">
        <f t="shared" si="3"/>
        <v>40.3</v>
      </c>
      <c r="AG63" s="54">
        <v>35.9</v>
      </c>
      <c r="AH63" s="19"/>
    </row>
    <row r="64" spans="2:34" ht="11.25" customHeight="1">
      <c r="B64" s="9"/>
      <c r="C64" s="7"/>
      <c r="D64" s="198" t="s">
        <v>149</v>
      </c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9"/>
      <c r="AE64" s="65">
        <v>5000</v>
      </c>
      <c r="AF64" s="55">
        <f t="shared" si="3"/>
        <v>1.4</v>
      </c>
      <c r="AG64" s="55">
        <v>0</v>
      </c>
      <c r="AH64" s="25"/>
    </row>
    <row r="65" spans="2:34" ht="11.25" customHeight="1">
      <c r="B65" s="9"/>
      <c r="C65" s="7"/>
      <c r="D65" s="9"/>
      <c r="E65" s="198" t="s">
        <v>150</v>
      </c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9"/>
      <c r="AE65" s="65">
        <v>5000</v>
      </c>
      <c r="AF65" s="55">
        <f t="shared" si="3"/>
        <v>1.4</v>
      </c>
      <c r="AG65" s="55">
        <v>0</v>
      </c>
      <c r="AH65" s="25"/>
    </row>
    <row r="66" spans="2:34" ht="11.25" customHeight="1">
      <c r="B66" s="9"/>
      <c r="C66" s="7"/>
      <c r="D66" s="9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9"/>
      <c r="AE66" s="65"/>
      <c r="AF66" s="55"/>
      <c r="AG66" s="55"/>
      <c r="AH66" s="25"/>
    </row>
    <row r="67" spans="2:34" ht="11.25" customHeight="1">
      <c r="B67" s="9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9"/>
      <c r="AE67" s="148"/>
      <c r="AF67" s="58"/>
      <c r="AG67" s="58"/>
      <c r="AH67" s="35"/>
    </row>
    <row r="68" spans="2:34" s="31" customFormat="1" ht="11.25" customHeight="1">
      <c r="B68" s="32"/>
      <c r="C68" s="171" t="s">
        <v>123</v>
      </c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32"/>
      <c r="AE68" s="144">
        <v>544425</v>
      </c>
      <c r="AF68" s="152">
        <f>ROUND(AE68/AE$68*100,1)</f>
        <v>100</v>
      </c>
      <c r="AG68" s="59">
        <v>0.7</v>
      </c>
      <c r="AH68" s="34"/>
    </row>
    <row r="69" spans="2:34" ht="11.25" customHeight="1">
      <c r="B69" s="9"/>
      <c r="C69" s="7"/>
      <c r="D69" s="198" t="s">
        <v>151</v>
      </c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9"/>
      <c r="AE69" s="65">
        <v>544425</v>
      </c>
      <c r="AF69" s="55">
        <f>ROUND(AE69/AE$68*100,1)</f>
        <v>100</v>
      </c>
      <c r="AG69" s="54">
        <v>0.7</v>
      </c>
      <c r="AH69" s="19"/>
    </row>
    <row r="70" spans="2:34" ht="11.25" customHeight="1">
      <c r="B70" s="9"/>
      <c r="C70" s="7"/>
      <c r="D70" s="7"/>
      <c r="E70" s="198" t="s">
        <v>125</v>
      </c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9"/>
      <c r="AE70" s="65">
        <v>544425</v>
      </c>
      <c r="AF70" s="55">
        <f>ROUND(AE70/AE$68*100,1)</f>
        <v>100</v>
      </c>
      <c r="AG70" s="54">
        <v>0.7</v>
      </c>
      <c r="AH70" s="19"/>
    </row>
    <row r="71" spans="2:34" ht="11.25" customHeight="1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66"/>
      <c r="AF71" s="12"/>
      <c r="AG71" s="12"/>
      <c r="AH71" s="9"/>
    </row>
    <row r="72" spans="2:6" ht="12" customHeight="1">
      <c r="B72" s="185" t="s">
        <v>4</v>
      </c>
      <c r="C72" s="185"/>
      <c r="D72" s="185"/>
      <c r="E72" s="2" t="s">
        <v>234</v>
      </c>
      <c r="F72" s="3" t="s">
        <v>5</v>
      </c>
    </row>
    <row r="73" ht="12" customHeight="1"/>
    <row r="74" ht="12" customHeight="1"/>
    <row r="75" ht="12" customHeight="1"/>
    <row r="76" ht="12" customHeight="1"/>
    <row r="77" ht="12" customHeight="1"/>
    <row r="78" ht="10.5" customHeight="1"/>
    <row r="79" ht="10.5" customHeight="1"/>
    <row r="80" ht="10.5" customHeight="1"/>
    <row r="81" ht="10.5" customHeight="1"/>
  </sheetData>
  <mergeCells count="56">
    <mergeCell ref="B3:AG3"/>
    <mergeCell ref="D12:AC12"/>
    <mergeCell ref="E11:AC11"/>
    <mergeCell ref="D10:AC10"/>
    <mergeCell ref="C9:AC9"/>
    <mergeCell ref="B5:AD6"/>
    <mergeCell ref="AE5:AG5"/>
    <mergeCell ref="E16:AC16"/>
    <mergeCell ref="E15:AC15"/>
    <mergeCell ref="E14:AC14"/>
    <mergeCell ref="E13:AC13"/>
    <mergeCell ref="E20:AC20"/>
    <mergeCell ref="D19:AC19"/>
    <mergeCell ref="E18:AC18"/>
    <mergeCell ref="E17:AC17"/>
    <mergeCell ref="E24:AC24"/>
    <mergeCell ref="D23:AC23"/>
    <mergeCell ref="E22:AC22"/>
    <mergeCell ref="D21:AC21"/>
    <mergeCell ref="E28:AC28"/>
    <mergeCell ref="D27:AC27"/>
    <mergeCell ref="E26:AC26"/>
    <mergeCell ref="D25:AC25"/>
    <mergeCell ref="C34:AC34"/>
    <mergeCell ref="E31:AC31"/>
    <mergeCell ref="D30:AC30"/>
    <mergeCell ref="E29:AC29"/>
    <mergeCell ref="E38:AC38"/>
    <mergeCell ref="D37:AC37"/>
    <mergeCell ref="E36:AC36"/>
    <mergeCell ref="D35:AC35"/>
    <mergeCell ref="E42:AC42"/>
    <mergeCell ref="D41:AC41"/>
    <mergeCell ref="E40:AC40"/>
    <mergeCell ref="D39:AC39"/>
    <mergeCell ref="E48:AC48"/>
    <mergeCell ref="D47:AC47"/>
    <mergeCell ref="C46:AC46"/>
    <mergeCell ref="E43:AC43"/>
    <mergeCell ref="C54:AC54"/>
    <mergeCell ref="E51:AC51"/>
    <mergeCell ref="E50:AC50"/>
    <mergeCell ref="D49:AC49"/>
    <mergeCell ref="D60:AC60"/>
    <mergeCell ref="C59:AC59"/>
    <mergeCell ref="E56:AC56"/>
    <mergeCell ref="D55:AC55"/>
    <mergeCell ref="E61:AC61"/>
    <mergeCell ref="E70:AC70"/>
    <mergeCell ref="D69:AC69"/>
    <mergeCell ref="C68:AC68"/>
    <mergeCell ref="E65:AC65"/>
    <mergeCell ref="B72:D72"/>
    <mergeCell ref="D64:AC64"/>
    <mergeCell ref="E63:AC63"/>
    <mergeCell ref="D62:AC6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Y82"/>
  <sheetViews>
    <sheetView workbookViewId="0" topLeftCell="A1">
      <selection activeCell="A1" sqref="A1"/>
    </sheetView>
  </sheetViews>
  <sheetFormatPr defaultColWidth="9.00390625" defaultRowHeight="13.5"/>
  <cols>
    <col min="1" max="20" width="1.625" style="97" customWidth="1"/>
    <col min="21" max="24" width="16.625" style="97" customWidth="1"/>
    <col min="25" max="25" width="1.625" style="97" customWidth="1"/>
    <col min="26" max="16384" width="9.00390625" style="97" customWidth="1"/>
  </cols>
  <sheetData>
    <row r="1" spans="24:25" ht="10.5" customHeight="1">
      <c r="X1" s="123"/>
      <c r="Y1" s="160" t="s">
        <v>318</v>
      </c>
    </row>
    <row r="2" ht="10.5" customHeight="1"/>
    <row r="3" spans="2:25" s="101" customFormat="1" ht="18" customHeight="1">
      <c r="B3" s="180" t="s">
        <v>330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38"/>
    </row>
    <row r="4" spans="2:25" ht="12.75" customHeight="1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3"/>
    </row>
    <row r="5" spans="2:25" ht="18" customHeight="1">
      <c r="B5" s="181" t="s">
        <v>260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 t="s">
        <v>261</v>
      </c>
      <c r="V5" s="182"/>
      <c r="W5" s="182"/>
      <c r="X5" s="163"/>
      <c r="Y5" s="103"/>
    </row>
    <row r="6" spans="2:25" ht="18" customHeight="1">
      <c r="B6" s="183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99" t="s">
        <v>291</v>
      </c>
      <c r="V6" s="99" t="s">
        <v>152</v>
      </c>
      <c r="W6" s="99" t="s">
        <v>297</v>
      </c>
      <c r="X6" s="104" t="s">
        <v>298</v>
      </c>
      <c r="Y6" s="94"/>
    </row>
    <row r="7" spans="2:25" ht="10.5" customHeight="1">
      <c r="B7" s="10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103"/>
      <c r="U7" s="150" t="s">
        <v>310</v>
      </c>
      <c r="V7" s="151" t="s">
        <v>310</v>
      </c>
      <c r="W7" s="151" t="s">
        <v>310</v>
      </c>
      <c r="X7" s="105" t="s">
        <v>299</v>
      </c>
      <c r="Y7" s="106"/>
    </row>
    <row r="8" spans="2:25" ht="9" customHeight="1">
      <c r="B8" s="103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103"/>
      <c r="U8" s="107"/>
      <c r="V8" s="94"/>
      <c r="W8" s="94"/>
      <c r="X8" s="106"/>
      <c r="Y8" s="106"/>
    </row>
    <row r="9" spans="2:25" s="114" customFormat="1" ht="10.5" customHeight="1">
      <c r="B9" s="108"/>
      <c r="C9" s="164" t="s">
        <v>17</v>
      </c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08"/>
      <c r="U9" s="125">
        <f>SUM(U11,U16,U20,U23,U26,U29,U32,U35,U38,U41,U45,U50,U55,U59,U62,U66,U69,U77)</f>
        <v>190414903000</v>
      </c>
      <c r="V9" s="126">
        <f>SUM(V11,V16,V20,V23,V26,V29,V32,V35,V38,V41,V45,V50,V55,V59,V62,V66,V69,V77)</f>
        <v>195860517341</v>
      </c>
      <c r="W9" s="126">
        <f>SUM(W11,W16,W20,W23,W26,W29,W32,W35,W38,W41,W45,W50,W55,W59,W62,W66,W69,W77)</f>
        <v>186183542648</v>
      </c>
      <c r="X9" s="127">
        <f>W9/U9*100</f>
        <v>97.77782080848998</v>
      </c>
      <c r="Y9" s="28"/>
    </row>
    <row r="10" spans="2:25" ht="9" customHeight="1">
      <c r="B10" s="10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103"/>
      <c r="U10" s="139"/>
      <c r="V10" s="140"/>
      <c r="W10" s="140"/>
      <c r="X10" s="120"/>
      <c r="Y10" s="103"/>
    </row>
    <row r="11" spans="2:25" ht="10.5" customHeight="1">
      <c r="B11" s="103"/>
      <c r="C11" s="165" t="s">
        <v>18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03"/>
      <c r="U11" s="80">
        <f>SUM(U12:U14)</f>
        <v>53721457000</v>
      </c>
      <c r="V11" s="46">
        <f>SUM(V12:V14)</f>
        <v>62110989305</v>
      </c>
      <c r="W11" s="46">
        <f>SUM(W12:W14)</f>
        <v>53997259717</v>
      </c>
      <c r="X11" s="128">
        <f>W11/U11*100</f>
        <v>100.51339396286292</v>
      </c>
      <c r="Y11" s="18"/>
    </row>
    <row r="12" spans="2:25" ht="10.5" customHeight="1">
      <c r="B12" s="103"/>
      <c r="C12" s="94"/>
      <c r="D12" s="165" t="s">
        <v>19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03"/>
      <c r="U12" s="80">
        <v>50292421000</v>
      </c>
      <c r="V12" s="46">
        <v>58590408006</v>
      </c>
      <c r="W12" s="46">
        <v>50561588627</v>
      </c>
      <c r="X12" s="128">
        <f aca="true" t="shared" si="0" ref="X12:X78">W12/U12*100</f>
        <v>100.53520514949956</v>
      </c>
      <c r="Y12" s="18"/>
    </row>
    <row r="13" spans="2:25" ht="10.5" customHeight="1">
      <c r="B13" s="103"/>
      <c r="C13" s="94"/>
      <c r="D13" s="165" t="s">
        <v>20</v>
      </c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03"/>
      <c r="U13" s="80">
        <v>202883000</v>
      </c>
      <c r="V13" s="46">
        <v>283763209</v>
      </c>
      <c r="W13" s="46">
        <v>198853000</v>
      </c>
      <c r="X13" s="128">
        <f t="shared" si="0"/>
        <v>98.01363347347979</v>
      </c>
      <c r="Y13" s="18"/>
    </row>
    <row r="14" spans="2:25" ht="10.5" customHeight="1">
      <c r="B14" s="103"/>
      <c r="C14" s="94"/>
      <c r="D14" s="165" t="s">
        <v>21</v>
      </c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03"/>
      <c r="U14" s="80">
        <v>3226153000</v>
      </c>
      <c r="V14" s="46">
        <v>3236818090</v>
      </c>
      <c r="W14" s="46">
        <v>3236818090</v>
      </c>
      <c r="X14" s="128">
        <f t="shared" si="0"/>
        <v>100.33058227554615</v>
      </c>
      <c r="Y14" s="18"/>
    </row>
    <row r="15" spans="2:25" ht="9" customHeight="1">
      <c r="B15" s="10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103"/>
      <c r="U15" s="80"/>
      <c r="V15" s="46"/>
      <c r="W15" s="46"/>
      <c r="X15" s="53"/>
      <c r="Y15" s="18"/>
    </row>
    <row r="16" spans="2:25" ht="10.5" customHeight="1">
      <c r="B16" s="103"/>
      <c r="C16" s="165" t="s">
        <v>22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03"/>
      <c r="U16" s="80">
        <f>SUM(U17:U18)</f>
        <v>1113000000</v>
      </c>
      <c r="V16" s="46">
        <f>SUM(V17:V18)</f>
        <v>1175541000</v>
      </c>
      <c r="W16" s="46">
        <f>SUM(W17:W18)</f>
        <v>1175541000</v>
      </c>
      <c r="X16" s="128">
        <f t="shared" si="0"/>
        <v>105.61913746630727</v>
      </c>
      <c r="Y16" s="18"/>
    </row>
    <row r="17" spans="2:25" ht="10.5" customHeight="1">
      <c r="B17" s="103"/>
      <c r="C17" s="94"/>
      <c r="D17" s="165" t="s">
        <v>23</v>
      </c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03"/>
      <c r="U17" s="80">
        <v>699000000</v>
      </c>
      <c r="V17" s="46">
        <v>722177000</v>
      </c>
      <c r="W17" s="46">
        <v>722177000</v>
      </c>
      <c r="X17" s="128">
        <f t="shared" si="0"/>
        <v>103.31573676680972</v>
      </c>
      <c r="Y17" s="18"/>
    </row>
    <row r="18" spans="2:25" ht="10.5" customHeight="1">
      <c r="B18" s="103"/>
      <c r="C18" s="94"/>
      <c r="D18" s="165" t="s">
        <v>24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03"/>
      <c r="U18" s="80">
        <v>414000000</v>
      </c>
      <c r="V18" s="46">
        <v>453364000</v>
      </c>
      <c r="W18" s="46">
        <v>453364000</v>
      </c>
      <c r="X18" s="128">
        <f t="shared" si="0"/>
        <v>109.50821256038648</v>
      </c>
      <c r="Y18" s="18"/>
    </row>
    <row r="19" spans="2:25" ht="9" customHeight="1">
      <c r="B19" s="103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103"/>
      <c r="U19" s="80"/>
      <c r="V19" s="46"/>
      <c r="W19" s="46"/>
      <c r="X19" s="53"/>
      <c r="Y19" s="18"/>
    </row>
    <row r="20" spans="2:25" ht="10.5" customHeight="1">
      <c r="B20" s="103"/>
      <c r="C20" s="165" t="s">
        <v>25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03"/>
      <c r="U20" s="80">
        <v>1556000000</v>
      </c>
      <c r="V20" s="46">
        <v>1575951000</v>
      </c>
      <c r="W20" s="46">
        <v>1575951000</v>
      </c>
      <c r="X20" s="128">
        <f t="shared" si="0"/>
        <v>101.28219794344473</v>
      </c>
      <c r="Y20" s="18"/>
    </row>
    <row r="21" spans="2:25" ht="10.5" customHeight="1">
      <c r="B21" s="103"/>
      <c r="C21" s="94"/>
      <c r="D21" s="165" t="s">
        <v>25</v>
      </c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03"/>
      <c r="U21" s="80">
        <v>1556000000</v>
      </c>
      <c r="V21" s="46">
        <v>1575951000</v>
      </c>
      <c r="W21" s="46">
        <v>1575951000</v>
      </c>
      <c r="X21" s="128">
        <f t="shared" si="0"/>
        <v>101.28219794344473</v>
      </c>
      <c r="Y21" s="18"/>
    </row>
    <row r="22" spans="2:25" ht="9" customHeight="1">
      <c r="B22" s="103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103"/>
      <c r="U22" s="80"/>
      <c r="V22" s="46"/>
      <c r="W22" s="46"/>
      <c r="X22" s="53"/>
      <c r="Y22" s="18"/>
    </row>
    <row r="23" spans="2:25" ht="10.5" customHeight="1">
      <c r="B23" s="103"/>
      <c r="C23" s="165" t="s">
        <v>26</v>
      </c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03"/>
      <c r="U23" s="80">
        <v>5596000000</v>
      </c>
      <c r="V23" s="46">
        <v>5428489000</v>
      </c>
      <c r="W23" s="46">
        <v>5428489000</v>
      </c>
      <c r="X23" s="128">
        <f t="shared" si="0"/>
        <v>97.00659399571123</v>
      </c>
      <c r="Y23" s="18"/>
    </row>
    <row r="24" spans="2:25" ht="10.5" customHeight="1">
      <c r="B24" s="103"/>
      <c r="C24" s="94"/>
      <c r="D24" s="165" t="s">
        <v>26</v>
      </c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03"/>
      <c r="U24" s="80">
        <v>5596000000</v>
      </c>
      <c r="V24" s="46">
        <v>5428489000</v>
      </c>
      <c r="W24" s="46">
        <v>5428489000</v>
      </c>
      <c r="X24" s="128">
        <f t="shared" si="0"/>
        <v>97.00659399571123</v>
      </c>
      <c r="Y24" s="18"/>
    </row>
    <row r="25" spans="2:25" ht="9" customHeight="1">
      <c r="B25" s="103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103"/>
      <c r="U25" s="80"/>
      <c r="V25" s="46"/>
      <c r="W25" s="46"/>
      <c r="X25" s="124"/>
      <c r="Y25" s="18"/>
    </row>
    <row r="26" spans="2:25" ht="10.5" customHeight="1">
      <c r="B26" s="103"/>
      <c r="C26" s="165" t="s">
        <v>27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03"/>
      <c r="U26" s="80">
        <v>1321000000</v>
      </c>
      <c r="V26" s="46">
        <v>1225053000</v>
      </c>
      <c r="W26" s="46">
        <v>1225053000</v>
      </c>
      <c r="X26" s="128">
        <f t="shared" si="0"/>
        <v>92.73679031037094</v>
      </c>
      <c r="Y26" s="18"/>
    </row>
    <row r="27" spans="2:25" ht="10.5" customHeight="1">
      <c r="B27" s="103"/>
      <c r="C27" s="94"/>
      <c r="D27" s="165" t="s">
        <v>27</v>
      </c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03"/>
      <c r="U27" s="80">
        <v>1321000000</v>
      </c>
      <c r="V27" s="46">
        <v>1225053000</v>
      </c>
      <c r="W27" s="46">
        <v>1225053000</v>
      </c>
      <c r="X27" s="128">
        <f t="shared" si="0"/>
        <v>92.73679031037094</v>
      </c>
      <c r="Y27" s="18"/>
    </row>
    <row r="28" spans="2:25" ht="9" customHeight="1">
      <c r="B28" s="103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103"/>
      <c r="U28" s="80"/>
      <c r="V28" s="46"/>
      <c r="W28" s="46"/>
      <c r="X28" s="53"/>
      <c r="Y28" s="18"/>
    </row>
    <row r="29" spans="2:25" ht="10.5" customHeight="1">
      <c r="B29" s="103"/>
      <c r="C29" s="165" t="s">
        <v>28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03"/>
      <c r="U29" s="80">
        <v>4745204000</v>
      </c>
      <c r="V29" s="46">
        <v>4745204000</v>
      </c>
      <c r="W29" s="46">
        <v>4745204000</v>
      </c>
      <c r="X29" s="128">
        <f t="shared" si="0"/>
        <v>100</v>
      </c>
      <c r="Y29" s="18"/>
    </row>
    <row r="30" spans="2:25" ht="10.5" customHeight="1">
      <c r="B30" s="103"/>
      <c r="C30" s="94"/>
      <c r="D30" s="165" t="s">
        <v>28</v>
      </c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03"/>
      <c r="U30" s="80">
        <v>4745204000</v>
      </c>
      <c r="V30" s="46">
        <v>4745204000</v>
      </c>
      <c r="W30" s="46">
        <v>4745204000</v>
      </c>
      <c r="X30" s="128">
        <f t="shared" si="0"/>
        <v>100</v>
      </c>
      <c r="Y30" s="18"/>
    </row>
    <row r="31" spans="2:25" ht="9" customHeight="1">
      <c r="B31" s="10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103"/>
      <c r="U31" s="80"/>
      <c r="V31" s="46"/>
      <c r="W31" s="46"/>
      <c r="X31" s="53"/>
      <c r="Y31" s="18"/>
    </row>
    <row r="32" spans="2:25" ht="10.5" customHeight="1">
      <c r="B32" s="103"/>
      <c r="C32" s="165" t="s">
        <v>29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03"/>
      <c r="U32" s="80">
        <v>60980435000</v>
      </c>
      <c r="V32" s="46">
        <v>61652325000</v>
      </c>
      <c r="W32" s="46">
        <v>61652325000</v>
      </c>
      <c r="X32" s="128">
        <f t="shared" si="0"/>
        <v>101.10181240917682</v>
      </c>
      <c r="Y32" s="18"/>
    </row>
    <row r="33" spans="2:25" ht="10.5" customHeight="1">
      <c r="B33" s="103"/>
      <c r="C33" s="94"/>
      <c r="D33" s="165" t="s">
        <v>30</v>
      </c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03"/>
      <c r="U33" s="80">
        <v>60980435000</v>
      </c>
      <c r="V33" s="46">
        <v>61652325000</v>
      </c>
      <c r="W33" s="46">
        <v>61652325000</v>
      </c>
      <c r="X33" s="128">
        <f t="shared" si="0"/>
        <v>101.10181240917682</v>
      </c>
      <c r="Y33" s="18"/>
    </row>
    <row r="34" spans="2:25" ht="9" customHeight="1">
      <c r="B34" s="103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103"/>
      <c r="U34" s="80"/>
      <c r="V34" s="46"/>
      <c r="W34" s="46"/>
      <c r="X34" s="53"/>
      <c r="Y34" s="18"/>
    </row>
    <row r="35" spans="2:25" ht="10.5" customHeight="1">
      <c r="B35" s="103"/>
      <c r="C35" s="165" t="s">
        <v>31</v>
      </c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03"/>
      <c r="U35" s="80">
        <v>111000000</v>
      </c>
      <c r="V35" s="46">
        <v>116745000</v>
      </c>
      <c r="W35" s="46">
        <v>116745000</v>
      </c>
      <c r="X35" s="128">
        <f t="shared" si="0"/>
        <v>105.17567567567568</v>
      </c>
      <c r="Y35" s="18"/>
    </row>
    <row r="36" spans="2:25" ht="10.5" customHeight="1">
      <c r="B36" s="103"/>
      <c r="C36" s="94"/>
      <c r="D36" s="165" t="s">
        <v>31</v>
      </c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03"/>
      <c r="U36" s="80">
        <v>111000000</v>
      </c>
      <c r="V36" s="46">
        <v>116745000</v>
      </c>
      <c r="W36" s="46">
        <v>116745000</v>
      </c>
      <c r="X36" s="128">
        <f t="shared" si="0"/>
        <v>105.17567567567568</v>
      </c>
      <c r="Y36" s="18"/>
    </row>
    <row r="37" spans="2:25" ht="9" customHeight="1">
      <c r="B37" s="103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103"/>
      <c r="U37" s="80"/>
      <c r="V37" s="46"/>
      <c r="W37" s="46"/>
      <c r="X37" s="53"/>
      <c r="Y37" s="18"/>
    </row>
    <row r="38" spans="2:25" ht="10.5" customHeight="1">
      <c r="B38" s="103"/>
      <c r="C38" s="165" t="s">
        <v>32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03"/>
      <c r="U38" s="80">
        <v>1616703000</v>
      </c>
      <c r="V38" s="46">
        <v>1902805995</v>
      </c>
      <c r="W38" s="46">
        <v>1640614572</v>
      </c>
      <c r="X38" s="128">
        <f t="shared" si="0"/>
        <v>101.47903306915372</v>
      </c>
      <c r="Y38" s="18"/>
    </row>
    <row r="39" spans="2:25" ht="10.5" customHeight="1">
      <c r="B39" s="103"/>
      <c r="C39" s="94"/>
      <c r="D39" s="165" t="s">
        <v>33</v>
      </c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03"/>
      <c r="U39" s="80">
        <v>1616703000</v>
      </c>
      <c r="V39" s="46">
        <v>1902805995</v>
      </c>
      <c r="W39" s="46">
        <v>1640614572</v>
      </c>
      <c r="X39" s="128">
        <f t="shared" si="0"/>
        <v>101.47903306915372</v>
      </c>
      <c r="Y39" s="18"/>
    </row>
    <row r="40" spans="2:25" ht="9" customHeight="1">
      <c r="B40" s="103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103"/>
      <c r="U40" s="80"/>
      <c r="V40" s="46"/>
      <c r="W40" s="46"/>
      <c r="X40" s="53"/>
      <c r="Y40" s="18"/>
    </row>
    <row r="41" spans="2:25" ht="10.5" customHeight="1">
      <c r="B41" s="103"/>
      <c r="C41" s="165" t="s">
        <v>34</v>
      </c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03"/>
      <c r="U41" s="80">
        <f>SUM(U42:U43)</f>
        <v>3161181000</v>
      </c>
      <c r="V41" s="46">
        <f>SUM(V42:V43)</f>
        <v>3156433795</v>
      </c>
      <c r="W41" s="46">
        <f>SUM(W42:W43)</f>
        <v>3111933073</v>
      </c>
      <c r="X41" s="128">
        <f t="shared" si="0"/>
        <v>98.44210353662129</v>
      </c>
      <c r="Y41" s="18"/>
    </row>
    <row r="42" spans="2:25" ht="10.5" customHeight="1">
      <c r="B42" s="103"/>
      <c r="C42" s="94"/>
      <c r="D42" s="165" t="s">
        <v>35</v>
      </c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03"/>
      <c r="U42" s="80">
        <v>2110880000</v>
      </c>
      <c r="V42" s="46">
        <v>2149137791</v>
      </c>
      <c r="W42" s="46">
        <v>2105423223</v>
      </c>
      <c r="X42" s="128">
        <f t="shared" si="0"/>
        <v>99.74149278973698</v>
      </c>
      <c r="Y42" s="18"/>
    </row>
    <row r="43" spans="2:25" ht="10.5" customHeight="1">
      <c r="B43" s="103"/>
      <c r="C43" s="94"/>
      <c r="D43" s="165" t="s">
        <v>36</v>
      </c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03"/>
      <c r="U43" s="80">
        <v>1050301000</v>
      </c>
      <c r="V43" s="46">
        <v>1007296004</v>
      </c>
      <c r="W43" s="46">
        <v>1006509850</v>
      </c>
      <c r="X43" s="128">
        <f t="shared" si="0"/>
        <v>95.83060951098781</v>
      </c>
      <c r="Y43" s="18"/>
    </row>
    <row r="44" spans="2:25" ht="9" customHeight="1">
      <c r="B44" s="103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103"/>
      <c r="U44" s="80"/>
      <c r="V44" s="46"/>
      <c r="W44" s="46"/>
      <c r="X44" s="53"/>
      <c r="Y44" s="18"/>
    </row>
    <row r="45" spans="2:25" ht="10.5" customHeight="1">
      <c r="B45" s="103"/>
      <c r="C45" s="165" t="s">
        <v>37</v>
      </c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03"/>
      <c r="U45" s="80">
        <f>SUM(U46:U48)</f>
        <v>23587473000</v>
      </c>
      <c r="V45" s="46">
        <f>SUM(V46:V48)</f>
        <v>22183413333</v>
      </c>
      <c r="W45" s="46">
        <f>SUM(W46:W48)</f>
        <v>22183413333</v>
      </c>
      <c r="X45" s="128">
        <f t="shared" si="0"/>
        <v>94.04743497957581</v>
      </c>
      <c r="Y45" s="18"/>
    </row>
    <row r="46" spans="2:25" ht="10.5" customHeight="1">
      <c r="B46" s="103"/>
      <c r="C46" s="94"/>
      <c r="D46" s="165" t="s">
        <v>38</v>
      </c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03"/>
      <c r="U46" s="80">
        <v>19515338000</v>
      </c>
      <c r="V46" s="46">
        <v>18359029014</v>
      </c>
      <c r="W46" s="46">
        <v>18359029014</v>
      </c>
      <c r="X46" s="128">
        <f t="shared" si="0"/>
        <v>94.07487082211951</v>
      </c>
      <c r="Y46" s="18"/>
    </row>
    <row r="47" spans="2:25" ht="10.5" customHeight="1">
      <c r="B47" s="103"/>
      <c r="C47" s="94"/>
      <c r="D47" s="165" t="s">
        <v>39</v>
      </c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03"/>
      <c r="U47" s="80">
        <v>4045417000</v>
      </c>
      <c r="V47" s="46">
        <v>3797540230</v>
      </c>
      <c r="W47" s="46">
        <v>3797540230</v>
      </c>
      <c r="X47" s="128">
        <f t="shared" si="0"/>
        <v>93.87265218888436</v>
      </c>
      <c r="Y47" s="18"/>
    </row>
    <row r="48" spans="2:25" ht="10.5" customHeight="1">
      <c r="B48" s="103"/>
      <c r="C48" s="94"/>
      <c r="D48" s="165" t="s">
        <v>40</v>
      </c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03"/>
      <c r="U48" s="80">
        <v>26718000</v>
      </c>
      <c r="V48" s="46">
        <v>26844089</v>
      </c>
      <c r="W48" s="46">
        <v>26844089</v>
      </c>
      <c r="X48" s="128">
        <f t="shared" si="0"/>
        <v>100.47192529380942</v>
      </c>
      <c r="Y48" s="18"/>
    </row>
    <row r="49" spans="2:25" ht="9" customHeight="1">
      <c r="B49" s="103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103"/>
      <c r="U49" s="80"/>
      <c r="V49" s="46"/>
      <c r="W49" s="46"/>
      <c r="X49" s="53"/>
      <c r="Y49" s="17"/>
    </row>
    <row r="50" spans="2:25" ht="10.5" customHeight="1">
      <c r="B50" s="103"/>
      <c r="C50" s="165" t="s">
        <v>41</v>
      </c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03"/>
      <c r="U50" s="80">
        <f>SUM(U51:U53)</f>
        <v>8805000000</v>
      </c>
      <c r="V50" s="46">
        <f>SUM(V51:V53)</f>
        <v>9395560564</v>
      </c>
      <c r="W50" s="46">
        <f>SUM(W51:W53)</f>
        <v>9395560564</v>
      </c>
      <c r="X50" s="128">
        <f t="shared" si="0"/>
        <v>106.70710464508801</v>
      </c>
      <c r="Y50" s="18"/>
    </row>
    <row r="51" spans="2:25" ht="10.5" customHeight="1">
      <c r="B51" s="103"/>
      <c r="C51" s="94"/>
      <c r="D51" s="165" t="s">
        <v>42</v>
      </c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03"/>
      <c r="U51" s="80">
        <v>2143456000</v>
      </c>
      <c r="V51" s="46">
        <v>2284359420</v>
      </c>
      <c r="W51" s="46">
        <v>2284359420</v>
      </c>
      <c r="X51" s="128">
        <f t="shared" si="0"/>
        <v>106.57365581565472</v>
      </c>
      <c r="Y51" s="18"/>
    </row>
    <row r="52" spans="2:25" ht="10.5" customHeight="1">
      <c r="B52" s="103"/>
      <c r="C52" s="94"/>
      <c r="D52" s="165" t="s">
        <v>43</v>
      </c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03"/>
      <c r="U52" s="80">
        <v>4562804000</v>
      </c>
      <c r="V52" s="46">
        <v>5072076840</v>
      </c>
      <c r="W52" s="46">
        <v>5072076840</v>
      </c>
      <c r="X52" s="128">
        <f t="shared" si="0"/>
        <v>111.16140075269504</v>
      </c>
      <c r="Y52" s="18"/>
    </row>
    <row r="53" spans="2:25" ht="10.5" customHeight="1">
      <c r="B53" s="103"/>
      <c r="C53" s="94"/>
      <c r="D53" s="165" t="s">
        <v>44</v>
      </c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03"/>
      <c r="U53" s="80">
        <v>2098740000</v>
      </c>
      <c r="V53" s="46">
        <v>2039124304</v>
      </c>
      <c r="W53" s="46">
        <v>2039124304</v>
      </c>
      <c r="X53" s="128">
        <f t="shared" si="0"/>
        <v>97.15945300513641</v>
      </c>
      <c r="Y53" s="18"/>
    </row>
    <row r="54" spans="2:25" ht="9" customHeight="1">
      <c r="B54" s="103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103"/>
      <c r="U54" s="80"/>
      <c r="V54" s="46"/>
      <c r="W54" s="46"/>
      <c r="X54" s="53"/>
      <c r="Y54" s="18"/>
    </row>
    <row r="55" spans="2:25" ht="10.5" customHeight="1">
      <c r="B55" s="103"/>
      <c r="C55" s="165" t="s">
        <v>45</v>
      </c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03"/>
      <c r="U55" s="80">
        <f>SUM(U56:U57)</f>
        <v>806014000</v>
      </c>
      <c r="V55" s="46">
        <f>SUM(V56:V57)</f>
        <v>740222736</v>
      </c>
      <c r="W55" s="46">
        <f>SUM(W56:W57)</f>
        <v>740222736</v>
      </c>
      <c r="X55" s="128">
        <f t="shared" si="0"/>
        <v>91.83745394000601</v>
      </c>
      <c r="Y55" s="18"/>
    </row>
    <row r="56" spans="2:25" ht="10.5" customHeight="1">
      <c r="B56" s="103"/>
      <c r="C56" s="94"/>
      <c r="D56" s="165" t="s">
        <v>46</v>
      </c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03"/>
      <c r="U56" s="80">
        <v>142111000</v>
      </c>
      <c r="V56" s="46">
        <v>135032051</v>
      </c>
      <c r="W56" s="46">
        <v>135032051</v>
      </c>
      <c r="X56" s="128">
        <f t="shared" si="0"/>
        <v>95.0187184665508</v>
      </c>
      <c r="Y56" s="18"/>
    </row>
    <row r="57" spans="2:25" ht="10.5" customHeight="1">
      <c r="B57" s="103"/>
      <c r="C57" s="94"/>
      <c r="D57" s="165" t="s">
        <v>47</v>
      </c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03"/>
      <c r="U57" s="80">
        <v>663903000</v>
      </c>
      <c r="V57" s="46">
        <v>605190685</v>
      </c>
      <c r="W57" s="46">
        <v>605190685</v>
      </c>
      <c r="X57" s="128">
        <f t="shared" si="0"/>
        <v>91.15649198753432</v>
      </c>
      <c r="Y57" s="18"/>
    </row>
    <row r="58" spans="2:25" ht="9" customHeight="1">
      <c r="B58" s="103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103"/>
      <c r="U58" s="80"/>
      <c r="V58" s="46"/>
      <c r="W58" s="46"/>
      <c r="X58" s="53"/>
      <c r="Y58" s="18"/>
    </row>
    <row r="59" spans="2:25" ht="10.5" customHeight="1">
      <c r="B59" s="103"/>
      <c r="C59" s="165" t="s">
        <v>48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03"/>
      <c r="U59" s="80">
        <v>19893000</v>
      </c>
      <c r="V59" s="46">
        <v>20146960</v>
      </c>
      <c r="W59" s="46">
        <v>20146960</v>
      </c>
      <c r="X59" s="128">
        <f t="shared" si="0"/>
        <v>101.27662997034133</v>
      </c>
      <c r="Y59" s="18"/>
    </row>
    <row r="60" spans="2:25" ht="10.5" customHeight="1">
      <c r="B60" s="103"/>
      <c r="C60" s="94"/>
      <c r="D60" s="165" t="s">
        <v>48</v>
      </c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03"/>
      <c r="U60" s="80">
        <v>19893000</v>
      </c>
      <c r="V60" s="46">
        <v>20146960</v>
      </c>
      <c r="W60" s="46">
        <v>20146960</v>
      </c>
      <c r="X60" s="128">
        <f t="shared" si="0"/>
        <v>101.27662997034133</v>
      </c>
      <c r="Y60" s="18"/>
    </row>
    <row r="61" spans="2:25" ht="9" customHeight="1">
      <c r="B61" s="10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103"/>
      <c r="U61" s="80"/>
      <c r="V61" s="46"/>
      <c r="W61" s="46"/>
      <c r="X61" s="53"/>
      <c r="Y61" s="18"/>
    </row>
    <row r="62" spans="2:25" ht="10.5" customHeight="1">
      <c r="B62" s="103"/>
      <c r="C62" s="165" t="s">
        <v>49</v>
      </c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03"/>
      <c r="U62" s="80">
        <f>SUM(U63:U64)</f>
        <v>7439693000</v>
      </c>
      <c r="V62" s="46">
        <f>SUM(V63:V64)</f>
        <v>3480505496</v>
      </c>
      <c r="W62" s="46">
        <f>SUM(W63:W64)</f>
        <v>3480505496</v>
      </c>
      <c r="X62" s="128">
        <f t="shared" si="0"/>
        <v>46.78291827364382</v>
      </c>
      <c r="Y62" s="18"/>
    </row>
    <row r="63" spans="2:25" ht="10.5" customHeight="1">
      <c r="B63" s="103"/>
      <c r="C63" s="94"/>
      <c r="D63" s="165" t="s">
        <v>50</v>
      </c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03"/>
      <c r="U63" s="80">
        <v>180699000</v>
      </c>
      <c r="V63" s="46">
        <v>180496071</v>
      </c>
      <c r="W63" s="46">
        <v>180496071</v>
      </c>
      <c r="X63" s="128">
        <f t="shared" si="0"/>
        <v>99.88769777364568</v>
      </c>
      <c r="Y63" s="18"/>
    </row>
    <row r="64" spans="2:25" ht="10.5" customHeight="1">
      <c r="B64" s="103"/>
      <c r="C64" s="94"/>
      <c r="D64" s="165" t="s">
        <v>51</v>
      </c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03"/>
      <c r="U64" s="80">
        <v>7258994000</v>
      </c>
      <c r="V64" s="46">
        <v>3300009425</v>
      </c>
      <c r="W64" s="46">
        <v>3300009425</v>
      </c>
      <c r="X64" s="128">
        <f t="shared" si="0"/>
        <v>45.46097468877919</v>
      </c>
      <c r="Y64" s="18"/>
    </row>
    <row r="65" spans="2:25" ht="9" customHeight="1">
      <c r="B65" s="10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103"/>
      <c r="U65" s="80"/>
      <c r="V65" s="46"/>
      <c r="W65" s="46"/>
      <c r="X65" s="53"/>
      <c r="Y65" s="18"/>
    </row>
    <row r="66" spans="2:25" ht="10.5" customHeight="1">
      <c r="B66" s="103"/>
      <c r="C66" s="165" t="s">
        <v>52</v>
      </c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03"/>
      <c r="U66" s="80">
        <v>5453543000</v>
      </c>
      <c r="V66" s="46">
        <v>5453543883</v>
      </c>
      <c r="W66" s="46">
        <v>5453543883</v>
      </c>
      <c r="X66" s="128">
        <f t="shared" si="0"/>
        <v>100.00001619130903</v>
      </c>
      <c r="Y66" s="18"/>
    </row>
    <row r="67" spans="2:25" ht="10.5" customHeight="1">
      <c r="B67" s="103"/>
      <c r="C67" s="94"/>
      <c r="D67" s="165" t="s">
        <v>52</v>
      </c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03"/>
      <c r="U67" s="80">
        <v>5453543000</v>
      </c>
      <c r="V67" s="46">
        <v>5453543883</v>
      </c>
      <c r="W67" s="46">
        <v>5453543883</v>
      </c>
      <c r="X67" s="128">
        <f t="shared" si="0"/>
        <v>100.00001619130903</v>
      </c>
      <c r="Y67" s="18"/>
    </row>
    <row r="68" spans="2:25" ht="9" customHeight="1">
      <c r="B68" s="10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103"/>
      <c r="U68" s="80"/>
      <c r="V68" s="46"/>
      <c r="W68" s="46"/>
      <c r="X68" s="53"/>
      <c r="Y68" s="18"/>
    </row>
    <row r="69" spans="2:25" ht="10.5" customHeight="1">
      <c r="B69" s="103"/>
      <c r="C69" s="165" t="s">
        <v>53</v>
      </c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03"/>
      <c r="U69" s="80">
        <f>SUM(U70:U75)</f>
        <v>5993657000</v>
      </c>
      <c r="V69" s="46">
        <f>SUM(V70:V75)</f>
        <v>7111089274</v>
      </c>
      <c r="W69" s="46">
        <f>SUM(W70:W75)</f>
        <v>5854536314</v>
      </c>
      <c r="X69" s="128">
        <f t="shared" si="0"/>
        <v>97.67886807670175</v>
      </c>
      <c r="Y69" s="18"/>
    </row>
    <row r="70" spans="2:25" ht="10.5" customHeight="1">
      <c r="B70" s="103"/>
      <c r="C70" s="94"/>
      <c r="D70" s="165" t="s">
        <v>54</v>
      </c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03"/>
      <c r="U70" s="80">
        <v>136676000</v>
      </c>
      <c r="V70" s="46">
        <v>171910606</v>
      </c>
      <c r="W70" s="46">
        <v>171910606</v>
      </c>
      <c r="X70" s="128">
        <f t="shared" si="0"/>
        <v>125.7796584623489</v>
      </c>
      <c r="Y70" s="18"/>
    </row>
    <row r="71" spans="2:25" ht="10.5" customHeight="1">
      <c r="B71" s="103"/>
      <c r="C71" s="94"/>
      <c r="D71" s="165" t="s">
        <v>55</v>
      </c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03"/>
      <c r="U71" s="80">
        <v>2861000</v>
      </c>
      <c r="V71" s="46">
        <v>879759</v>
      </c>
      <c r="W71" s="46">
        <v>879759</v>
      </c>
      <c r="X71" s="128">
        <f t="shared" si="0"/>
        <v>30.750052429220553</v>
      </c>
      <c r="Y71" s="18"/>
    </row>
    <row r="72" spans="2:25" ht="10.5" customHeight="1">
      <c r="B72" s="103"/>
      <c r="C72" s="94"/>
      <c r="D72" s="165" t="s">
        <v>56</v>
      </c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03"/>
      <c r="U72" s="80">
        <v>2265999000</v>
      </c>
      <c r="V72" s="46">
        <v>2964047088</v>
      </c>
      <c r="W72" s="46">
        <v>2304749692</v>
      </c>
      <c r="X72" s="128">
        <f t="shared" si="0"/>
        <v>101.71009307594576</v>
      </c>
      <c r="Y72" s="18"/>
    </row>
    <row r="73" spans="2:25" ht="10.5" customHeight="1">
      <c r="B73" s="103"/>
      <c r="C73" s="94"/>
      <c r="D73" s="165" t="s">
        <v>57</v>
      </c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03"/>
      <c r="U73" s="80">
        <v>805324000</v>
      </c>
      <c r="V73" s="46">
        <v>580673641</v>
      </c>
      <c r="W73" s="46">
        <v>580576186</v>
      </c>
      <c r="X73" s="128">
        <f t="shared" si="0"/>
        <v>72.09224933070416</v>
      </c>
      <c r="Y73" s="18"/>
    </row>
    <row r="74" spans="2:25" ht="10.5" customHeight="1">
      <c r="B74" s="103"/>
      <c r="C74" s="94"/>
      <c r="D74" s="165" t="s">
        <v>58</v>
      </c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03"/>
      <c r="U74" s="80">
        <v>55000000</v>
      </c>
      <c r="V74" s="46">
        <v>55000000</v>
      </c>
      <c r="W74" s="46">
        <v>55000000</v>
      </c>
      <c r="X74" s="128">
        <f t="shared" si="0"/>
        <v>100</v>
      </c>
      <c r="Y74" s="18"/>
    </row>
    <row r="75" spans="2:25" ht="10.5" customHeight="1">
      <c r="B75" s="103"/>
      <c r="C75" s="94"/>
      <c r="D75" s="165" t="s">
        <v>59</v>
      </c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03"/>
      <c r="U75" s="80">
        <v>2727797000</v>
      </c>
      <c r="V75" s="46">
        <v>3338578180</v>
      </c>
      <c r="W75" s="46">
        <v>2741420071</v>
      </c>
      <c r="X75" s="128">
        <f t="shared" si="0"/>
        <v>100.49941659881583</v>
      </c>
      <c r="Y75" s="18"/>
    </row>
    <row r="76" spans="2:25" ht="9" customHeight="1">
      <c r="B76" s="10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103"/>
      <c r="U76" s="80"/>
      <c r="V76" s="46"/>
      <c r="W76" s="46"/>
      <c r="X76" s="53"/>
      <c r="Y76" s="18"/>
    </row>
    <row r="77" spans="2:25" ht="10.5" customHeight="1">
      <c r="B77" s="103"/>
      <c r="C77" s="165" t="s">
        <v>60</v>
      </c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03"/>
      <c r="U77" s="80">
        <v>4387650000</v>
      </c>
      <c r="V77" s="46">
        <v>4386498000</v>
      </c>
      <c r="W77" s="46">
        <v>4386498000</v>
      </c>
      <c r="X77" s="128">
        <f t="shared" si="0"/>
        <v>99.97374448736795</v>
      </c>
      <c r="Y77" s="18"/>
    </row>
    <row r="78" spans="2:25" ht="10.5" customHeight="1">
      <c r="B78" s="103"/>
      <c r="C78" s="94"/>
      <c r="D78" s="165" t="s">
        <v>60</v>
      </c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03"/>
      <c r="U78" s="80">
        <v>4387650000</v>
      </c>
      <c r="V78" s="46">
        <v>4386498000</v>
      </c>
      <c r="W78" s="46">
        <v>4386498000</v>
      </c>
      <c r="X78" s="128">
        <f t="shared" si="0"/>
        <v>99.97374448736795</v>
      </c>
      <c r="Y78" s="18"/>
    </row>
    <row r="79" spans="2:25" ht="10.5" customHeight="1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22"/>
      <c r="V79" s="102"/>
      <c r="W79" s="141"/>
      <c r="X79" s="141"/>
      <c r="Y79" s="118"/>
    </row>
    <row r="80" spans="2:25" ht="10.5" customHeight="1">
      <c r="B80" s="166" t="s">
        <v>4</v>
      </c>
      <c r="C80" s="166"/>
      <c r="D80" s="166"/>
      <c r="E80" s="134" t="s">
        <v>300</v>
      </c>
      <c r="F80" s="142" t="s">
        <v>301</v>
      </c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</row>
    <row r="81" ht="10.5" customHeight="1"/>
    <row r="82" spans="2:14" ht="10.5" customHeight="1">
      <c r="B82" s="10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</row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</sheetData>
  <mergeCells count="56">
    <mergeCell ref="D75:S75"/>
    <mergeCell ref="C77:S77"/>
    <mergeCell ref="D78:S78"/>
    <mergeCell ref="B80:D80"/>
    <mergeCell ref="D71:S71"/>
    <mergeCell ref="D72:S72"/>
    <mergeCell ref="D73:S73"/>
    <mergeCell ref="D74:S74"/>
    <mergeCell ref="C66:S66"/>
    <mergeCell ref="D67:S67"/>
    <mergeCell ref="C69:S69"/>
    <mergeCell ref="D70:S70"/>
    <mergeCell ref="D60:S60"/>
    <mergeCell ref="C62:S62"/>
    <mergeCell ref="D63:S63"/>
    <mergeCell ref="D64:S64"/>
    <mergeCell ref="C55:S55"/>
    <mergeCell ref="D56:S56"/>
    <mergeCell ref="D57:S57"/>
    <mergeCell ref="C59:S59"/>
    <mergeCell ref="C50:S50"/>
    <mergeCell ref="D51:S51"/>
    <mergeCell ref="D52:S52"/>
    <mergeCell ref="D53:S53"/>
    <mergeCell ref="C45:S45"/>
    <mergeCell ref="D46:S46"/>
    <mergeCell ref="D47:S47"/>
    <mergeCell ref="D48:S48"/>
    <mergeCell ref="D39:S39"/>
    <mergeCell ref="C41:S41"/>
    <mergeCell ref="D42:S42"/>
    <mergeCell ref="D43:S43"/>
    <mergeCell ref="D33:S33"/>
    <mergeCell ref="C35:S35"/>
    <mergeCell ref="D36:S36"/>
    <mergeCell ref="C38:S38"/>
    <mergeCell ref="D27:S27"/>
    <mergeCell ref="C29:S29"/>
    <mergeCell ref="D30:S30"/>
    <mergeCell ref="C32:S32"/>
    <mergeCell ref="D21:S21"/>
    <mergeCell ref="C23:S23"/>
    <mergeCell ref="D24:S24"/>
    <mergeCell ref="C26:S26"/>
    <mergeCell ref="C16:S16"/>
    <mergeCell ref="D17:S17"/>
    <mergeCell ref="D18:S18"/>
    <mergeCell ref="C20:S20"/>
    <mergeCell ref="C11:S11"/>
    <mergeCell ref="D12:S12"/>
    <mergeCell ref="D13:S13"/>
    <mergeCell ref="D14:S14"/>
    <mergeCell ref="B3:X3"/>
    <mergeCell ref="B5:T6"/>
    <mergeCell ref="U5:X5"/>
    <mergeCell ref="C9:S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71"/>
  <sheetViews>
    <sheetView workbookViewId="0" topLeftCell="A1">
      <selection activeCell="A1" sqref="A1"/>
    </sheetView>
  </sheetViews>
  <sheetFormatPr defaultColWidth="9.00390625" defaultRowHeight="13.5"/>
  <cols>
    <col min="1" max="20" width="1.625" style="97" customWidth="1"/>
    <col min="21" max="24" width="14.625" style="97" customWidth="1"/>
    <col min="25" max="25" width="9.625" style="97" customWidth="1"/>
    <col min="26" max="26" width="1.625" style="97" customWidth="1"/>
    <col min="27" max="16384" width="9.00390625" style="97" customWidth="1"/>
  </cols>
  <sheetData>
    <row r="1" spans="1:20" ht="10.5" customHeight="1">
      <c r="A1" s="161" t="s">
        <v>319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ht="10.5" customHeight="1"/>
    <row r="3" spans="2:26" s="101" customFormat="1" ht="18" customHeight="1">
      <c r="B3" s="180" t="s">
        <v>331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95"/>
    </row>
    <row r="4" spans="2:26" ht="12.75" customHeight="1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3"/>
    </row>
    <row r="5" spans="2:26" ht="18" customHeight="1">
      <c r="B5" s="181" t="s">
        <v>260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 t="s">
        <v>262</v>
      </c>
      <c r="V5" s="182"/>
      <c r="W5" s="182"/>
      <c r="X5" s="182"/>
      <c r="Y5" s="163"/>
      <c r="Z5" s="103"/>
    </row>
    <row r="6" spans="2:26" ht="18" customHeight="1">
      <c r="B6" s="183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99" t="s">
        <v>291</v>
      </c>
      <c r="V6" s="99" t="s">
        <v>292</v>
      </c>
      <c r="W6" s="99" t="s">
        <v>293</v>
      </c>
      <c r="X6" s="99" t="s">
        <v>294</v>
      </c>
      <c r="Y6" s="104" t="s">
        <v>295</v>
      </c>
      <c r="Z6" s="94"/>
    </row>
    <row r="7" spans="2:26" ht="11.25" customHeight="1">
      <c r="B7" s="10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103"/>
      <c r="U7" s="150" t="s">
        <v>310</v>
      </c>
      <c r="V7" s="151" t="s">
        <v>310</v>
      </c>
      <c r="W7" s="151" t="s">
        <v>310</v>
      </c>
      <c r="X7" s="151" t="s">
        <v>310</v>
      </c>
      <c r="Y7" s="105" t="s">
        <v>296</v>
      </c>
      <c r="Z7" s="106"/>
    </row>
    <row r="8" spans="2:26" ht="12" customHeight="1"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7"/>
      <c r="V8" s="103"/>
      <c r="W8" s="103"/>
      <c r="X8" s="103"/>
      <c r="Y8" s="103"/>
      <c r="Z8" s="103"/>
    </row>
    <row r="9" spans="3:26" s="108" customFormat="1" ht="11.25" customHeight="1">
      <c r="C9" s="164" t="s">
        <v>17</v>
      </c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U9" s="109">
        <f>SUM(U11,U14,U20,U27,U31,U36,U39,U43,U46,U53,U61,U64,U69)</f>
        <v>190414903000</v>
      </c>
      <c r="V9" s="110">
        <f>SUM(V11,V14,V20,V27,V31,V36,V39,V43,V46,V53,V61,V64,V69)</f>
        <v>183030946852</v>
      </c>
      <c r="W9" s="110">
        <f>SUM(W11,W14,W20,W27,W31,W36,W39,W43,W46,W53,W61,W64,W69)</f>
        <v>576746000</v>
      </c>
      <c r="X9" s="110">
        <f>SUM(X11,X14,X20,X27,X31,X36,X39,X43,X46,X53,X61,X64,X69)</f>
        <v>6807210148</v>
      </c>
      <c r="Y9" s="112">
        <f>V9/U9*100</f>
        <v>96.12217529633172</v>
      </c>
      <c r="Z9" s="136"/>
    </row>
    <row r="10" spans="3:25" s="103" customFormat="1" ht="12" customHeight="1"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U10" s="115"/>
      <c r="V10" s="116"/>
      <c r="W10" s="116"/>
      <c r="X10" s="116"/>
      <c r="Y10" s="120"/>
    </row>
    <row r="11" spans="3:26" s="103" customFormat="1" ht="11.25" customHeight="1">
      <c r="C11" s="165" t="s">
        <v>61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U11" s="115">
        <v>910172000</v>
      </c>
      <c r="V11" s="116">
        <v>892820934</v>
      </c>
      <c r="W11" s="116">
        <v>0</v>
      </c>
      <c r="X11" s="116">
        <f>U11-V11-W11</f>
        <v>17351066</v>
      </c>
      <c r="Y11" s="117">
        <f>V11/U11*100</f>
        <v>98.0936497716915</v>
      </c>
      <c r="Z11" s="137"/>
    </row>
    <row r="12" spans="3:26" s="103" customFormat="1" ht="11.25" customHeight="1">
      <c r="C12" s="94"/>
      <c r="D12" s="165" t="s">
        <v>61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U12" s="115">
        <v>910172000</v>
      </c>
      <c r="V12" s="116">
        <v>892820934</v>
      </c>
      <c r="W12" s="116">
        <v>0</v>
      </c>
      <c r="X12" s="116">
        <f>U12-V12-W12</f>
        <v>17351066</v>
      </c>
      <c r="Y12" s="117">
        <f>V12/U12*100</f>
        <v>98.0936497716915</v>
      </c>
      <c r="Z12" s="137"/>
    </row>
    <row r="13" spans="3:26" s="103" customFormat="1" ht="12" customHeight="1"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U13" s="115"/>
      <c r="V13" s="116"/>
      <c r="W13" s="116"/>
      <c r="X13" s="116"/>
      <c r="Y13" s="120"/>
      <c r="Z13" s="137"/>
    </row>
    <row r="14" spans="3:26" s="103" customFormat="1" ht="11.25" customHeight="1">
      <c r="C14" s="165" t="s">
        <v>62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U14" s="115">
        <f>SUM(U15:U18)</f>
        <v>13762010000</v>
      </c>
      <c r="V14" s="116">
        <f>SUM(V15:V18)</f>
        <v>13310321468</v>
      </c>
      <c r="W14" s="116">
        <v>0</v>
      </c>
      <c r="X14" s="116">
        <f>SUM(X15:X18)</f>
        <v>451688532</v>
      </c>
      <c r="Y14" s="117">
        <f>V14/U14*100</f>
        <v>96.71785929526283</v>
      </c>
      <c r="Z14" s="137"/>
    </row>
    <row r="15" spans="3:26" s="103" customFormat="1" ht="11.25" customHeight="1">
      <c r="C15" s="94"/>
      <c r="D15" s="165" t="s">
        <v>63</v>
      </c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U15" s="115">
        <v>13353842000</v>
      </c>
      <c r="V15" s="116">
        <v>12931509752</v>
      </c>
      <c r="W15" s="116">
        <v>0</v>
      </c>
      <c r="X15" s="116">
        <f>U15-V15-W15</f>
        <v>422332248</v>
      </c>
      <c r="Y15" s="117">
        <f>V15/U15*100</f>
        <v>96.83737273512746</v>
      </c>
      <c r="Z15" s="137"/>
    </row>
    <row r="16" spans="3:26" s="103" customFormat="1" ht="11.25" customHeight="1">
      <c r="C16" s="94"/>
      <c r="D16" s="165" t="s">
        <v>64</v>
      </c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U16" s="115">
        <v>220698000</v>
      </c>
      <c r="V16" s="116">
        <v>198051009</v>
      </c>
      <c r="W16" s="116">
        <v>0</v>
      </c>
      <c r="X16" s="116">
        <f>U16-V16-W16</f>
        <v>22646991</v>
      </c>
      <c r="Y16" s="117">
        <f>V16/U16*100</f>
        <v>89.73847021721991</v>
      </c>
      <c r="Z16" s="137"/>
    </row>
    <row r="17" spans="3:26" s="103" customFormat="1" ht="11.25" customHeight="1">
      <c r="C17" s="94"/>
      <c r="D17" s="165" t="s">
        <v>65</v>
      </c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U17" s="115">
        <v>70402000</v>
      </c>
      <c r="V17" s="116">
        <v>66008100</v>
      </c>
      <c r="W17" s="116">
        <v>0</v>
      </c>
      <c r="X17" s="116">
        <f>U17-V17-W17</f>
        <v>4393900</v>
      </c>
      <c r="Y17" s="117">
        <f>V17/U17*100</f>
        <v>93.75884207835004</v>
      </c>
      <c r="Z17" s="137"/>
    </row>
    <row r="18" spans="3:26" s="103" customFormat="1" ht="11.25" customHeight="1">
      <c r="C18" s="94"/>
      <c r="D18" s="165" t="s">
        <v>66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U18" s="115">
        <v>117068000</v>
      </c>
      <c r="V18" s="116">
        <v>114752607</v>
      </c>
      <c r="W18" s="116">
        <v>0</v>
      </c>
      <c r="X18" s="116">
        <f>U18-V18-W18</f>
        <v>2315393</v>
      </c>
      <c r="Y18" s="117">
        <f>V18/U18*100</f>
        <v>98.02218112549971</v>
      </c>
      <c r="Z18" s="137"/>
    </row>
    <row r="19" spans="3:26" s="103" customFormat="1" ht="12" customHeight="1"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U19" s="115"/>
      <c r="V19" s="116"/>
      <c r="W19" s="116"/>
      <c r="X19" s="116"/>
      <c r="Y19" s="120"/>
      <c r="Z19" s="137"/>
    </row>
    <row r="20" spans="3:26" s="103" customFormat="1" ht="11.25" customHeight="1">
      <c r="C20" s="165" t="s">
        <v>67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U20" s="115">
        <f>SUM(U21:U25)</f>
        <v>16667887000</v>
      </c>
      <c r="V20" s="116">
        <f>SUM(V21:V25)</f>
        <v>16350922925</v>
      </c>
      <c r="W20" s="116">
        <v>0</v>
      </c>
      <c r="X20" s="116">
        <f aca="true" t="shared" si="0" ref="X20:X25">U20-V20-W20</f>
        <v>316964075</v>
      </c>
      <c r="Y20" s="117">
        <f aca="true" t="shared" si="1" ref="Y20:Y25">V20/U20*100</f>
        <v>98.09835478846239</v>
      </c>
      <c r="Z20" s="137"/>
    </row>
    <row r="21" spans="3:26" s="103" customFormat="1" ht="11.25" customHeight="1">
      <c r="C21" s="94"/>
      <c r="D21" s="165" t="s">
        <v>67</v>
      </c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U21" s="115">
        <v>11148467000</v>
      </c>
      <c r="V21" s="116">
        <v>11027779344</v>
      </c>
      <c r="W21" s="116">
        <v>0</v>
      </c>
      <c r="X21" s="116">
        <f t="shared" si="0"/>
        <v>120687656</v>
      </c>
      <c r="Y21" s="117">
        <f t="shared" si="1"/>
        <v>98.91745065935972</v>
      </c>
      <c r="Z21" s="137"/>
    </row>
    <row r="22" spans="3:26" s="103" customFormat="1" ht="11.25" customHeight="1">
      <c r="C22" s="94"/>
      <c r="D22" s="165" t="s">
        <v>68</v>
      </c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U22" s="115">
        <v>394343000</v>
      </c>
      <c r="V22" s="116">
        <v>375011991</v>
      </c>
      <c r="W22" s="116">
        <v>0</v>
      </c>
      <c r="X22" s="116">
        <f t="shared" si="0"/>
        <v>19331009</v>
      </c>
      <c r="Y22" s="117">
        <f t="shared" si="1"/>
        <v>95.09792008479927</v>
      </c>
      <c r="Z22" s="137"/>
    </row>
    <row r="23" spans="3:26" s="103" customFormat="1" ht="11.25" customHeight="1">
      <c r="C23" s="94"/>
      <c r="D23" s="165" t="s">
        <v>69</v>
      </c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U23" s="115">
        <v>1149622000</v>
      </c>
      <c r="V23" s="116">
        <v>1126228662</v>
      </c>
      <c r="W23" s="116">
        <v>0</v>
      </c>
      <c r="X23" s="116">
        <f t="shared" si="0"/>
        <v>23393338</v>
      </c>
      <c r="Y23" s="117">
        <f t="shared" si="1"/>
        <v>97.96512784202112</v>
      </c>
      <c r="Z23" s="137"/>
    </row>
    <row r="24" spans="3:26" s="103" customFormat="1" ht="11.25" customHeight="1">
      <c r="C24" s="94"/>
      <c r="D24" s="165" t="s">
        <v>70</v>
      </c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U24" s="115">
        <v>790454000</v>
      </c>
      <c r="V24" s="116">
        <v>779221307</v>
      </c>
      <c r="W24" s="116">
        <v>0</v>
      </c>
      <c r="X24" s="116">
        <f t="shared" si="0"/>
        <v>11232693</v>
      </c>
      <c r="Y24" s="117">
        <f t="shared" si="1"/>
        <v>98.57895677673844</v>
      </c>
      <c r="Z24" s="137"/>
    </row>
    <row r="25" spans="3:26" s="103" customFormat="1" ht="11.25" customHeight="1">
      <c r="C25" s="94"/>
      <c r="D25" s="165" t="s">
        <v>71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U25" s="115">
        <v>3185001000</v>
      </c>
      <c r="V25" s="116">
        <v>3042681621</v>
      </c>
      <c r="W25" s="116">
        <v>0</v>
      </c>
      <c r="X25" s="116">
        <f t="shared" si="0"/>
        <v>142319379</v>
      </c>
      <c r="Y25" s="117">
        <f t="shared" si="1"/>
        <v>95.53157506072996</v>
      </c>
      <c r="Z25" s="137"/>
    </row>
    <row r="26" spans="3:26" s="103" customFormat="1" ht="12" customHeight="1"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U26" s="115"/>
      <c r="V26" s="116"/>
      <c r="W26" s="116"/>
      <c r="X26" s="116"/>
      <c r="Y26" s="120"/>
      <c r="Z26" s="137"/>
    </row>
    <row r="27" spans="3:26" s="103" customFormat="1" ht="11.25" customHeight="1">
      <c r="C27" s="165" t="s">
        <v>72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U27" s="115">
        <f>SUM(U28:U29)</f>
        <v>1861615000</v>
      </c>
      <c r="V27" s="116">
        <f>SUM(V28:V29)</f>
        <v>1751178907</v>
      </c>
      <c r="W27" s="116">
        <v>0</v>
      </c>
      <c r="X27" s="116">
        <f>U27-V27-W27</f>
        <v>110436093</v>
      </c>
      <c r="Y27" s="117">
        <f>V27/U27*100</f>
        <v>94.06772651702957</v>
      </c>
      <c r="Z27" s="137"/>
    </row>
    <row r="28" spans="3:26" s="103" customFormat="1" ht="11.25" customHeight="1">
      <c r="C28" s="94"/>
      <c r="D28" s="165" t="s">
        <v>73</v>
      </c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U28" s="115">
        <v>1664013000</v>
      </c>
      <c r="V28" s="116">
        <v>1563298624</v>
      </c>
      <c r="W28" s="116">
        <v>0</v>
      </c>
      <c r="X28" s="116">
        <f>U28-V28-W28</f>
        <v>100714376</v>
      </c>
      <c r="Y28" s="117">
        <f>V28/U28*100</f>
        <v>93.94750065053579</v>
      </c>
      <c r="Z28" s="137"/>
    </row>
    <row r="29" spans="3:26" s="103" customFormat="1" ht="11.25" customHeight="1">
      <c r="C29" s="94"/>
      <c r="D29" s="165" t="s">
        <v>74</v>
      </c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U29" s="115">
        <v>197602000</v>
      </c>
      <c r="V29" s="116">
        <v>187880283</v>
      </c>
      <c r="W29" s="116">
        <v>0</v>
      </c>
      <c r="X29" s="116">
        <f>U29-V29-W29</f>
        <v>9721717</v>
      </c>
      <c r="Y29" s="117">
        <f>V29/U29*100</f>
        <v>95.08015252882056</v>
      </c>
      <c r="Z29" s="137"/>
    </row>
    <row r="30" spans="3:26" s="103" customFormat="1" ht="12" customHeight="1"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U30" s="115"/>
      <c r="V30" s="116"/>
      <c r="W30" s="116"/>
      <c r="X30" s="116"/>
      <c r="Y30" s="120"/>
      <c r="Z30" s="137"/>
    </row>
    <row r="31" spans="3:26" s="103" customFormat="1" ht="11.25" customHeight="1">
      <c r="C31" s="165" t="s">
        <v>75</v>
      </c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U31" s="115">
        <f>SUM(U32:U34)</f>
        <v>52018807000</v>
      </c>
      <c r="V31" s="116">
        <f>SUM(V32:V34)</f>
        <v>49198158699</v>
      </c>
      <c r="W31" s="116">
        <v>0</v>
      </c>
      <c r="X31" s="116">
        <f>U31-V31-W31</f>
        <v>2820648301</v>
      </c>
      <c r="Y31" s="117">
        <f>V31/U31*100</f>
        <v>94.57763746677236</v>
      </c>
      <c r="Z31" s="137"/>
    </row>
    <row r="32" spans="3:26" s="103" customFormat="1" ht="11.25" customHeight="1">
      <c r="C32" s="94"/>
      <c r="D32" s="165" t="s">
        <v>75</v>
      </c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U32" s="115">
        <v>26304614000</v>
      </c>
      <c r="V32" s="116">
        <v>24503636476</v>
      </c>
      <c r="W32" s="116">
        <v>0</v>
      </c>
      <c r="X32" s="116">
        <f>U32-V32-W32</f>
        <v>1800977524</v>
      </c>
      <c r="Y32" s="117">
        <f>V32/U32*100</f>
        <v>93.15337786747222</v>
      </c>
      <c r="Z32" s="137"/>
    </row>
    <row r="33" spans="3:26" s="103" customFormat="1" ht="11.25" customHeight="1">
      <c r="C33" s="94"/>
      <c r="D33" s="165" t="s">
        <v>76</v>
      </c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U33" s="115">
        <v>19637103000</v>
      </c>
      <c r="V33" s="116">
        <v>19084064344</v>
      </c>
      <c r="W33" s="116">
        <v>0</v>
      </c>
      <c r="X33" s="116">
        <f>U33-V33-W33</f>
        <v>553038656</v>
      </c>
      <c r="Y33" s="117">
        <f>V33/U33*100</f>
        <v>97.18370547834881</v>
      </c>
      <c r="Z33" s="137"/>
    </row>
    <row r="34" spans="3:26" s="103" customFormat="1" ht="11.25" customHeight="1">
      <c r="C34" s="94"/>
      <c r="D34" s="165" t="s">
        <v>77</v>
      </c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U34" s="115">
        <v>6077090000</v>
      </c>
      <c r="V34" s="116">
        <v>5610457879</v>
      </c>
      <c r="W34" s="116">
        <v>0</v>
      </c>
      <c r="X34" s="116">
        <f>U34-V34-W34</f>
        <v>466632121</v>
      </c>
      <c r="Y34" s="117">
        <f>V34/U34*100</f>
        <v>92.32145449549044</v>
      </c>
      <c r="Z34" s="137"/>
    </row>
    <row r="35" spans="3:26" s="103" customFormat="1" ht="12" customHeight="1"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U35" s="115"/>
      <c r="V35" s="116"/>
      <c r="W35" s="116"/>
      <c r="X35" s="116"/>
      <c r="Y35" s="120"/>
      <c r="Z35" s="137"/>
    </row>
    <row r="36" spans="3:26" s="103" customFormat="1" ht="11.25" customHeight="1">
      <c r="C36" s="165" t="s">
        <v>78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U36" s="115">
        <v>25047239000</v>
      </c>
      <c r="V36" s="116">
        <v>24470546370</v>
      </c>
      <c r="W36" s="116">
        <v>0</v>
      </c>
      <c r="X36" s="116">
        <f>U36-V36-W36</f>
        <v>576692630</v>
      </c>
      <c r="Y36" s="117">
        <f>V36/U36*100</f>
        <v>97.69758004065837</v>
      </c>
      <c r="Z36" s="137"/>
    </row>
    <row r="37" spans="3:26" s="103" customFormat="1" ht="11.25" customHeight="1">
      <c r="C37" s="94"/>
      <c r="D37" s="165" t="s">
        <v>78</v>
      </c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U37" s="115">
        <v>25047239000</v>
      </c>
      <c r="V37" s="116">
        <v>24470546370</v>
      </c>
      <c r="W37" s="116">
        <v>0</v>
      </c>
      <c r="X37" s="116">
        <f>U37-V37-W37</f>
        <v>576692630</v>
      </c>
      <c r="Y37" s="117">
        <f>V37/U37*100</f>
        <v>97.69758004065837</v>
      </c>
      <c r="Z37" s="137"/>
    </row>
    <row r="38" spans="3:26" s="103" customFormat="1" ht="12" customHeight="1"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U38" s="115"/>
      <c r="V38" s="116"/>
      <c r="W38" s="116"/>
      <c r="X38" s="116"/>
      <c r="Y38" s="120"/>
      <c r="Z38" s="137"/>
    </row>
    <row r="39" spans="3:26" s="103" customFormat="1" ht="11.25" customHeight="1">
      <c r="C39" s="165" t="s">
        <v>79</v>
      </c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U39" s="115">
        <f>SUM(U40:U41)</f>
        <v>10544923000</v>
      </c>
      <c r="V39" s="116">
        <f>SUM(V40:V41)</f>
        <v>10338005323</v>
      </c>
      <c r="W39" s="116">
        <v>0</v>
      </c>
      <c r="X39" s="116">
        <f>U39-V39-W39</f>
        <v>206917677</v>
      </c>
      <c r="Y39" s="117">
        <f>V39/U39*100</f>
        <v>98.03775070714124</v>
      </c>
      <c r="Z39" s="137"/>
    </row>
    <row r="40" spans="3:26" s="103" customFormat="1" ht="11.25" customHeight="1">
      <c r="C40" s="94"/>
      <c r="D40" s="165" t="s">
        <v>80</v>
      </c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U40" s="115">
        <v>10191268000</v>
      </c>
      <c r="V40" s="116">
        <v>9997697819</v>
      </c>
      <c r="W40" s="116">
        <v>0</v>
      </c>
      <c r="X40" s="116">
        <f>U40-V40-W40</f>
        <v>193570181</v>
      </c>
      <c r="Y40" s="117">
        <f>V40/U40*100</f>
        <v>98.10062711529125</v>
      </c>
      <c r="Z40" s="137"/>
    </row>
    <row r="41" spans="3:26" s="103" customFormat="1" ht="11.25" customHeight="1">
      <c r="C41" s="94"/>
      <c r="D41" s="165" t="s">
        <v>81</v>
      </c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U41" s="115">
        <v>353655000</v>
      </c>
      <c r="V41" s="116">
        <v>340307504</v>
      </c>
      <c r="W41" s="116">
        <v>0</v>
      </c>
      <c r="X41" s="116">
        <f>U41-V41-W41</f>
        <v>13347496</v>
      </c>
      <c r="Y41" s="117">
        <f>V41/U41*100</f>
        <v>96.22584269980631</v>
      </c>
      <c r="Z41" s="137"/>
    </row>
    <row r="42" spans="3:26" s="103" customFormat="1" ht="12" customHeight="1"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U42" s="115"/>
      <c r="V42" s="116"/>
      <c r="W42" s="116"/>
      <c r="X42" s="116"/>
      <c r="Y42" s="120"/>
      <c r="Z42" s="137"/>
    </row>
    <row r="43" spans="3:26" s="103" customFormat="1" ht="11.25" customHeight="1">
      <c r="C43" s="165" t="s">
        <v>82</v>
      </c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U43" s="115">
        <v>8491384000</v>
      </c>
      <c r="V43" s="116">
        <v>8191238112</v>
      </c>
      <c r="W43" s="116">
        <v>70000000</v>
      </c>
      <c r="X43" s="116">
        <f>U43-V43-W43</f>
        <v>230145888</v>
      </c>
      <c r="Y43" s="117">
        <f>V43/U43*100</f>
        <v>96.46528895642925</v>
      </c>
      <c r="Z43" s="137"/>
    </row>
    <row r="44" spans="3:26" s="103" customFormat="1" ht="11.25" customHeight="1">
      <c r="C44" s="94"/>
      <c r="D44" s="165" t="s">
        <v>82</v>
      </c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U44" s="115">
        <v>8491384000</v>
      </c>
      <c r="V44" s="116">
        <v>8191238112</v>
      </c>
      <c r="W44" s="116">
        <v>70000000</v>
      </c>
      <c r="X44" s="116">
        <f>U44-V44-W44</f>
        <v>230145888</v>
      </c>
      <c r="Y44" s="117">
        <f>V44/U44*100</f>
        <v>96.46528895642925</v>
      </c>
      <c r="Z44" s="137"/>
    </row>
    <row r="45" spans="3:26" s="103" customFormat="1" ht="12" customHeight="1"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U45" s="115"/>
      <c r="V45" s="116"/>
      <c r="W45" s="116"/>
      <c r="X45" s="116"/>
      <c r="Y45" s="120"/>
      <c r="Z45" s="137"/>
    </row>
    <row r="46" spans="3:26" s="103" customFormat="1" ht="11.25" customHeight="1">
      <c r="C46" s="165" t="s">
        <v>83</v>
      </c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U46" s="115">
        <f>SUM(U47:U51)</f>
        <v>15716779000</v>
      </c>
      <c r="V46" s="116">
        <f>SUM(V47:V51)</f>
        <v>14133103420</v>
      </c>
      <c r="W46" s="116">
        <v>506746000</v>
      </c>
      <c r="X46" s="116">
        <f aca="true" t="shared" si="2" ref="X46:X51">U46-V46-W46</f>
        <v>1076929580</v>
      </c>
      <c r="Y46" s="117">
        <f aca="true" t="shared" si="3" ref="Y46:Y51">V46/U46*100</f>
        <v>89.9236632391408</v>
      </c>
      <c r="Z46" s="137"/>
    </row>
    <row r="47" spans="3:26" s="103" customFormat="1" ht="11.25" customHeight="1">
      <c r="C47" s="94"/>
      <c r="D47" s="165" t="s">
        <v>84</v>
      </c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U47" s="115">
        <v>609663000</v>
      </c>
      <c r="V47" s="116">
        <v>591901635</v>
      </c>
      <c r="W47" s="116">
        <v>0</v>
      </c>
      <c r="X47" s="116">
        <f t="shared" si="2"/>
        <v>17761365</v>
      </c>
      <c r="Y47" s="117">
        <f t="shared" si="3"/>
        <v>97.08669133603318</v>
      </c>
      <c r="Z47" s="137"/>
    </row>
    <row r="48" spans="3:26" s="103" customFormat="1" ht="11.25" customHeight="1">
      <c r="C48" s="94"/>
      <c r="D48" s="165" t="s">
        <v>85</v>
      </c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U48" s="115">
        <v>2313990000</v>
      </c>
      <c r="V48" s="116">
        <v>2219729393</v>
      </c>
      <c r="W48" s="116">
        <v>0</v>
      </c>
      <c r="X48" s="116">
        <f t="shared" si="2"/>
        <v>94260607</v>
      </c>
      <c r="Y48" s="117">
        <f t="shared" si="3"/>
        <v>95.92649030462535</v>
      </c>
      <c r="Z48" s="137"/>
    </row>
    <row r="49" spans="3:26" s="103" customFormat="1" ht="11.25" customHeight="1">
      <c r="C49" s="94"/>
      <c r="D49" s="165" t="s">
        <v>86</v>
      </c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U49" s="115">
        <v>8088458000</v>
      </c>
      <c r="V49" s="116">
        <v>6698274442</v>
      </c>
      <c r="W49" s="116">
        <v>506746000</v>
      </c>
      <c r="X49" s="116">
        <f t="shared" si="2"/>
        <v>883437558</v>
      </c>
      <c r="Y49" s="117">
        <f t="shared" si="3"/>
        <v>82.81274925331874</v>
      </c>
      <c r="Z49" s="137"/>
    </row>
    <row r="50" spans="3:26" s="103" customFormat="1" ht="11.25" customHeight="1">
      <c r="C50" s="94"/>
      <c r="D50" s="165" t="s">
        <v>87</v>
      </c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U50" s="115">
        <v>160093000</v>
      </c>
      <c r="V50" s="116">
        <v>139604596</v>
      </c>
      <c r="W50" s="116">
        <v>0</v>
      </c>
      <c r="X50" s="116">
        <f t="shared" si="2"/>
        <v>20488404</v>
      </c>
      <c r="Y50" s="117">
        <f t="shared" si="3"/>
        <v>87.20218622925424</v>
      </c>
      <c r="Z50" s="137"/>
    </row>
    <row r="51" spans="3:26" s="103" customFormat="1" ht="11.25" customHeight="1">
      <c r="C51" s="94"/>
      <c r="D51" s="165" t="s">
        <v>88</v>
      </c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U51" s="115">
        <v>4544575000</v>
      </c>
      <c r="V51" s="116">
        <v>4483593354</v>
      </c>
      <c r="W51" s="116">
        <v>0</v>
      </c>
      <c r="X51" s="116">
        <f t="shared" si="2"/>
        <v>60981646</v>
      </c>
      <c r="Y51" s="117">
        <f t="shared" si="3"/>
        <v>98.65814413889088</v>
      </c>
      <c r="Z51" s="137"/>
    </row>
    <row r="52" spans="3:25" s="103" customFormat="1" ht="12" customHeight="1"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U52" s="115"/>
      <c r="V52" s="116"/>
      <c r="W52" s="116"/>
      <c r="X52" s="116"/>
      <c r="Y52" s="120"/>
    </row>
    <row r="53" spans="3:26" s="103" customFormat="1" ht="11.25" customHeight="1">
      <c r="C53" s="165" t="s">
        <v>89</v>
      </c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U53" s="115">
        <f>SUM(U54:U59)</f>
        <v>26722027000</v>
      </c>
      <c r="V53" s="116">
        <f>SUM(V54:V59)</f>
        <v>25835372563</v>
      </c>
      <c r="W53" s="116">
        <v>0</v>
      </c>
      <c r="X53" s="116">
        <f aca="true" t="shared" si="4" ref="X53:X59">U53-V53-W53</f>
        <v>886654437</v>
      </c>
      <c r="Y53" s="117">
        <f>V53/U53*100</f>
        <v>96.68193420731144</v>
      </c>
      <c r="Z53" s="137"/>
    </row>
    <row r="54" spans="3:26" s="103" customFormat="1" ht="11.25" customHeight="1">
      <c r="C54" s="94"/>
      <c r="D54" s="165" t="s">
        <v>90</v>
      </c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U54" s="115">
        <v>2770340000</v>
      </c>
      <c r="V54" s="116">
        <v>2669812501</v>
      </c>
      <c r="W54" s="116">
        <v>0</v>
      </c>
      <c r="X54" s="116">
        <f t="shared" si="4"/>
        <v>100527499</v>
      </c>
      <c r="Y54" s="117">
        <f>V54/U54*100</f>
        <v>96.37129381231185</v>
      </c>
      <c r="Z54" s="137"/>
    </row>
    <row r="55" spans="3:26" s="103" customFormat="1" ht="11.25" customHeight="1">
      <c r="C55" s="94"/>
      <c r="D55" s="165" t="s">
        <v>91</v>
      </c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U55" s="115">
        <v>10376937000</v>
      </c>
      <c r="V55" s="116">
        <v>10056786074</v>
      </c>
      <c r="W55" s="116">
        <v>0</v>
      </c>
      <c r="X55" s="116">
        <f t="shared" si="4"/>
        <v>320150926</v>
      </c>
      <c r="Y55" s="117">
        <f aca="true" t="shared" si="5" ref="Y55:Y70">V55/U55*100</f>
        <v>96.9147839482884</v>
      </c>
      <c r="Z55" s="137"/>
    </row>
    <row r="56" spans="3:26" s="103" customFormat="1" ht="11.25" customHeight="1">
      <c r="C56" s="94"/>
      <c r="D56" s="165" t="s">
        <v>92</v>
      </c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U56" s="115">
        <v>4809426000</v>
      </c>
      <c r="V56" s="116">
        <v>4616774778</v>
      </c>
      <c r="W56" s="116">
        <v>0</v>
      </c>
      <c r="X56" s="116">
        <f t="shared" si="4"/>
        <v>192651222</v>
      </c>
      <c r="Y56" s="117">
        <f t="shared" si="5"/>
        <v>95.9942990702009</v>
      </c>
      <c r="Z56" s="137"/>
    </row>
    <row r="57" spans="3:26" s="103" customFormat="1" ht="11.25" customHeight="1">
      <c r="C57" s="94"/>
      <c r="D57" s="165" t="s">
        <v>93</v>
      </c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U57" s="115">
        <v>2739901000</v>
      </c>
      <c r="V57" s="116">
        <v>2676737528</v>
      </c>
      <c r="W57" s="116">
        <v>0</v>
      </c>
      <c r="X57" s="116">
        <f t="shared" si="4"/>
        <v>63163472</v>
      </c>
      <c r="Y57" s="117">
        <f t="shared" si="5"/>
        <v>97.6946805012298</v>
      </c>
      <c r="Z57" s="137"/>
    </row>
    <row r="58" spans="3:26" s="103" customFormat="1" ht="11.25" customHeight="1">
      <c r="C58" s="94"/>
      <c r="D58" s="165" t="s">
        <v>94</v>
      </c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U58" s="115">
        <v>4322467000</v>
      </c>
      <c r="V58" s="116">
        <v>4190506645</v>
      </c>
      <c r="W58" s="116">
        <v>0</v>
      </c>
      <c r="X58" s="116">
        <f t="shared" si="4"/>
        <v>131960355</v>
      </c>
      <c r="Y58" s="117">
        <f t="shared" si="5"/>
        <v>96.94710555337959</v>
      </c>
      <c r="Z58" s="137"/>
    </row>
    <row r="59" spans="3:26" s="103" customFormat="1" ht="11.25" customHeight="1">
      <c r="C59" s="94"/>
      <c r="D59" s="165" t="s">
        <v>95</v>
      </c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U59" s="115">
        <v>1702956000</v>
      </c>
      <c r="V59" s="116">
        <v>1624755037</v>
      </c>
      <c r="W59" s="116">
        <v>0</v>
      </c>
      <c r="X59" s="116">
        <f t="shared" si="4"/>
        <v>78200963</v>
      </c>
      <c r="Y59" s="117">
        <f t="shared" si="5"/>
        <v>95.40792815551312</v>
      </c>
      <c r="Z59" s="137"/>
    </row>
    <row r="60" spans="3:26" s="103" customFormat="1" ht="12" customHeight="1"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U60" s="115"/>
      <c r="V60" s="116"/>
      <c r="W60" s="116"/>
      <c r="X60" s="116"/>
      <c r="Y60" s="120"/>
      <c r="Z60" s="137"/>
    </row>
    <row r="61" spans="3:26" s="103" customFormat="1" ht="11.25" customHeight="1">
      <c r="C61" s="165" t="s">
        <v>96</v>
      </c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U61" s="115">
        <v>16385965000</v>
      </c>
      <c r="V61" s="116">
        <v>16381352089</v>
      </c>
      <c r="W61" s="116">
        <v>0</v>
      </c>
      <c r="X61" s="116">
        <f>U61-V61-W61</f>
        <v>4612911</v>
      </c>
      <c r="Y61" s="117">
        <f t="shared" si="5"/>
        <v>99.97184840197083</v>
      </c>
      <c r="Z61" s="137"/>
    </row>
    <row r="62" spans="3:26" s="103" customFormat="1" ht="11.25" customHeight="1">
      <c r="C62" s="94"/>
      <c r="D62" s="165" t="s">
        <v>97</v>
      </c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U62" s="115">
        <v>16385965000</v>
      </c>
      <c r="V62" s="116">
        <v>16381352089</v>
      </c>
      <c r="W62" s="116">
        <v>0</v>
      </c>
      <c r="X62" s="116">
        <f>U62-V62-W62</f>
        <v>4612911</v>
      </c>
      <c r="Y62" s="117">
        <f t="shared" si="5"/>
        <v>99.97184840197083</v>
      </c>
      <c r="Z62" s="137"/>
    </row>
    <row r="63" spans="3:26" s="103" customFormat="1" ht="12" customHeight="1"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U63" s="115"/>
      <c r="V63" s="116"/>
      <c r="W63" s="116"/>
      <c r="X63" s="116"/>
      <c r="Y63" s="120"/>
      <c r="Z63" s="137"/>
    </row>
    <row r="64" spans="3:26" s="103" customFormat="1" ht="11.25" customHeight="1">
      <c r="C64" s="165" t="s">
        <v>98</v>
      </c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U64" s="115">
        <f>SUM(U65:U67)</f>
        <v>2186095000</v>
      </c>
      <c r="V64" s="116">
        <f>SUM(V65:V67)</f>
        <v>2177926042</v>
      </c>
      <c r="W64" s="116">
        <v>0</v>
      </c>
      <c r="X64" s="116">
        <f>U64-V64-W64</f>
        <v>8168958</v>
      </c>
      <c r="Y64" s="117">
        <f t="shared" si="5"/>
        <v>99.62632191190227</v>
      </c>
      <c r="Z64" s="137"/>
    </row>
    <row r="65" spans="3:26" s="103" customFormat="1" ht="11.25" customHeight="1">
      <c r="C65" s="94"/>
      <c r="D65" s="165" t="s">
        <v>99</v>
      </c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U65" s="115">
        <v>1215809000</v>
      </c>
      <c r="V65" s="116">
        <v>1209423548</v>
      </c>
      <c r="W65" s="116">
        <v>0</v>
      </c>
      <c r="X65" s="116">
        <f>U65-V65-W65</f>
        <v>6385452</v>
      </c>
      <c r="Y65" s="117">
        <f t="shared" si="5"/>
        <v>99.47479809739852</v>
      </c>
      <c r="Z65" s="137"/>
    </row>
    <row r="66" spans="3:26" s="103" customFormat="1" ht="11.25" customHeight="1">
      <c r="C66" s="94"/>
      <c r="D66" s="165" t="s">
        <v>100</v>
      </c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U66" s="115">
        <v>367683000</v>
      </c>
      <c r="V66" s="116">
        <v>367682494</v>
      </c>
      <c r="W66" s="116">
        <v>0</v>
      </c>
      <c r="X66" s="116">
        <f>U66-V66-W66</f>
        <v>506</v>
      </c>
      <c r="Y66" s="117">
        <f t="shared" si="5"/>
        <v>99.99986238145358</v>
      </c>
      <c r="Z66" s="137"/>
    </row>
    <row r="67" spans="3:26" s="103" customFormat="1" ht="11.25" customHeight="1">
      <c r="C67" s="94"/>
      <c r="D67" s="165" t="s">
        <v>101</v>
      </c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U67" s="115">
        <v>602603000</v>
      </c>
      <c r="V67" s="116">
        <v>600820000</v>
      </c>
      <c r="W67" s="116">
        <v>0</v>
      </c>
      <c r="X67" s="116">
        <f>U67-V67-W67</f>
        <v>1783000</v>
      </c>
      <c r="Y67" s="117">
        <f t="shared" si="5"/>
        <v>99.70411697253415</v>
      </c>
      <c r="Z67" s="137"/>
    </row>
    <row r="68" spans="3:26" s="103" customFormat="1" ht="12" customHeight="1"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U68" s="115"/>
      <c r="V68" s="116"/>
      <c r="W68" s="116"/>
      <c r="X68" s="116"/>
      <c r="Y68" s="120"/>
      <c r="Z68" s="137"/>
    </row>
    <row r="69" spans="3:26" s="103" customFormat="1" ht="11.25" customHeight="1">
      <c r="C69" s="165" t="s">
        <v>102</v>
      </c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U69" s="115">
        <v>100000000</v>
      </c>
      <c r="V69" s="116">
        <v>0</v>
      </c>
      <c r="W69" s="116">
        <v>0</v>
      </c>
      <c r="X69" s="116">
        <f>U69-V69-W69</f>
        <v>100000000</v>
      </c>
      <c r="Y69" s="117">
        <f t="shared" si="5"/>
        <v>0</v>
      </c>
      <c r="Z69" s="137"/>
    </row>
    <row r="70" spans="3:26" s="103" customFormat="1" ht="11.25" customHeight="1">
      <c r="C70" s="94"/>
      <c r="D70" s="165" t="s">
        <v>102</v>
      </c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U70" s="115">
        <v>100000000</v>
      </c>
      <c r="V70" s="116">
        <v>0</v>
      </c>
      <c r="W70" s="116">
        <v>0</v>
      </c>
      <c r="X70" s="116">
        <f>U70-V70-W70</f>
        <v>100000000</v>
      </c>
      <c r="Y70" s="117">
        <f t="shared" si="5"/>
        <v>0</v>
      </c>
      <c r="Z70" s="137"/>
    </row>
    <row r="71" spans="2:26" ht="11.25" customHeight="1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22"/>
      <c r="V71" s="102"/>
      <c r="W71" s="102"/>
      <c r="X71" s="102"/>
      <c r="Y71" s="102"/>
      <c r="Z71" s="103"/>
    </row>
    <row r="72" ht="10.5" customHeight="1"/>
    <row r="73" ht="10.5" customHeight="1"/>
    <row r="74" ht="10.5" customHeight="1"/>
    <row r="75" ht="10.5" customHeight="1"/>
  </sheetData>
  <mergeCells count="52">
    <mergeCell ref="D66:S66"/>
    <mergeCell ref="D67:S67"/>
    <mergeCell ref="C69:S69"/>
    <mergeCell ref="D70:S70"/>
    <mergeCell ref="C61:S61"/>
    <mergeCell ref="D62:S62"/>
    <mergeCell ref="C64:S64"/>
    <mergeCell ref="D65:S65"/>
    <mergeCell ref="D56:S56"/>
    <mergeCell ref="D57:S57"/>
    <mergeCell ref="D58:S58"/>
    <mergeCell ref="D59:S59"/>
    <mergeCell ref="D51:S51"/>
    <mergeCell ref="C53:S53"/>
    <mergeCell ref="D54:S54"/>
    <mergeCell ref="D55:S55"/>
    <mergeCell ref="D47:S47"/>
    <mergeCell ref="D48:S48"/>
    <mergeCell ref="D49:S49"/>
    <mergeCell ref="D50:S50"/>
    <mergeCell ref="D41:S41"/>
    <mergeCell ref="C43:S43"/>
    <mergeCell ref="D44:S44"/>
    <mergeCell ref="C46:S46"/>
    <mergeCell ref="C36:S36"/>
    <mergeCell ref="D37:S37"/>
    <mergeCell ref="C39:S39"/>
    <mergeCell ref="D40:S40"/>
    <mergeCell ref="C31:S31"/>
    <mergeCell ref="D32:S32"/>
    <mergeCell ref="D33:S33"/>
    <mergeCell ref="D34:S34"/>
    <mergeCell ref="D25:S25"/>
    <mergeCell ref="C27:S27"/>
    <mergeCell ref="D28:S28"/>
    <mergeCell ref="D29:S29"/>
    <mergeCell ref="D21:S21"/>
    <mergeCell ref="D22:S22"/>
    <mergeCell ref="D23:S23"/>
    <mergeCell ref="D24:S24"/>
    <mergeCell ref="D16:S16"/>
    <mergeCell ref="D17:S17"/>
    <mergeCell ref="D18:S18"/>
    <mergeCell ref="C20:S20"/>
    <mergeCell ref="C11:S11"/>
    <mergeCell ref="D12:S12"/>
    <mergeCell ref="C14:S14"/>
    <mergeCell ref="D15:S15"/>
    <mergeCell ref="B3:Y3"/>
    <mergeCell ref="B5:T6"/>
    <mergeCell ref="U5:Y5"/>
    <mergeCell ref="C9:S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tokei</cp:lastModifiedBy>
  <cp:lastPrinted>2003-11-29T00:28:40Z</cp:lastPrinted>
  <dcterms:created xsi:type="dcterms:W3CDTF">2003-04-16T07:37:01Z</dcterms:created>
  <dcterms:modified xsi:type="dcterms:W3CDTF">2004-03-11T05:27:40Z</dcterms:modified>
  <cp:category/>
  <cp:version/>
  <cp:contentType/>
  <cp:contentStatus/>
</cp:coreProperties>
</file>