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6935" windowHeight="8610" activeTab="0"/>
  </bookViews>
  <sheets>
    <sheet name="第90号様式　雨水流出抑制施設設置計画書" sheetId="1" r:id="rId1"/>
    <sheet name="第2号様式" sheetId="2" r:id="rId2"/>
    <sheet name="第3号様式" sheetId="3" r:id="rId3"/>
    <sheet name="第4号様式" sheetId="4" r:id="rId4"/>
  </sheets>
  <definedNames>
    <definedName name="_xlnm.Print_Area" localSheetId="1">'第2号様式'!$A$1:$AF$80</definedName>
    <definedName name="_xlnm.Print_Area" localSheetId="2">'第3号様式'!$A$1:$AY$55</definedName>
    <definedName name="_xlnm.Print_Area" localSheetId="3">'第4号様式'!$A$1:$AJ$50</definedName>
    <definedName name="_xlnm.Print_Area" localSheetId="0">'第90号様式　雨水流出抑制施設設置計画書'!$A$1:$AT$90</definedName>
  </definedNames>
  <calcPr fullCalcOnLoad="1"/>
</workbook>
</file>

<file path=xl/sharedStrings.xml><?xml version="1.0" encoding="utf-8"?>
<sst xmlns="http://schemas.openxmlformats.org/spreadsheetml/2006/main" count="685" uniqueCount="393">
  <si>
    <t>練馬区</t>
  </si>
  <si>
    <t>㎡</t>
  </si>
  <si>
    <t>㎥/㎡</t>
  </si>
  <si>
    <t>㎥</t>
  </si>
  <si>
    <t>㎥/m</t>
  </si>
  <si>
    <t>m</t>
  </si>
  <si>
    <t>貯留施設</t>
  </si>
  <si>
    <t>(ポンプアップまたはオリフィス)</t>
  </si>
  <si>
    <t>雨水流出抑制施設設置計画書</t>
  </si>
  <si>
    <t>提出年月日</t>
  </si>
  <si>
    <t>年</t>
  </si>
  <si>
    <t>日</t>
  </si>
  <si>
    <t>事業者</t>
  </si>
  <si>
    <t>担当</t>
  </si>
  <si>
    <t>住所</t>
  </si>
  <si>
    <t>電話</t>
  </si>
  <si>
    <t>事業内容</t>
  </si>
  <si>
    <t>用途</t>
  </si>
  <si>
    <t>所在地</t>
  </si>
  <si>
    <t>着手予定</t>
  </si>
  <si>
    <t>完了予定</t>
  </si>
  <si>
    <t>開発区域</t>
  </si>
  <si>
    <t>敷地面積計</t>
  </si>
  <si>
    <t>浸透施設の設置に適さない区域を</t>
  </si>
  <si>
    <t>含む</t>
  </si>
  <si>
    <t>含まない</t>
  </si>
  <si>
    <t>(1)　単位対策量</t>
  </si>
  <si>
    <t>白子川流域</t>
  </si>
  <si>
    <t>石神井川流域</t>
  </si>
  <si>
    <t>神田川流域</t>
  </si>
  <si>
    <t>事業者</t>
  </si>
  <si>
    <t>500平方メートル以上</t>
  </si>
  <si>
    <t>(特定事業者を除く。)</t>
  </si>
  <si>
    <t>特定事業者</t>
  </si>
  <si>
    <t>300平方メートル以上</t>
  </si>
  <si>
    <t>1ヘクタール以上</t>
  </si>
  <si>
    <t>数量</t>
  </si>
  <si>
    <t>備考</t>
  </si>
  <si>
    <t>単　位　対　策　量</t>
  </si>
  <si>
    <t>上記表を参照</t>
  </si>
  <si>
    <t>雨水流出抑制必要量</t>
  </si>
  <si>
    <t>小数点以下第二位切捨</t>
  </si>
  <si>
    <t>浸透域</t>
  </si>
  <si>
    <t>浸透能力</t>
  </si>
  <si>
    <t>面積</t>
  </si>
  <si>
    <t>対策(浸透)量</t>
  </si>
  <si>
    <t>小数点以下第三位切捨</t>
  </si>
  <si>
    <t>小数点以下第二位切捨</t>
  </si>
  <si>
    <t>小数点以下第二位切捨</t>
  </si>
  <si>
    <t>農地</t>
  </si>
  <si>
    <t>樹林地</t>
  </si>
  <si>
    <t>芝地・植栽地</t>
  </si>
  <si>
    <t>草地</t>
  </si>
  <si>
    <t>小計</t>
  </si>
  <si>
    <t>透水性舗装</t>
  </si>
  <si>
    <t>貯留能力</t>
  </si>
  <si>
    <t>対策(貯留)量</t>
  </si>
  <si>
    <t>透水性舗装(Ⅱ)</t>
  </si>
  <si>
    <t>浸透施設</t>
  </si>
  <si>
    <t>形　状</t>
  </si>
  <si>
    <t>数量</t>
  </si>
  <si>
    <t>小数点以下第三位切捨</t>
  </si>
  <si>
    <t>型番</t>
  </si>
  <si>
    <t>浸 透 ま す</t>
  </si>
  <si>
    <t>砕石幅</t>
  </si>
  <si>
    <t>㎥/個</t>
  </si>
  <si>
    <t>個</t>
  </si>
  <si>
    <t>PⅡ</t>
  </si>
  <si>
    <t>φ200</t>
  </si>
  <si>
    <t>浸透トレンチ</t>
  </si>
  <si>
    <t>高さ</t>
  </si>
  <si>
    <t>浸 透 側 溝</t>
  </si>
  <si>
    <t>U型溝300×300　砕石幅600</t>
  </si>
  <si>
    <t>種別</t>
  </si>
  <si>
    <t>排水方法</t>
  </si>
  <si>
    <t>貯留面積</t>
  </si>
  <si>
    <t>ｈ：貯留水深</t>
  </si>
  <si>
    <t>(地下貯留または表面貯留)</t>
  </si>
  <si>
    <t>貯留施設</t>
  </si>
  <si>
    <t>対策量の合計</t>
  </si>
  <si>
    <t>３　対策量の検証</t>
  </si>
  <si>
    <t>対策量の合計(⑰)　≧　雨水流出抑制必要量(④)</t>
  </si>
  <si>
    <t>地下貯留</t>
  </si>
  <si>
    <t>表面貯留</t>
  </si>
  <si>
    <t>月</t>
  </si>
  <si>
    <t>名称等</t>
  </si>
  <si>
    <t>代理者</t>
  </si>
  <si>
    <t>名称等</t>
  </si>
  <si>
    <t>年</t>
  </si>
  <si>
    <t>月</t>
  </si>
  <si>
    <t>日</t>
  </si>
  <si>
    <t>年</t>
  </si>
  <si>
    <t>月</t>
  </si>
  <si>
    <t>日</t>
  </si>
  <si>
    <t>①</t>
  </si>
  <si>
    <t>②</t>
  </si>
  <si>
    <t>　　</t>
  </si>
  <si>
    <t>　(よう壁上部、急傾斜地等)　</t>
  </si>
  <si>
    <t>　　</t>
  </si>
  <si>
    <t>１　雨水流出抑制必要量の算出</t>
  </si>
  <si>
    <t>単位対策量(㎥/㎡)</t>
  </si>
  <si>
    <t>(2)　当該事業における雨水流出抑制必要量の算出</t>
  </si>
  <si>
    <t>③</t>
  </si>
  <si>
    <t>④＝②×③</t>
  </si>
  <si>
    <t>２　雨水流出抑制施設による対策量</t>
  </si>
  <si>
    <t xml:space="preserve"> </t>
  </si>
  <si>
    <t>(1)　浸透域による対策量</t>
  </si>
  <si>
    <t>⑤</t>
  </si>
  <si>
    <t>⑥</t>
  </si>
  <si>
    <t>⑤×⑥</t>
  </si>
  <si>
    <t>⑦</t>
  </si>
  <si>
    <t>(2)　透水性舗装による対策量</t>
  </si>
  <si>
    <t>⑧</t>
  </si>
  <si>
    <t>⑨</t>
  </si>
  <si>
    <t>⑧×⑨</t>
  </si>
  <si>
    <t>透水性舗装(Ⅰ)</t>
  </si>
  <si>
    <t>⑩</t>
  </si>
  <si>
    <t>(3)　浸透施設による対策量</t>
  </si>
  <si>
    <t>定型外の浸透施設を設置する場合　⇒　浸透施設能力計算書を作成</t>
  </si>
  <si>
    <t>複数の専用住宅等を建築する場合　⇒　浸透トレンチ計算書を作成</t>
  </si>
  <si>
    <t>貯留・浸透能力</t>
  </si>
  <si>
    <t>⑪</t>
  </si>
  <si>
    <t>⑫</t>
  </si>
  <si>
    <t>⑪×⑫</t>
  </si>
  <si>
    <t>PⅠ</t>
  </si>
  <si>
    <t>φ150</t>
  </si>
  <si>
    <t>PⅢ</t>
  </si>
  <si>
    <t>φ250</t>
  </si>
  <si>
    <t>PⅣ</t>
  </si>
  <si>
    <t>φ300</t>
  </si>
  <si>
    <t>PⅤ</t>
  </si>
  <si>
    <t>φ350</t>
  </si>
  <si>
    <t>PⅥ</t>
  </si>
  <si>
    <t>φ400</t>
  </si>
  <si>
    <t>PⅦ</t>
  </si>
  <si>
    <t>φ500</t>
  </si>
  <si>
    <t>TⅠ</t>
  </si>
  <si>
    <t>φ75</t>
  </si>
  <si>
    <t>TⅡ</t>
  </si>
  <si>
    <t>φ100</t>
  </si>
  <si>
    <t>TⅢ</t>
  </si>
  <si>
    <t>φ125</t>
  </si>
  <si>
    <t>TⅣ</t>
  </si>
  <si>
    <t>φ150</t>
  </si>
  <si>
    <t>TⅤ</t>
  </si>
  <si>
    <t>φ200</t>
  </si>
  <si>
    <t>TⅥ</t>
  </si>
  <si>
    <t>⑬</t>
  </si>
  <si>
    <t>(4)　貯留施設による対策量</t>
  </si>
  <si>
    <t>貯留施設を設置する場合　⇒　貯留施設放流量計算書を作成</t>
  </si>
  <si>
    <t>小数点以下第三位切捨</t>
  </si>
  <si>
    <t>⑭</t>
  </si>
  <si>
    <t>⑮</t>
  </si>
  <si>
    <t>⑭×⑮</t>
  </si>
  <si>
    <t>⑯</t>
  </si>
  <si>
    <t>⑰＝⑦＋⑩＋⑬＋⑯</t>
  </si>
  <si>
    <t>ポンプアップ</t>
  </si>
  <si>
    <t>オリフィス</t>
  </si>
  <si>
    <t>裏面</t>
  </si>
  <si>
    <t>第90号様式(別表第2関係)
　表面</t>
  </si>
  <si>
    <t>mm</t>
  </si>
  <si>
    <t>=</t>
  </si>
  <si>
    <t>㍑／min</t>
  </si>
  <si>
    <t>〔小数点以下４位を切捨、３位まで表示する〕</t>
  </si>
  <si>
    <t>第２号様式（第８条関係）　表面</t>
  </si>
  <si>
    <t>浸透施設能力計算書　(定型外の浸透ますを使用する場合)</t>
  </si>
  <si>
    <t>浸透ます（砕石の形状：正方形、浸透面：側面および底面）</t>
  </si>
  <si>
    <t>ます深さ</t>
  </si>
  <si>
    <t xml:space="preserve"> 丸ますの場合</t>
  </si>
  <si>
    <t>土被り</t>
  </si>
  <si>
    <t>直径</t>
  </si>
  <si>
    <t>砕石高さ</t>
  </si>
  <si>
    <t xml:space="preserve"> 角ますの場合</t>
  </si>
  <si>
    <t>砂高さ</t>
  </si>
  <si>
    <t>辺長</t>
  </si>
  <si>
    <t xml:space="preserve"> ます底面積</t>
  </si>
  <si>
    <t>砕石空隙率</t>
  </si>
  <si>
    <t>施設幅</t>
  </si>
  <si>
    <t>【単位浸透量】</t>
  </si>
  <si>
    <t>係数</t>
  </si>
  <si>
    <t>飽和透水係数</t>
  </si>
  <si>
    <t>影響係数</t>
  </si>
  <si>
    <t>単位浸透量</t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</si>
  <si>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/(個・hr)・・・①</t>
    </r>
  </si>
  <si>
    <t>【空隙貯留量】</t>
  </si>
  <si>
    <t>砕石空隙量</t>
  </si>
  <si>
    <r>
      <t>（W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×h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－S×(h-h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)）×空隙率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</si>
  <si>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/個</t>
    </r>
  </si>
  <si>
    <t>ます内空量</t>
  </si>
  <si>
    <t>空隙貯留量</t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</si>
  <si>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/個・・・②</t>
    </r>
  </si>
  <si>
    <t>単位貯留・浸透量</t>
  </si>
  <si>
    <t>①単位浸透量 ＋ ②空隙貯留量</t>
  </si>
  <si>
    <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/(個・hr)</t>
    </r>
  </si>
  <si>
    <t>浸透ます（砕石の形状：正方形、浸透面：底面のみ）</t>
  </si>
  <si>
    <r>
      <t>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×h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×空隙率</t>
    </r>
  </si>
  <si>
    <t>裏面</t>
  </si>
  <si>
    <t>浸透施設能力計算書　(定型外の浸透トレンチを使用する場合)</t>
  </si>
  <si>
    <t>有孔管径</t>
  </si>
  <si>
    <r>
      <t>（W×H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－D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/4×π）×空隙率</t>
    </r>
  </si>
  <si>
    <t>有孔管内空量</t>
  </si>
  <si>
    <r>
      <t>V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=</t>
    </r>
  </si>
  <si>
    <t>浸透トレンチ計算書 　(開発区域に複数の建築物を建築する場合)</t>
  </si>
  <si>
    <t>1　浸透施設で処理すべき雨水流出抑制必要量</t>
  </si>
  <si>
    <t>2　浸透トレンチを除く、浸透施設による対策量</t>
  </si>
  <si>
    <t>形状</t>
  </si>
  <si>
    <t>浸透ます</t>
  </si>
  <si>
    <r>
      <t>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/個</t>
    </r>
  </si>
  <si>
    <r>
      <t>m</t>
    </r>
    <r>
      <rPr>
        <vertAlign val="superscript"/>
        <sz val="10"/>
        <rFont val="ＭＳ Ｐ明朝"/>
        <family val="1"/>
      </rPr>
      <t>3</t>
    </r>
  </si>
  <si>
    <t>浸透側溝</t>
  </si>
  <si>
    <t>合　　計</t>
  </si>
  <si>
    <t>3　浸透トレンチで処理すべき雨水流出抑制必要量</t>
  </si>
  <si>
    <t>4　浸透トレンチによる対策量</t>
  </si>
  <si>
    <t>合　　 計</t>
  </si>
  <si>
    <t>5　対策量の検証</t>
  </si>
  <si>
    <t>(h) 浸透トレンチによる対策量 ≧ (e) 浸透トレンチで処理すべき雨水流出抑制必要量</t>
  </si>
  <si>
    <t>区画番号</t>
  </si>
  <si>
    <t>浸透トレンチ延長</t>
  </si>
  <si>
    <t>敷地面積に対する
各区画の割合</t>
  </si>
  <si>
    <t>計算値</t>
  </si>
  <si>
    <t>調整値</t>
  </si>
  <si>
    <t>小数点以下第二位四捨五入</t>
  </si>
  <si>
    <r>
      <t>m</t>
    </r>
    <r>
      <rPr>
        <vertAlign val="superscript"/>
        <sz val="10"/>
        <rFont val="ＭＳ Ｐ明朝"/>
        <family val="1"/>
      </rPr>
      <t>2</t>
    </r>
  </si>
  <si>
    <t>計</t>
  </si>
  <si>
    <t>貯留施設放流量計算書  (貯留施設を設置する場合）</t>
  </si>
  <si>
    <t>1　指導基準</t>
  </si>
  <si>
    <t>白子川</t>
  </si>
  <si>
    <t>石神井川</t>
  </si>
  <si>
    <t>神田川</t>
  </si>
  <si>
    <t>指導基準の放流量を換算</t>
  </si>
  <si>
    <t>放流量</t>
  </si>
  <si>
    <r>
      <t>〔②　：　敷地面積計　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〕</t>
    </r>
  </si>
  <si>
    <t>〔小数点以下４位を切捨、３位まで表示する〕</t>
  </si>
  <si>
    <t>2　設計上の放流量の算出</t>
  </si>
  <si>
    <t>放流量</t>
  </si>
  <si>
    <t>※排水能力の判る資料の添付をお願いします。</t>
  </si>
  <si>
    <t>(2)  オリフィスの場合</t>
  </si>
  <si>
    <t>〔オリフィスの構造〕</t>
  </si>
  <si>
    <t>〔放流口の形状 ※B,D,dは100mm以上とする〕</t>
  </si>
  <si>
    <t>《矩形》</t>
  </si>
  <si>
    <t>《円形》</t>
  </si>
  <si>
    <t>H：水深</t>
  </si>
  <si>
    <t>貯留水深</t>
  </si>
  <si>
    <t>B:放流口の幅</t>
  </si>
  <si>
    <t>mm</t>
  </si>
  <si>
    <t>ｄ：直径</t>
  </si>
  <si>
    <t>D:放流口の高さ</t>
  </si>
  <si>
    <t>放流口</t>
  </si>
  <si>
    <t>3　放流量の検証</t>
  </si>
  <si>
    <r>
      <t>放流口の形状が、最低基準の</t>
    </r>
    <r>
      <rPr>
        <sz val="10"/>
        <rFont val="ＭＳ Ｐゴシック"/>
        <family val="3"/>
      </rPr>
      <t>100mm×100mm</t>
    </r>
    <r>
      <rPr>
        <sz val="10"/>
        <rFont val="ＭＳ Ｐ明朝"/>
        <family val="1"/>
      </rPr>
      <t>を使用している場合は、</t>
    </r>
    <r>
      <rPr>
        <sz val="10"/>
        <rFont val="ＭＳ Ｐゴシック"/>
        <family val="3"/>
      </rPr>
      <t>不成立</t>
    </r>
    <r>
      <rPr>
        <sz val="10"/>
        <rFont val="ＭＳ Ｐ明朝"/>
        <family val="1"/>
      </rPr>
      <t>でも止むを得ませんが、その他の場合は、必ず</t>
    </r>
    <r>
      <rPr>
        <sz val="10"/>
        <rFont val="ＭＳ Ｐゴシック"/>
        <family val="3"/>
      </rPr>
      <t>成立</t>
    </r>
    <r>
      <rPr>
        <sz val="10"/>
        <rFont val="ＭＳ Ｐ明朝"/>
        <family val="1"/>
      </rPr>
      <t>となるようにオリフィスまたはポンプの設計をお願いします。</t>
    </r>
  </si>
  <si>
    <t>h</t>
  </si>
  <si>
    <r>
      <t>h</t>
    </r>
    <r>
      <rPr>
        <vertAlign val="subscript"/>
        <sz val="11"/>
        <rFont val="ＭＳ Ｐ明朝"/>
        <family val="1"/>
      </rPr>
      <t>1</t>
    </r>
  </si>
  <si>
    <r>
      <t>h</t>
    </r>
    <r>
      <rPr>
        <vertAlign val="subscript"/>
        <sz val="11"/>
        <rFont val="ＭＳ Ｐ明朝"/>
        <family val="1"/>
      </rPr>
      <t>2</t>
    </r>
  </si>
  <si>
    <r>
      <t>h</t>
    </r>
    <r>
      <rPr>
        <vertAlign val="subscript"/>
        <sz val="11"/>
        <rFont val="ＭＳ Ｐ明朝"/>
        <family val="1"/>
      </rPr>
      <t>3</t>
    </r>
  </si>
  <si>
    <t>設計水頭</t>
  </si>
  <si>
    <t>H</t>
  </si>
  <si>
    <t>mm≦1.5m</t>
  </si>
  <si>
    <t>S=</t>
  </si>
  <si>
    <r>
      <t>m</t>
    </r>
    <r>
      <rPr>
        <vertAlign val="superscript"/>
        <sz val="11"/>
        <rFont val="ＭＳ Ｐ明朝"/>
        <family val="1"/>
      </rPr>
      <t>2</t>
    </r>
  </si>
  <si>
    <t>W</t>
  </si>
  <si>
    <t>a =</t>
  </si>
  <si>
    <t>0.120Ｗ＋0.985</t>
  </si>
  <si>
    <t>b =</t>
  </si>
  <si>
    <t>7.837Ｗ＋0.820</t>
  </si>
  <si>
    <t>c =</t>
  </si>
  <si>
    <t>2.858Ｗ－0.283</t>
  </si>
  <si>
    <t>比浸透量</t>
  </si>
  <si>
    <t>K =</t>
  </si>
  <si>
    <r>
      <t>aH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＋bH＋c</t>
    </r>
  </si>
  <si>
    <t>f =</t>
  </si>
  <si>
    <t>0.14</t>
  </si>
  <si>
    <t>C =</t>
  </si>
  <si>
    <t>0.81</t>
  </si>
  <si>
    <t>Q =</t>
  </si>
  <si>
    <t>K×f×C</t>
  </si>
  <si>
    <r>
      <t>V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=</t>
    </r>
  </si>
  <si>
    <r>
      <t>S×(h-h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)</t>
    </r>
  </si>
  <si>
    <t>V =</t>
  </si>
  <si>
    <r>
      <t>Ｖ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2</t>
    </r>
  </si>
  <si>
    <t>=</t>
  </si>
  <si>
    <t>設計水頭</t>
  </si>
  <si>
    <t>H</t>
  </si>
  <si>
    <t>mm≦1.5m</t>
  </si>
  <si>
    <t>mm≦1.0m</t>
  </si>
  <si>
    <t>S=</t>
  </si>
  <si>
    <r>
      <t>m</t>
    </r>
    <r>
      <rPr>
        <vertAlign val="superscript"/>
        <sz val="11"/>
        <rFont val="ＭＳ Ｐ明朝"/>
        <family val="1"/>
      </rPr>
      <t>2</t>
    </r>
  </si>
  <si>
    <t>1.676W-0.137</t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</si>
  <si>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</si>
  <si>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t>aH+b</t>
  </si>
  <si>
    <t>D</t>
  </si>
  <si>
    <r>
      <t>H</t>
    </r>
    <r>
      <rPr>
        <vertAlign val="subscript"/>
        <sz val="11"/>
        <rFont val="ＭＳ Ｐ明朝"/>
        <family val="1"/>
      </rPr>
      <t>1</t>
    </r>
  </si>
  <si>
    <r>
      <t>H</t>
    </r>
    <r>
      <rPr>
        <vertAlign val="subscript"/>
        <sz val="11"/>
        <rFont val="ＭＳ Ｐ明朝"/>
        <family val="1"/>
      </rPr>
      <t>2</t>
    </r>
  </si>
  <si>
    <r>
      <t>H</t>
    </r>
    <r>
      <rPr>
        <vertAlign val="subscript"/>
        <sz val="11"/>
        <rFont val="ＭＳ Ｐ明朝"/>
        <family val="1"/>
      </rPr>
      <t>3</t>
    </r>
  </si>
  <si>
    <t>設計水頭</t>
  </si>
  <si>
    <t>H</t>
  </si>
  <si>
    <t>mm≦1.5m</t>
  </si>
  <si>
    <t>1.34W＋0.677</t>
  </si>
  <si>
    <t>第３号様式（第８条関係）</t>
  </si>
  <si>
    <t>(a)＝④－⑦－⑩－⑯</t>
  </si>
  <si>
    <r>
      <t>m</t>
    </r>
    <r>
      <rPr>
        <vertAlign val="superscript"/>
        <sz val="10"/>
        <rFont val="ＭＳ Ｐ明朝"/>
        <family val="1"/>
      </rPr>
      <t>3</t>
    </r>
  </si>
  <si>
    <t>(b)</t>
  </si>
  <si>
    <t>(c)</t>
  </si>
  <si>
    <t>(b)×(c)</t>
  </si>
  <si>
    <r>
      <t>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/m</t>
    </r>
  </si>
  <si>
    <t>(d)</t>
  </si>
  <si>
    <r>
      <t>m</t>
    </r>
    <r>
      <rPr>
        <vertAlign val="superscript"/>
        <sz val="10"/>
        <rFont val="ＭＳ Ｐ明朝"/>
        <family val="1"/>
      </rPr>
      <t>3</t>
    </r>
  </si>
  <si>
    <t>(e)＝(a)－(d)</t>
  </si>
  <si>
    <t>(f)</t>
  </si>
  <si>
    <t>(g)</t>
  </si>
  <si>
    <t>(f)×(g)</t>
  </si>
  <si>
    <t xml:space="preserve"> (h)</t>
  </si>
  <si>
    <t>6　区画ごとに浸透トレンチを配分</t>
  </si>
  <si>
    <t>面積</t>
  </si>
  <si>
    <t>(i)</t>
  </si>
  <si>
    <t>(k) = (i) / (j)</t>
  </si>
  <si>
    <t>(k)×(g)</t>
  </si>
  <si>
    <t>①</t>
  </si>
  <si>
    <r>
      <t>m</t>
    </r>
    <r>
      <rPr>
        <vertAlign val="superscript"/>
        <sz val="10"/>
        <rFont val="ＭＳ Ｐ明朝"/>
        <family val="1"/>
      </rPr>
      <t>2</t>
    </r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</si>
  <si>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</si>
  <si>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</si>
  <si>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</si>
  <si>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</si>
  <si>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</si>
  <si>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</si>
  <si>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</si>
  <si>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</si>
  <si>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</si>
  <si>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</si>
  <si>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</si>
  <si>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</si>
  <si>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</si>
  <si>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</si>
  <si>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</si>
  <si>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</si>
  <si>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</si>
  <si>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</si>
  <si>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</si>
  <si>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(j)</t>
  </si>
  <si>
    <t>―</t>
  </si>
  <si>
    <t>第４号様式（第８条関係）</t>
  </si>
  <si>
    <t>対象流域</t>
  </si>
  <si>
    <t>q ： 放流量（mm／hr）</t>
  </si>
  <si>
    <t>Q1</t>
  </si>
  <si>
    <t>＝</t>
  </si>
  <si>
    <t>１／３６００</t>
  </si>
  <si>
    <t>×</t>
  </si>
  <si>
    <t>１／１０００</t>
  </si>
  <si>
    <t>ｑ</t>
  </si>
  <si>
    <t>＝</t>
  </si>
  <si>
    <t>１／３６００</t>
  </si>
  <si>
    <t>×</t>
  </si>
  <si>
    <t>１／１０００</t>
  </si>
  <si>
    <r>
      <t>m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／s</t>
    </r>
  </si>
  <si>
    <t>(1)   ポンプによる排水の場合</t>
  </si>
  <si>
    <t>Q2</t>
  </si>
  <si>
    <t>＝</t>
  </si>
  <si>
    <r>
      <t>m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／s</t>
    </r>
  </si>
  <si>
    <t>mm</t>
  </si>
  <si>
    <t>Q2</t>
  </si>
  <si>
    <t>×</t>
  </si>
  <si>
    <t>B</t>
  </si>
  <si>
    <t>D</t>
  </si>
  <si>
    <t>H</t>
  </si>
  <si>
    <t>-</t>
  </si>
  <si>
    <t>／　2</t>
  </si>
  <si>
    <r>
      <t>m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／ｓ</t>
    </r>
  </si>
  <si>
    <t>ｄ</t>
  </si>
  <si>
    <r>
      <t>Q1</t>
    </r>
    <r>
      <rPr>
        <sz val="10"/>
        <rFont val="ＭＳ Ｐ明朝"/>
        <family val="1"/>
      </rPr>
      <t>（指導基準の放流量）　≧　</t>
    </r>
    <r>
      <rPr>
        <b/>
        <sz val="10"/>
        <rFont val="ＭＳ Ｐゴシック"/>
        <family val="3"/>
      </rPr>
      <t>Q2</t>
    </r>
    <r>
      <rPr>
        <sz val="10"/>
        <rFont val="ＭＳ Ｐ明朝"/>
        <family val="1"/>
      </rPr>
      <t>（設計上の放流量）</t>
    </r>
  </si>
  <si>
    <t>※</t>
  </si>
  <si>
    <r>
      <t>S×(H-h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-h</t>
    </r>
    <r>
      <rPr>
        <vertAlign val="subscript"/>
        <sz val="11"/>
        <rFont val="ＭＳ Ｐ明朝"/>
        <family val="1"/>
      </rPr>
      <t>3</t>
    </r>
    <r>
      <rPr>
        <sz val="11"/>
        <rFont val="ＭＳ Ｐ明朝"/>
        <family val="1"/>
      </rPr>
      <t>)</t>
    </r>
  </si>
  <si>
    <t>≧(g)</t>
  </si>
  <si>
    <t>mm≦1.0m</t>
  </si>
  <si>
    <t>mm≦1.5m</t>
  </si>
  <si>
    <t>％</t>
  </si>
  <si>
    <t>令和</t>
  </si>
  <si>
    <t>C =</t>
  </si>
  <si>
    <t>V =</t>
  </si>
  <si>
    <t>b =</t>
  </si>
  <si>
    <t>比浸透量</t>
  </si>
  <si>
    <t>aH+b</t>
  </si>
  <si>
    <t>0.14</t>
  </si>
  <si>
    <t>C =</t>
  </si>
  <si>
    <t>0.81</t>
  </si>
  <si>
    <t>Q =</t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</si>
  <si>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/(m・hr)・・・①</t>
    </r>
  </si>
  <si>
    <r>
      <t>V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=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</si>
  <si>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/m</t>
    </r>
  </si>
  <si>
    <r>
      <t>V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=</t>
    </r>
  </si>
  <si>
    <r>
      <t>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/4×π</t>
    </r>
  </si>
  <si>
    <r>
      <t>Ｖ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</si>
  <si>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/m・・・②</t>
    </r>
  </si>
  <si>
    <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/(m・hr)</t>
    </r>
  </si>
  <si>
    <t>（※ 1㍑／min＝1.66×10⁻⁵ m³／s）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</si>
</sst>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_ "/>
    <numFmt numFmtId="184" formatCode="0.0000000000_ "/>
    <numFmt numFmtId="185" formatCode="0.00000000000_ "/>
    <numFmt numFmtId="186" formatCode="0.000000000000_ "/>
    <numFmt numFmtId="187" formatCode="0.000000000_ "/>
    <numFmt numFmtId="188" formatCode="#,##0.00000_ "/>
    <numFmt numFmtId="189" formatCode="0.0_ "/>
    <numFmt numFmtId="190" formatCode="0.0%"/>
    <numFmt numFmtId="191" formatCode="0_);[Red]\(0\)"/>
    <numFmt numFmtId="192" formatCode="0.0000_);[Red]\(0.0000\)"/>
    <numFmt numFmtId="193" formatCode="0.00_);[Red]\(0.00\)"/>
    <numFmt numFmtId="194" formatCode="0.000_);[Red]\(0.000\)"/>
    <numFmt numFmtId="195" formatCode="0.0_);[Red]\(0.0\)"/>
    <numFmt numFmtId="196" formatCode="\(0.0\)\ "/>
    <numFmt numFmtId="197" formatCode="\(0.0\)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 ;[Red]\-#,##0\ "/>
    <numFmt numFmtId="203" formatCode="#,##0.0_ ;[Red]\-#,##0.0\ "/>
    <numFmt numFmtId="204" formatCode=";;;"/>
    <numFmt numFmtId="205" formatCode="#,##0.00_ "/>
    <numFmt numFmtId="206" formatCode="#,##0.0_);[Red]\(#,##0.0\)"/>
    <numFmt numFmtId="207" formatCode="0.000"/>
    <numFmt numFmtId="208" formatCode="0.0"/>
    <numFmt numFmtId="209" formatCode="0\&#10;.000"/>
    <numFmt numFmtId="210" formatCode="0\&#10;.00_ "/>
    <numFmt numFmtId="211" formatCode="0\&#10;.000_ "/>
    <numFmt numFmtId="212" formatCode="0.0\&#10;00"/>
  </numFmts>
  <fonts count="61">
    <font>
      <sz val="11"/>
      <name val="ＭＳ Ｐゴシック"/>
      <family val="3"/>
    </font>
    <font>
      <u val="single"/>
      <sz val="2.75"/>
      <color indexed="12"/>
      <name val="ＭＳ Ｐゴシック"/>
      <family val="3"/>
    </font>
    <font>
      <u val="single"/>
      <sz val="2.7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b/>
      <sz val="11"/>
      <name val="ＭＳ Ｐゴシック"/>
      <family val="3"/>
    </font>
    <font>
      <vertAlign val="subscript"/>
      <sz val="11"/>
      <name val="ＭＳ Ｐ明朝"/>
      <family val="1"/>
    </font>
    <font>
      <vertAlign val="superscript"/>
      <sz val="11"/>
      <name val="ＭＳ Ｐ明朝"/>
      <family val="1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10"/>
      <name val="ＭＳ Ｐ明朝"/>
      <family val="1"/>
    </font>
    <font>
      <u val="single"/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72">
    <xf numFmtId="0" fontId="0" fillId="0" borderId="0" xfId="0" applyAlignment="1">
      <alignment vertical="center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 hidden="1"/>
    </xf>
    <xf numFmtId="0" fontId="13" fillId="33" borderId="15" xfId="0" applyFont="1" applyFill="1" applyBorder="1" applyAlignment="1" applyProtection="1">
      <alignment vertical="center"/>
      <protection hidden="1"/>
    </xf>
    <xf numFmtId="0" fontId="13" fillId="33" borderId="16" xfId="0" applyFont="1" applyFill="1" applyBorder="1" applyAlignment="1" applyProtection="1">
      <alignment vertical="center"/>
      <protection hidden="1"/>
    </xf>
    <xf numFmtId="0" fontId="13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distributed" vertical="center"/>
      <protection hidden="1"/>
    </xf>
    <xf numFmtId="0" fontId="4" fillId="33" borderId="0" xfId="0" applyFont="1" applyFill="1" applyBorder="1" applyAlignment="1" applyProtection="1">
      <alignment vertical="center" shrinkToFit="1"/>
      <protection hidden="1"/>
    </xf>
    <xf numFmtId="191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hidden="1"/>
    </xf>
    <xf numFmtId="0" fontId="17" fillId="33" borderId="0" xfId="0" applyFont="1" applyFill="1" applyBorder="1" applyAlignment="1" applyProtection="1">
      <alignment vertical="center"/>
      <protection hidden="1"/>
    </xf>
    <xf numFmtId="0" fontId="17" fillId="33" borderId="0" xfId="0" applyFont="1" applyFill="1" applyAlignment="1" applyProtection="1">
      <alignment vertical="center"/>
      <protection hidden="1"/>
    </xf>
    <xf numFmtId="0" fontId="17" fillId="33" borderId="0" xfId="0" applyFont="1" applyFill="1" applyBorder="1" applyAlignment="1" applyProtection="1">
      <alignment horizontal="center" vertical="center"/>
      <protection hidden="1"/>
    </xf>
    <xf numFmtId="195" fontId="17" fillId="33" borderId="0" xfId="0" applyNumberFormat="1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17" fillId="33" borderId="0" xfId="0" applyFont="1" applyFill="1" applyAlignment="1" applyProtection="1">
      <alignment horizontal="center" vertical="center"/>
      <protection hidden="1"/>
    </xf>
    <xf numFmtId="195" fontId="11" fillId="33" borderId="0" xfId="0" applyNumberFormat="1" applyFont="1" applyFill="1" applyBorder="1" applyAlignment="1" applyProtection="1">
      <alignment vertical="center"/>
      <protection hidden="1"/>
    </xf>
    <xf numFmtId="0" fontId="11" fillId="33" borderId="15" xfId="0" applyFont="1" applyFill="1" applyBorder="1" applyAlignment="1" applyProtection="1">
      <alignment vertical="center"/>
      <protection hidden="1"/>
    </xf>
    <xf numFmtId="0" fontId="11" fillId="33" borderId="16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 applyProtection="1">
      <alignment vertical="center"/>
      <protection hidden="1"/>
    </xf>
    <xf numFmtId="0" fontId="11" fillId="33" borderId="13" xfId="0" applyFont="1" applyFill="1" applyBorder="1" applyAlignment="1" applyProtection="1">
      <alignment vertical="center"/>
      <protection hidden="1"/>
    </xf>
    <xf numFmtId="0" fontId="11" fillId="33" borderId="18" xfId="0" applyFont="1" applyFill="1" applyBorder="1" applyAlignment="1" applyProtection="1">
      <alignment vertical="center"/>
      <protection hidden="1"/>
    </xf>
    <xf numFmtId="0" fontId="11" fillId="33" borderId="19" xfId="0" applyFont="1" applyFill="1" applyBorder="1" applyAlignment="1" applyProtection="1">
      <alignment vertical="center"/>
      <protection hidden="1"/>
    </xf>
    <xf numFmtId="0" fontId="11" fillId="33" borderId="20" xfId="0" applyFont="1" applyFill="1" applyBorder="1" applyAlignment="1" applyProtection="1">
      <alignment vertical="center"/>
      <protection hidden="1"/>
    </xf>
    <xf numFmtId="193" fontId="11" fillId="33" borderId="0" xfId="0" applyNumberFormat="1" applyFont="1" applyFill="1" applyBorder="1" applyAlignment="1" applyProtection="1">
      <alignment vertical="center"/>
      <protection hidden="1"/>
    </xf>
    <xf numFmtId="194" fontId="11" fillId="33" borderId="0" xfId="0" applyNumberFormat="1" applyFont="1" applyFill="1" applyBorder="1" applyAlignment="1" applyProtection="1">
      <alignment vertical="center"/>
      <protection hidden="1"/>
    </xf>
    <xf numFmtId="0" fontId="17" fillId="33" borderId="0" xfId="0" applyFont="1" applyFill="1" applyBorder="1" applyAlignment="1" applyProtection="1">
      <alignment horizontal="left" vertical="center"/>
      <protection hidden="1"/>
    </xf>
    <xf numFmtId="195" fontId="17" fillId="33" borderId="0" xfId="0" applyNumberFormat="1" applyFont="1" applyFill="1" applyBorder="1" applyAlignment="1" applyProtection="1">
      <alignment vertical="center"/>
      <protection hidden="1"/>
    </xf>
    <xf numFmtId="0" fontId="11" fillId="33" borderId="21" xfId="0" applyFont="1" applyFill="1" applyBorder="1" applyAlignment="1" applyProtection="1">
      <alignment vertical="center"/>
      <protection hidden="1"/>
    </xf>
    <xf numFmtId="0" fontId="11" fillId="33" borderId="22" xfId="0" applyFont="1" applyFill="1" applyBorder="1" applyAlignment="1" applyProtection="1">
      <alignment vertical="center"/>
      <protection hidden="1"/>
    </xf>
    <xf numFmtId="0" fontId="17" fillId="33" borderId="20" xfId="0" applyFont="1" applyFill="1" applyBorder="1" applyAlignment="1" applyProtection="1">
      <alignment vertical="center"/>
      <protection hidden="1"/>
    </xf>
    <xf numFmtId="0" fontId="11" fillId="33" borderId="14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horizontal="center" vertical="center" shrinkToFit="1"/>
      <protection hidden="1"/>
    </xf>
    <xf numFmtId="182" fontId="11" fillId="33" borderId="0" xfId="0" applyNumberFormat="1" applyFont="1" applyFill="1" applyBorder="1" applyAlignment="1" applyProtection="1">
      <alignment vertical="center"/>
      <protection hidden="1"/>
    </xf>
    <xf numFmtId="196" fontId="11" fillId="33" borderId="0" xfId="0" applyNumberFormat="1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 textRotation="255"/>
      <protection hidden="1"/>
    </xf>
    <xf numFmtId="197" fontId="11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17" fillId="33" borderId="0" xfId="0" applyFont="1" applyFill="1" applyAlignment="1" applyProtection="1">
      <alignment vertical="center"/>
      <protection hidden="1"/>
    </xf>
    <xf numFmtId="0" fontId="17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horizontal="left" vertical="center"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/>
    </xf>
    <xf numFmtId="0" fontId="17" fillId="33" borderId="0" xfId="0" applyFont="1" applyFill="1" applyBorder="1" applyAlignment="1" applyProtection="1">
      <alignment horizontal="right" vertical="center"/>
      <protection hidden="1"/>
    </xf>
    <xf numFmtId="182" fontId="11" fillId="33" borderId="0" xfId="0" applyNumberFormat="1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left" vertical="center"/>
      <protection hidden="1"/>
    </xf>
    <xf numFmtId="182" fontId="11" fillId="33" borderId="0" xfId="0" applyNumberFormat="1" applyFont="1" applyFill="1" applyBorder="1" applyAlignment="1" applyProtection="1">
      <alignment vertical="center"/>
      <protection hidden="1"/>
    </xf>
    <xf numFmtId="183" fontId="11" fillId="33" borderId="0" xfId="0" applyNumberFormat="1" applyFont="1" applyFill="1" applyBorder="1" applyAlignment="1" applyProtection="1">
      <alignment horizontal="right" vertical="center"/>
      <protection hidden="1"/>
    </xf>
    <xf numFmtId="0" fontId="11" fillId="33" borderId="0" xfId="0" applyFont="1" applyFill="1" applyBorder="1" applyAlignment="1" applyProtection="1">
      <alignment horizontal="right" vertical="center" shrinkToFit="1"/>
      <protection hidden="1"/>
    </xf>
    <xf numFmtId="182" fontId="11" fillId="33" borderId="0" xfId="0" applyNumberFormat="1" applyFont="1" applyFill="1" applyBorder="1" applyAlignment="1" applyProtection="1">
      <alignment horizontal="left" vertical="center"/>
      <protection hidden="1"/>
    </xf>
    <xf numFmtId="181" fontId="11" fillId="33" borderId="0" xfId="0" applyNumberFormat="1" applyFont="1" applyFill="1" applyBorder="1" applyAlignment="1" applyProtection="1">
      <alignment vertical="center"/>
      <protection hidden="1"/>
    </xf>
    <xf numFmtId="0" fontId="19" fillId="33" borderId="0" xfId="0" applyFont="1" applyFill="1" applyBorder="1" applyAlignment="1" applyProtection="1">
      <alignment horizontal="left" vertical="center"/>
      <protection hidden="1"/>
    </xf>
    <xf numFmtId="0" fontId="19" fillId="33" borderId="0" xfId="0" applyFont="1" applyFill="1" applyBorder="1" applyAlignment="1" applyProtection="1">
      <alignment vertical="center"/>
      <protection hidden="1"/>
    </xf>
    <xf numFmtId="0" fontId="17" fillId="33" borderId="23" xfId="0" applyFont="1" applyFill="1" applyBorder="1" applyAlignment="1" applyProtection="1">
      <alignment vertical="center"/>
      <protection hidden="1"/>
    </xf>
    <xf numFmtId="0" fontId="17" fillId="33" borderId="24" xfId="0" applyFont="1" applyFill="1" applyBorder="1" applyAlignment="1" applyProtection="1">
      <alignment vertical="center"/>
      <protection hidden="1"/>
    </xf>
    <xf numFmtId="0" fontId="17" fillId="33" borderId="25" xfId="0" applyFont="1" applyFill="1" applyBorder="1" applyAlignment="1" applyProtection="1">
      <alignment vertical="center"/>
      <protection hidden="1"/>
    </xf>
    <xf numFmtId="0" fontId="11" fillId="33" borderId="26" xfId="0" applyFont="1" applyFill="1" applyBorder="1" applyAlignment="1" applyProtection="1">
      <alignment vertical="center"/>
      <protection hidden="1"/>
    </xf>
    <xf numFmtId="0" fontId="11" fillId="33" borderId="27" xfId="0" applyFont="1" applyFill="1" applyBorder="1" applyAlignment="1" applyProtection="1">
      <alignment vertical="center"/>
      <protection hidden="1"/>
    </xf>
    <xf numFmtId="0" fontId="11" fillId="33" borderId="28" xfId="0" applyFont="1" applyFill="1" applyBorder="1" applyAlignment="1" applyProtection="1">
      <alignment vertical="center"/>
      <protection hidden="1"/>
    </xf>
    <xf numFmtId="0" fontId="11" fillId="33" borderId="13" xfId="0" applyFont="1" applyFill="1" applyBorder="1" applyAlignment="1" applyProtection="1">
      <alignment vertical="center"/>
      <protection hidden="1"/>
    </xf>
    <xf numFmtId="0" fontId="11" fillId="33" borderId="29" xfId="0" applyFont="1" applyFill="1" applyBorder="1" applyAlignment="1" applyProtection="1">
      <alignment vertical="center"/>
      <protection hidden="1"/>
    </xf>
    <xf numFmtId="0" fontId="17" fillId="33" borderId="28" xfId="0" applyFont="1" applyFill="1" applyBorder="1" applyAlignment="1" applyProtection="1">
      <alignment vertical="center"/>
      <protection hidden="1"/>
    </xf>
    <xf numFmtId="0" fontId="11" fillId="33" borderId="14" xfId="0" applyFont="1" applyFill="1" applyBorder="1" applyAlignment="1" applyProtection="1">
      <alignment vertical="center"/>
      <protection hidden="1"/>
    </xf>
    <xf numFmtId="0" fontId="11" fillId="33" borderId="12" xfId="0" applyFont="1" applyFill="1" applyBorder="1" applyAlignment="1" applyProtection="1">
      <alignment vertical="center"/>
      <protection hidden="1"/>
    </xf>
    <xf numFmtId="0" fontId="11" fillId="33" borderId="15" xfId="0" applyFont="1" applyFill="1" applyBorder="1" applyAlignment="1" applyProtection="1">
      <alignment vertical="center"/>
      <protection hidden="1"/>
    </xf>
    <xf numFmtId="0" fontId="11" fillId="33" borderId="16" xfId="0" applyFont="1" applyFill="1" applyBorder="1" applyAlignment="1" applyProtection="1">
      <alignment vertical="center"/>
      <protection hidden="1"/>
    </xf>
    <xf numFmtId="0" fontId="11" fillId="33" borderId="28" xfId="0" applyFont="1" applyFill="1" applyBorder="1" applyAlignment="1" applyProtection="1">
      <alignment horizontal="right" vertical="center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30" xfId="0" applyFont="1" applyFill="1" applyBorder="1" applyAlignment="1" applyProtection="1">
      <alignment vertical="center"/>
      <protection hidden="1"/>
    </xf>
    <xf numFmtId="0" fontId="11" fillId="33" borderId="31" xfId="0" applyFont="1" applyFill="1" applyBorder="1" applyAlignment="1" applyProtection="1">
      <alignment vertical="center"/>
      <protection hidden="1"/>
    </xf>
    <xf numFmtId="0" fontId="11" fillId="33" borderId="10" xfId="0" applyFont="1" applyFill="1" applyBorder="1" applyAlignment="1" applyProtection="1">
      <alignment vertical="center"/>
      <protection hidden="1"/>
    </xf>
    <xf numFmtId="0" fontId="11" fillId="33" borderId="11" xfId="0" applyFont="1" applyFill="1" applyBorder="1" applyAlignment="1" applyProtection="1">
      <alignment vertical="center"/>
      <protection hidden="1"/>
    </xf>
    <xf numFmtId="0" fontId="11" fillId="33" borderId="32" xfId="0" applyFont="1" applyFill="1" applyBorder="1" applyAlignment="1" applyProtection="1">
      <alignment vertical="center"/>
      <protection hidden="1"/>
    </xf>
    <xf numFmtId="0" fontId="11" fillId="33" borderId="30" xfId="0" applyFont="1" applyFill="1" applyBorder="1" applyAlignment="1" applyProtection="1">
      <alignment horizontal="right" vertical="center"/>
      <protection hidden="1"/>
    </xf>
    <xf numFmtId="0" fontId="11" fillId="33" borderId="33" xfId="0" applyFont="1" applyFill="1" applyBorder="1" applyAlignment="1" applyProtection="1">
      <alignment vertical="center"/>
      <protection hidden="1"/>
    </xf>
    <xf numFmtId="0" fontId="11" fillId="33" borderId="34" xfId="0" applyFont="1" applyFill="1" applyBorder="1" applyAlignment="1" applyProtection="1">
      <alignment vertical="center"/>
      <protection hidden="1"/>
    </xf>
    <xf numFmtId="0" fontId="11" fillId="33" borderId="35" xfId="0" applyFont="1" applyFill="1" applyBorder="1" applyAlignment="1" applyProtection="1">
      <alignment vertical="center"/>
      <protection hidden="1"/>
    </xf>
    <xf numFmtId="181" fontId="11" fillId="33" borderId="0" xfId="0" applyNumberFormat="1" applyFont="1" applyFill="1" applyBorder="1" applyAlignment="1" applyProtection="1">
      <alignment horizontal="left" vertical="center"/>
      <protection hidden="1"/>
    </xf>
    <xf numFmtId="181" fontId="11" fillId="33" borderId="0" xfId="0" applyNumberFormat="1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vertical="top"/>
      <protection hidden="1"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36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9" fillId="33" borderId="37" xfId="0" applyFont="1" applyFill="1" applyBorder="1" applyAlignment="1" applyProtection="1">
      <alignment horizontal="left" vertical="center" indent="1"/>
      <protection/>
    </xf>
    <xf numFmtId="0" fontId="4" fillId="33" borderId="38" xfId="0" applyFont="1" applyFill="1" applyBorder="1" applyAlignment="1" applyProtection="1">
      <alignment vertical="center"/>
      <protection/>
    </xf>
    <xf numFmtId="0" fontId="9" fillId="33" borderId="38" xfId="0" applyFont="1" applyFill="1" applyBorder="1" applyAlignment="1" applyProtection="1">
      <alignment vertical="center"/>
      <protection/>
    </xf>
    <xf numFmtId="0" fontId="9" fillId="33" borderId="39" xfId="0" applyFont="1" applyFill="1" applyBorder="1" applyAlignment="1" applyProtection="1">
      <alignment vertical="center"/>
      <protection/>
    </xf>
    <xf numFmtId="0" fontId="9" fillId="33" borderId="40" xfId="0" applyFont="1" applyFill="1" applyBorder="1" applyAlignment="1" applyProtection="1">
      <alignment horizontal="left" vertical="center" indent="1"/>
      <protection/>
    </xf>
    <xf numFmtId="0" fontId="4" fillId="33" borderId="41" xfId="0" applyFont="1" applyFill="1" applyBorder="1" applyAlignment="1" applyProtection="1">
      <alignment vertical="center"/>
      <protection/>
    </xf>
    <xf numFmtId="0" fontId="9" fillId="33" borderId="41" xfId="0" applyFont="1" applyFill="1" applyBorder="1" applyAlignment="1" applyProtection="1">
      <alignment vertical="center"/>
      <protection/>
    </xf>
    <xf numFmtId="0" fontId="9" fillId="33" borderId="42" xfId="0" applyFont="1" applyFill="1" applyBorder="1" applyAlignment="1" applyProtection="1">
      <alignment vertical="center"/>
      <protection/>
    </xf>
    <xf numFmtId="0" fontId="9" fillId="33" borderId="43" xfId="0" applyFont="1" applyFill="1" applyBorder="1" applyAlignment="1" applyProtection="1">
      <alignment horizontal="left" vertical="center" indent="1"/>
      <protection/>
    </xf>
    <xf numFmtId="0" fontId="4" fillId="33" borderId="44" xfId="0" applyFont="1" applyFill="1" applyBorder="1" applyAlignment="1" applyProtection="1">
      <alignment vertical="center"/>
      <protection/>
    </xf>
    <xf numFmtId="0" fontId="9" fillId="33" borderId="44" xfId="0" applyFont="1" applyFill="1" applyBorder="1" applyAlignment="1" applyProtection="1">
      <alignment vertical="center"/>
      <protection/>
    </xf>
    <xf numFmtId="0" fontId="9" fillId="33" borderId="45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left" vertical="center" indent="1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4" fillId="33" borderId="37" xfId="0" applyFont="1" applyFill="1" applyBorder="1" applyAlignment="1" applyProtection="1">
      <alignment horizontal="left" vertical="center" indent="1"/>
      <protection/>
    </xf>
    <xf numFmtId="0" fontId="4" fillId="33" borderId="39" xfId="0" applyFont="1" applyFill="1" applyBorder="1" applyAlignment="1" applyProtection="1">
      <alignment vertical="center"/>
      <protection/>
    </xf>
    <xf numFmtId="0" fontId="4" fillId="33" borderId="43" xfId="0" applyFont="1" applyFill="1" applyBorder="1" applyAlignment="1" applyProtection="1">
      <alignment horizontal="left" vertical="center" indent="1"/>
      <protection/>
    </xf>
    <xf numFmtId="0" fontId="4" fillId="33" borderId="45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191" fontId="7" fillId="33" borderId="38" xfId="61" applyNumberFormat="1" applyFont="1" applyFill="1" applyBorder="1" applyAlignment="1" applyProtection="1">
      <alignment vertical="center"/>
      <protection/>
    </xf>
    <xf numFmtId="0" fontId="7" fillId="33" borderId="38" xfId="0" applyFont="1" applyFill="1" applyBorder="1" applyAlignment="1" applyProtection="1">
      <alignment vertical="center"/>
      <protection/>
    </xf>
    <xf numFmtId="0" fontId="7" fillId="33" borderId="38" xfId="0" applyFont="1" applyFill="1" applyBorder="1" applyAlignment="1" applyProtection="1">
      <alignment horizontal="right" vertical="center"/>
      <protection/>
    </xf>
    <xf numFmtId="0" fontId="7" fillId="33" borderId="39" xfId="0" applyFont="1" applyFill="1" applyBorder="1" applyAlignment="1" applyProtection="1">
      <alignment vertical="center"/>
      <protection/>
    </xf>
    <xf numFmtId="191" fontId="7" fillId="33" borderId="41" xfId="61" applyNumberFormat="1" applyFont="1" applyFill="1" applyBorder="1" applyAlignment="1" applyProtection="1">
      <alignment vertical="center"/>
      <protection/>
    </xf>
    <xf numFmtId="0" fontId="7" fillId="33" borderId="41" xfId="0" applyFont="1" applyFill="1" applyBorder="1" applyAlignment="1" applyProtection="1">
      <alignment vertical="center"/>
      <protection/>
    </xf>
    <xf numFmtId="0" fontId="7" fillId="33" borderId="41" xfId="0" applyFont="1" applyFill="1" applyBorder="1" applyAlignment="1" applyProtection="1">
      <alignment horizontal="right" vertical="center"/>
      <protection/>
    </xf>
    <xf numFmtId="0" fontId="7" fillId="33" borderId="42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horizontal="left" vertical="center" indent="1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204" fontId="21" fillId="33" borderId="0" xfId="0" applyNumberFormat="1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13" fillId="33" borderId="16" xfId="0" applyFont="1" applyFill="1" applyBorder="1" applyAlignment="1" applyProtection="1">
      <alignment horizontal="left" vertical="center"/>
      <protection hidden="1"/>
    </xf>
    <xf numFmtId="0" fontId="13" fillId="33" borderId="16" xfId="0" applyFont="1" applyFill="1" applyBorder="1" applyAlignment="1" applyProtection="1">
      <alignment horizontal="right" vertical="center"/>
      <protection hidden="1"/>
    </xf>
    <xf numFmtId="0" fontId="13" fillId="33" borderId="14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0" fontId="13" fillId="33" borderId="12" xfId="0" applyFont="1" applyFill="1" applyBorder="1" applyAlignment="1" applyProtection="1">
      <alignment vertical="center"/>
      <protection hidden="1"/>
    </xf>
    <xf numFmtId="0" fontId="4" fillId="33" borderId="46" xfId="0" applyFont="1" applyFill="1" applyBorder="1" applyAlignment="1" applyProtection="1">
      <alignment vertical="center"/>
      <protection hidden="1"/>
    </xf>
    <xf numFmtId="0" fontId="4" fillId="33" borderId="47" xfId="0" applyFont="1" applyFill="1" applyBorder="1" applyAlignment="1" applyProtection="1">
      <alignment vertical="center"/>
      <protection hidden="1"/>
    </xf>
    <xf numFmtId="0" fontId="4" fillId="33" borderId="48" xfId="0" applyFont="1" applyFill="1" applyBorder="1" applyAlignment="1" applyProtection="1">
      <alignment vertical="center"/>
      <protection hidden="1"/>
    </xf>
    <xf numFmtId="0" fontId="4" fillId="33" borderId="49" xfId="0" applyFont="1" applyFill="1" applyBorder="1" applyAlignment="1" applyProtection="1">
      <alignment vertical="center"/>
      <protection hidden="1"/>
    </xf>
    <xf numFmtId="0" fontId="4" fillId="33" borderId="50" xfId="0" applyFont="1" applyFill="1" applyBorder="1" applyAlignment="1" applyProtection="1">
      <alignment vertical="center"/>
      <protection hidden="1"/>
    </xf>
    <xf numFmtId="0" fontId="4" fillId="33" borderId="51" xfId="0" applyFont="1" applyFill="1" applyBorder="1" applyAlignment="1" applyProtection="1">
      <alignment vertical="top"/>
      <protection hidden="1"/>
    </xf>
    <xf numFmtId="0" fontId="4" fillId="33" borderId="52" xfId="0" applyFont="1" applyFill="1" applyBorder="1" applyAlignment="1" applyProtection="1">
      <alignment horizontal="right" vertical="top"/>
      <protection hidden="1"/>
    </xf>
    <xf numFmtId="0" fontId="4" fillId="33" borderId="53" xfId="0" applyFont="1" applyFill="1" applyBorder="1" applyAlignment="1" applyProtection="1">
      <alignment vertical="top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181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24" fillId="33" borderId="16" xfId="0" applyFont="1" applyFill="1" applyBorder="1" applyAlignment="1" applyProtection="1">
      <alignment vertical="center"/>
      <protection hidden="1"/>
    </xf>
    <xf numFmtId="194" fontId="0" fillId="33" borderId="0" xfId="0" applyNumberFormat="1" applyFont="1" applyFill="1" applyBorder="1" applyAlignment="1" applyProtection="1">
      <alignment horizontal="center" vertical="center"/>
      <protection hidden="1"/>
    </xf>
    <xf numFmtId="181" fontId="0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horizontal="right"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center" vertical="center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49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4" borderId="37" xfId="0" applyFont="1" applyFill="1" applyBorder="1" applyAlignment="1" applyProtection="1">
      <alignment horizontal="left" vertical="center"/>
      <protection locked="0"/>
    </xf>
    <xf numFmtId="0" fontId="4" fillId="34" borderId="38" xfId="0" applyFont="1" applyFill="1" applyBorder="1" applyAlignment="1" applyProtection="1">
      <alignment horizontal="left" vertical="center"/>
      <protection locked="0"/>
    </xf>
    <xf numFmtId="0" fontId="4" fillId="34" borderId="39" xfId="0" applyFont="1" applyFill="1" applyBorder="1" applyAlignment="1" applyProtection="1">
      <alignment horizontal="left" vertical="center"/>
      <protection locked="0"/>
    </xf>
    <xf numFmtId="0" fontId="4" fillId="34" borderId="40" xfId="0" applyFont="1" applyFill="1" applyBorder="1" applyAlignment="1" applyProtection="1">
      <alignment horizontal="left" vertical="center"/>
      <protection locked="0"/>
    </xf>
    <xf numFmtId="0" fontId="4" fillId="34" borderId="41" xfId="0" applyFont="1" applyFill="1" applyBorder="1" applyAlignment="1" applyProtection="1">
      <alignment horizontal="left" vertical="center"/>
      <protection locked="0"/>
    </xf>
    <xf numFmtId="0" fontId="4" fillId="34" borderId="42" xfId="0" applyFont="1" applyFill="1" applyBorder="1" applyAlignment="1" applyProtection="1">
      <alignment horizontal="left" vertical="center"/>
      <protection locked="0"/>
    </xf>
    <xf numFmtId="0" fontId="4" fillId="34" borderId="43" xfId="0" applyFont="1" applyFill="1" applyBorder="1" applyAlignment="1" applyProtection="1">
      <alignment horizontal="left" vertical="center"/>
      <protection locked="0"/>
    </xf>
    <xf numFmtId="0" fontId="4" fillId="34" borderId="44" xfId="0" applyFont="1" applyFill="1" applyBorder="1" applyAlignment="1" applyProtection="1">
      <alignment horizontal="left" vertical="center"/>
      <protection locked="0"/>
    </xf>
    <xf numFmtId="0" fontId="4" fillId="34" borderId="45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183" fontId="4" fillId="34" borderId="37" xfId="0" applyNumberFormat="1" applyFont="1" applyFill="1" applyBorder="1" applyAlignment="1" applyProtection="1">
      <alignment horizontal="center" vertical="center"/>
      <protection locked="0"/>
    </xf>
    <xf numFmtId="183" fontId="4" fillId="34" borderId="38" xfId="0" applyNumberFormat="1" applyFont="1" applyFill="1" applyBorder="1" applyAlignment="1" applyProtection="1">
      <alignment horizontal="center" vertical="center"/>
      <protection locked="0"/>
    </xf>
    <xf numFmtId="183" fontId="4" fillId="34" borderId="39" xfId="0" applyNumberFormat="1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54" xfId="0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 applyProtection="1">
      <alignment horizontal="center" vertical="center"/>
      <protection/>
    </xf>
    <xf numFmtId="183" fontId="4" fillId="34" borderId="40" xfId="0" applyNumberFormat="1" applyFont="1" applyFill="1" applyBorder="1" applyAlignment="1" applyProtection="1">
      <alignment horizontal="center" vertical="center"/>
      <protection locked="0"/>
    </xf>
    <xf numFmtId="183" fontId="4" fillId="34" borderId="41" xfId="0" applyNumberFormat="1" applyFont="1" applyFill="1" applyBorder="1" applyAlignment="1" applyProtection="1">
      <alignment horizontal="center" vertical="center"/>
      <protection locked="0"/>
    </xf>
    <xf numFmtId="183" fontId="4" fillId="34" borderId="42" xfId="0" applyNumberFormat="1" applyFont="1" applyFill="1" applyBorder="1" applyAlignment="1" applyProtection="1">
      <alignment horizontal="center" vertical="center"/>
      <protection locked="0"/>
    </xf>
    <xf numFmtId="212" fontId="4" fillId="34" borderId="56" xfId="0" applyNumberFormat="1" applyFont="1" applyFill="1" applyBorder="1" applyAlignment="1" applyProtection="1">
      <alignment horizontal="center" vertical="top" wrapText="1"/>
      <protection locked="0"/>
    </xf>
    <xf numFmtId="212" fontId="4" fillId="34" borderId="57" xfId="0" applyNumberFormat="1" applyFont="1" applyFill="1" applyBorder="1" applyAlignment="1" applyProtection="1">
      <alignment horizontal="center" vertical="top" wrapText="1"/>
      <protection locked="0"/>
    </xf>
    <xf numFmtId="212" fontId="4" fillId="34" borderId="58" xfId="0" applyNumberFormat="1" applyFont="1" applyFill="1" applyBorder="1" applyAlignment="1" applyProtection="1">
      <alignment horizontal="center" vertical="top" wrapText="1"/>
      <protection locked="0"/>
    </xf>
    <xf numFmtId="183" fontId="4" fillId="34" borderId="54" xfId="0" applyNumberFormat="1" applyFont="1" applyFill="1" applyBorder="1" applyAlignment="1" applyProtection="1">
      <alignment horizontal="center" vertical="center"/>
      <protection locked="0"/>
    </xf>
    <xf numFmtId="183" fontId="4" fillId="34" borderId="59" xfId="0" applyNumberFormat="1" applyFont="1" applyFill="1" applyBorder="1" applyAlignment="1" applyProtection="1">
      <alignment horizontal="center" vertical="center"/>
      <protection locked="0"/>
    </xf>
    <xf numFmtId="183" fontId="4" fillId="34" borderId="55" xfId="0" applyNumberFormat="1" applyFont="1" applyFill="1" applyBorder="1" applyAlignment="1" applyProtection="1">
      <alignment horizontal="center" vertical="center"/>
      <protection locked="0"/>
    </xf>
    <xf numFmtId="212" fontId="4" fillId="34" borderId="16" xfId="0" applyNumberFormat="1" applyFont="1" applyFill="1" applyBorder="1" applyAlignment="1" applyProtection="1">
      <alignment horizontal="center" vertical="top" wrapText="1"/>
      <protection locked="0"/>
    </xf>
    <xf numFmtId="212" fontId="4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191" fontId="7" fillId="33" borderId="41" xfId="61" applyNumberFormat="1" applyFont="1" applyFill="1" applyBorder="1" applyAlignment="1" applyProtection="1">
      <alignment horizontal="left" vertical="center"/>
      <protection/>
    </xf>
    <xf numFmtId="191" fontId="7" fillId="33" borderId="42" xfId="61" applyNumberFormat="1" applyFont="1" applyFill="1" applyBorder="1" applyAlignment="1" applyProtection="1">
      <alignment horizontal="left" vertical="center"/>
      <protection/>
    </xf>
    <xf numFmtId="193" fontId="4" fillId="33" borderId="40" xfId="61" applyNumberFormat="1" applyFont="1" applyFill="1" applyBorder="1" applyAlignment="1" applyProtection="1">
      <alignment horizontal="center" vertical="center"/>
      <protection/>
    </xf>
    <xf numFmtId="193" fontId="4" fillId="33" borderId="41" xfId="61" applyNumberFormat="1" applyFont="1" applyFill="1" applyBorder="1" applyAlignment="1" applyProtection="1">
      <alignment horizontal="center" vertical="center"/>
      <protection/>
    </xf>
    <xf numFmtId="193" fontId="4" fillId="33" borderId="42" xfId="61" applyNumberFormat="1" applyFont="1" applyFill="1" applyBorder="1" applyAlignment="1" applyProtection="1">
      <alignment horizontal="center" vertical="center"/>
      <protection/>
    </xf>
    <xf numFmtId="0" fontId="7" fillId="33" borderId="40" xfId="61" applyFont="1" applyFill="1" applyBorder="1" applyAlignment="1" applyProtection="1">
      <alignment horizontal="center" vertical="center"/>
      <protection/>
    </xf>
    <xf numFmtId="0" fontId="7" fillId="33" borderId="41" xfId="61" applyFont="1" applyFill="1" applyBorder="1" applyAlignment="1" applyProtection="1">
      <alignment horizontal="center" vertical="center"/>
      <protection/>
    </xf>
    <xf numFmtId="0" fontId="7" fillId="33" borderId="60" xfId="61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distributed" vertical="center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91" fontId="7" fillId="33" borderId="38" xfId="61" applyNumberFormat="1" applyFont="1" applyFill="1" applyBorder="1" applyAlignment="1" applyProtection="1">
      <alignment horizontal="left" vertical="center"/>
      <protection/>
    </xf>
    <xf numFmtId="0" fontId="7" fillId="33" borderId="37" xfId="61" applyFont="1" applyFill="1" applyBorder="1" applyAlignment="1" applyProtection="1">
      <alignment horizontal="center" vertical="center"/>
      <protection/>
    </xf>
    <xf numFmtId="0" fontId="7" fillId="33" borderId="38" xfId="61" applyFont="1" applyFill="1" applyBorder="1" applyAlignment="1" applyProtection="1">
      <alignment horizontal="center" vertical="center"/>
      <protection/>
    </xf>
    <xf numFmtId="0" fontId="7" fillId="33" borderId="61" xfId="61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189" fontId="4" fillId="33" borderId="18" xfId="0" applyNumberFormat="1" applyFont="1" applyFill="1" applyBorder="1" applyAlignment="1" applyProtection="1">
      <alignment horizontal="center" vertical="center"/>
      <protection/>
    </xf>
    <xf numFmtId="189" fontId="4" fillId="33" borderId="19" xfId="0" applyNumberFormat="1" applyFont="1" applyFill="1" applyBorder="1" applyAlignment="1" applyProtection="1">
      <alignment horizontal="center" vertical="center"/>
      <protection/>
    </xf>
    <xf numFmtId="189" fontId="4" fillId="33" borderId="36" xfId="0" applyNumberFormat="1" applyFont="1" applyFill="1" applyBorder="1" applyAlignment="1" applyProtection="1">
      <alignment horizontal="center" vertical="center"/>
      <protection/>
    </xf>
    <xf numFmtId="182" fontId="4" fillId="34" borderId="15" xfId="0" applyNumberFormat="1" applyFont="1" applyFill="1" applyBorder="1" applyAlignment="1" applyProtection="1">
      <alignment horizontal="center" vertical="center"/>
      <protection locked="0"/>
    </xf>
    <xf numFmtId="182" fontId="4" fillId="34" borderId="16" xfId="0" applyNumberFormat="1" applyFont="1" applyFill="1" applyBorder="1" applyAlignment="1" applyProtection="1">
      <alignment horizontal="center" vertical="center"/>
      <protection locked="0"/>
    </xf>
    <xf numFmtId="182" fontId="4" fillId="34" borderId="17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center"/>
      <protection locked="0"/>
    </xf>
    <xf numFmtId="0" fontId="4" fillId="34" borderId="36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3" borderId="62" xfId="0" applyFont="1" applyFill="1" applyBorder="1" applyAlignment="1" applyProtection="1">
      <alignment horizontal="center" vertical="center"/>
      <protection/>
    </xf>
    <xf numFmtId="195" fontId="4" fillId="33" borderId="37" xfId="0" applyNumberFormat="1" applyFont="1" applyFill="1" applyBorder="1" applyAlignment="1" applyProtection="1">
      <alignment horizontal="center" vertical="center"/>
      <protection/>
    </xf>
    <xf numFmtId="195" fontId="4" fillId="33" borderId="38" xfId="0" applyNumberFormat="1" applyFont="1" applyFill="1" applyBorder="1" applyAlignment="1" applyProtection="1">
      <alignment horizontal="center" vertical="center"/>
      <protection/>
    </xf>
    <xf numFmtId="195" fontId="4" fillId="33" borderId="39" xfId="0" applyNumberFormat="1" applyFont="1" applyFill="1" applyBorder="1" applyAlignment="1" applyProtection="1">
      <alignment horizontal="center" vertical="center"/>
      <protection/>
    </xf>
    <xf numFmtId="195" fontId="4" fillId="33" borderId="36" xfId="0" applyNumberFormat="1" applyFont="1" applyFill="1" applyBorder="1" applyAlignment="1" applyProtection="1">
      <alignment horizontal="center" vertical="center"/>
      <protection/>
    </xf>
    <xf numFmtId="195" fontId="4" fillId="33" borderId="62" xfId="0" applyNumberFormat="1" applyFont="1" applyFill="1" applyBorder="1" applyAlignment="1" applyProtection="1">
      <alignment horizontal="center" vertical="center"/>
      <protection/>
    </xf>
    <xf numFmtId="195" fontId="4" fillId="33" borderId="10" xfId="0" applyNumberFormat="1" applyFont="1" applyFill="1" applyBorder="1" applyAlignment="1" applyProtection="1">
      <alignment horizontal="center" vertical="center"/>
      <protection/>
    </xf>
    <xf numFmtId="195" fontId="4" fillId="33" borderId="13" xfId="0" applyNumberFormat="1" applyFont="1" applyFill="1" applyBorder="1" applyAlignment="1" applyProtection="1">
      <alignment horizontal="center" vertical="center"/>
      <protection/>
    </xf>
    <xf numFmtId="195" fontId="4" fillId="33" borderId="11" xfId="0" applyNumberFormat="1" applyFont="1" applyFill="1" applyBorder="1" applyAlignment="1" applyProtection="1">
      <alignment horizontal="center" vertical="center"/>
      <protection/>
    </xf>
    <xf numFmtId="195" fontId="4" fillId="33" borderId="43" xfId="0" applyNumberFormat="1" applyFont="1" applyFill="1" applyBorder="1" applyAlignment="1" applyProtection="1">
      <alignment horizontal="center" vertical="center"/>
      <protection/>
    </xf>
    <xf numFmtId="195" fontId="4" fillId="33" borderId="44" xfId="0" applyNumberFormat="1" applyFont="1" applyFill="1" applyBorder="1" applyAlignment="1" applyProtection="1">
      <alignment horizontal="center" vertical="center"/>
      <protection/>
    </xf>
    <xf numFmtId="195" fontId="4" fillId="33" borderId="45" xfId="0" applyNumberFormat="1" applyFont="1" applyFill="1" applyBorder="1" applyAlignment="1" applyProtection="1">
      <alignment horizontal="center" vertical="center"/>
      <protection/>
    </xf>
    <xf numFmtId="195" fontId="4" fillId="33" borderId="40" xfId="0" applyNumberFormat="1" applyFont="1" applyFill="1" applyBorder="1" applyAlignment="1" applyProtection="1">
      <alignment horizontal="center" vertical="center"/>
      <protection/>
    </xf>
    <xf numFmtId="195" fontId="4" fillId="33" borderId="41" xfId="0" applyNumberFormat="1" applyFont="1" applyFill="1" applyBorder="1" applyAlignment="1" applyProtection="1">
      <alignment horizontal="center" vertical="center"/>
      <protection/>
    </xf>
    <xf numFmtId="195" fontId="4" fillId="33" borderId="42" xfId="0" applyNumberFormat="1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0" fontId="4" fillId="34" borderId="64" xfId="0" applyFont="1" applyFill="1" applyBorder="1" applyAlignment="1" applyProtection="1">
      <alignment horizontal="center" vertical="center"/>
      <protection locked="0"/>
    </xf>
    <xf numFmtId="0" fontId="4" fillId="34" borderId="65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212" fontId="4" fillId="34" borderId="63" xfId="0" applyNumberFormat="1" applyFont="1" applyFill="1" applyBorder="1" applyAlignment="1" applyProtection="1">
      <alignment horizontal="center" vertical="top" wrapText="1"/>
      <protection locked="0"/>
    </xf>
    <xf numFmtId="212" fontId="4" fillId="34" borderId="64" xfId="0" applyNumberFormat="1" applyFont="1" applyFill="1" applyBorder="1" applyAlignment="1" applyProtection="1">
      <alignment horizontal="center" vertical="top" wrapText="1"/>
      <protection locked="0"/>
    </xf>
    <xf numFmtId="212" fontId="4" fillId="34" borderId="65" xfId="0" applyNumberFormat="1" applyFont="1" applyFill="1" applyBorder="1" applyAlignment="1" applyProtection="1">
      <alignment horizontal="center" vertical="top" wrapText="1"/>
      <protection locked="0"/>
    </xf>
    <xf numFmtId="212" fontId="4" fillId="34" borderId="18" xfId="0" applyNumberFormat="1" applyFont="1" applyFill="1" applyBorder="1" applyAlignment="1" applyProtection="1">
      <alignment horizontal="center" vertical="top" wrapText="1"/>
      <protection locked="0"/>
    </xf>
    <xf numFmtId="212" fontId="4" fillId="34" borderId="19" xfId="0" applyNumberFormat="1" applyFont="1" applyFill="1" applyBorder="1" applyAlignment="1" applyProtection="1">
      <alignment horizontal="center" vertical="top" wrapText="1"/>
      <protection locked="0"/>
    </xf>
    <xf numFmtId="212" fontId="4" fillId="34" borderId="36" xfId="0" applyNumberFormat="1" applyFont="1" applyFill="1" applyBorder="1" applyAlignment="1" applyProtection="1">
      <alignment horizontal="center" vertical="top" wrapText="1"/>
      <protection locked="0"/>
    </xf>
    <xf numFmtId="212" fontId="4" fillId="34" borderId="54" xfId="0" applyNumberFormat="1" applyFont="1" applyFill="1" applyBorder="1" applyAlignment="1" applyProtection="1">
      <alignment horizontal="center" vertical="top" wrapText="1"/>
      <protection locked="0"/>
    </xf>
    <xf numFmtId="212" fontId="4" fillId="34" borderId="59" xfId="0" applyNumberFormat="1" applyFont="1" applyFill="1" applyBorder="1" applyAlignment="1" applyProtection="1">
      <alignment horizontal="center" vertical="top" wrapText="1"/>
      <protection locked="0"/>
    </xf>
    <xf numFmtId="212" fontId="4" fillId="34" borderId="55" xfId="0" applyNumberFormat="1" applyFont="1" applyFill="1" applyBorder="1" applyAlignment="1" applyProtection="1">
      <alignment horizontal="center" vertical="top" wrapText="1"/>
      <protection locked="0"/>
    </xf>
    <xf numFmtId="212" fontId="4" fillId="34" borderId="43" xfId="0" applyNumberFormat="1" applyFont="1" applyFill="1" applyBorder="1" applyAlignment="1" applyProtection="1">
      <alignment horizontal="center" vertical="top" wrapText="1"/>
      <protection locked="0"/>
    </xf>
    <xf numFmtId="212" fontId="4" fillId="34" borderId="44" xfId="0" applyNumberFormat="1" applyFont="1" applyFill="1" applyBorder="1" applyAlignment="1" applyProtection="1">
      <alignment horizontal="center" vertical="top" wrapText="1"/>
      <protection locked="0"/>
    </xf>
    <xf numFmtId="212" fontId="4" fillId="34" borderId="45" xfId="0" applyNumberFormat="1" applyFont="1" applyFill="1" applyBorder="1" applyAlignment="1" applyProtection="1">
      <alignment horizontal="center" vertical="top" wrapText="1"/>
      <protection locked="0"/>
    </xf>
    <xf numFmtId="0" fontId="4" fillId="33" borderId="63" xfId="0" applyFont="1" applyFill="1" applyBorder="1" applyAlignment="1" applyProtection="1">
      <alignment horizontal="center" vertical="center"/>
      <protection/>
    </xf>
    <xf numFmtId="0" fontId="4" fillId="33" borderId="65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/>
      <protection/>
    </xf>
    <xf numFmtId="0" fontId="4" fillId="33" borderId="13" xfId="0" applyFont="1" applyFill="1" applyBorder="1" applyAlignment="1" applyProtection="1">
      <alignment horizontal="center" vertical="top"/>
      <protection/>
    </xf>
    <xf numFmtId="0" fontId="4" fillId="33" borderId="11" xfId="0" applyFont="1" applyFill="1" applyBorder="1" applyAlignment="1" applyProtection="1">
      <alignment horizontal="center" vertical="top"/>
      <protection/>
    </xf>
    <xf numFmtId="0" fontId="8" fillId="33" borderId="14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 applyProtection="1">
      <alignment horizontal="center" vertical="center" shrinkToFit="1"/>
      <protection/>
    </xf>
    <xf numFmtId="0" fontId="8" fillId="33" borderId="12" xfId="0" applyFont="1" applyFill="1" applyBorder="1" applyAlignment="1" applyProtection="1">
      <alignment horizontal="center" vertical="center" shrinkToFit="1"/>
      <protection/>
    </xf>
    <xf numFmtId="193" fontId="4" fillId="34" borderId="43" xfId="0" applyNumberFormat="1" applyFont="1" applyFill="1" applyBorder="1" applyAlignment="1" applyProtection="1">
      <alignment horizontal="center" vertical="center"/>
      <protection locked="0"/>
    </xf>
    <xf numFmtId="193" fontId="4" fillId="34" borderId="44" xfId="0" applyNumberFormat="1" applyFont="1" applyFill="1" applyBorder="1" applyAlignment="1" applyProtection="1">
      <alignment horizontal="center" vertical="center"/>
      <protection locked="0"/>
    </xf>
    <xf numFmtId="193" fontId="4" fillId="34" borderId="45" xfId="0" applyNumberFormat="1" applyFont="1" applyFill="1" applyBorder="1" applyAlignment="1" applyProtection="1">
      <alignment horizontal="center" vertical="center"/>
      <protection locked="0"/>
    </xf>
    <xf numFmtId="193" fontId="4" fillId="34" borderId="40" xfId="0" applyNumberFormat="1" applyFont="1" applyFill="1" applyBorder="1" applyAlignment="1" applyProtection="1">
      <alignment horizontal="center" vertical="center"/>
      <protection locked="0"/>
    </xf>
    <xf numFmtId="193" fontId="4" fillId="34" borderId="41" xfId="0" applyNumberFormat="1" applyFont="1" applyFill="1" applyBorder="1" applyAlignment="1" applyProtection="1">
      <alignment horizontal="center" vertical="center"/>
      <protection locked="0"/>
    </xf>
    <xf numFmtId="193" fontId="4" fillId="34" borderId="42" xfId="0" applyNumberFormat="1" applyFont="1" applyFill="1" applyBorder="1" applyAlignment="1" applyProtection="1">
      <alignment horizontal="center" vertical="center"/>
      <protection locked="0"/>
    </xf>
    <xf numFmtId="193" fontId="4" fillId="34" borderId="37" xfId="0" applyNumberFormat="1" applyFont="1" applyFill="1" applyBorder="1" applyAlignment="1" applyProtection="1">
      <alignment horizontal="center" vertical="center"/>
      <protection locked="0"/>
    </xf>
    <xf numFmtId="193" fontId="4" fillId="34" borderId="38" xfId="0" applyNumberFormat="1" applyFont="1" applyFill="1" applyBorder="1" applyAlignment="1" applyProtection="1">
      <alignment horizontal="center" vertical="center"/>
      <protection locked="0"/>
    </xf>
    <xf numFmtId="193" fontId="4" fillId="34" borderId="39" xfId="0" applyNumberFormat="1" applyFont="1" applyFill="1" applyBorder="1" applyAlignment="1" applyProtection="1">
      <alignment horizontal="center" vertical="center"/>
      <protection locked="0"/>
    </xf>
    <xf numFmtId="195" fontId="4" fillId="33" borderId="54" xfId="0" applyNumberFormat="1" applyFont="1" applyFill="1" applyBorder="1" applyAlignment="1" applyProtection="1">
      <alignment horizontal="center" vertical="center"/>
      <protection/>
    </xf>
    <xf numFmtId="195" fontId="4" fillId="33" borderId="59" xfId="0" applyNumberFormat="1" applyFont="1" applyFill="1" applyBorder="1" applyAlignment="1" applyProtection="1">
      <alignment horizontal="center" vertical="center"/>
      <protection/>
    </xf>
    <xf numFmtId="195" fontId="4" fillId="33" borderId="55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193" fontId="4" fillId="33" borderId="37" xfId="61" applyNumberFormat="1" applyFont="1" applyFill="1" applyBorder="1" applyAlignment="1" applyProtection="1">
      <alignment horizontal="center" vertical="center"/>
      <protection/>
    </xf>
    <xf numFmtId="193" fontId="4" fillId="33" borderId="38" xfId="61" applyNumberFormat="1" applyFont="1" applyFill="1" applyBorder="1" applyAlignment="1" applyProtection="1">
      <alignment horizontal="center" vertical="center"/>
      <protection/>
    </xf>
    <xf numFmtId="193" fontId="4" fillId="33" borderId="39" xfId="61" applyNumberFormat="1" applyFont="1" applyFill="1" applyBorder="1" applyAlignment="1" applyProtection="1">
      <alignment horizontal="center" vertical="center"/>
      <protection/>
    </xf>
    <xf numFmtId="193" fontId="4" fillId="33" borderId="43" xfId="0" applyNumberFormat="1" applyFont="1" applyFill="1" applyBorder="1" applyAlignment="1" applyProtection="1">
      <alignment horizontal="center" vertical="center"/>
      <protection/>
    </xf>
    <xf numFmtId="193" fontId="4" fillId="33" borderId="44" xfId="0" applyNumberFormat="1" applyFont="1" applyFill="1" applyBorder="1" applyAlignment="1" applyProtection="1">
      <alignment horizontal="center" vertical="center"/>
      <protection/>
    </xf>
    <xf numFmtId="193" fontId="4" fillId="33" borderId="45" xfId="0" applyNumberFormat="1" applyFont="1" applyFill="1" applyBorder="1" applyAlignment="1" applyProtection="1">
      <alignment horizontal="center" vertical="center"/>
      <protection/>
    </xf>
    <xf numFmtId="193" fontId="4" fillId="33" borderId="37" xfId="0" applyNumberFormat="1" applyFont="1" applyFill="1" applyBorder="1" applyAlignment="1" applyProtection="1">
      <alignment horizontal="center" vertical="center"/>
      <protection/>
    </xf>
    <xf numFmtId="193" fontId="4" fillId="33" borderId="38" xfId="0" applyNumberFormat="1" applyFont="1" applyFill="1" applyBorder="1" applyAlignment="1" applyProtection="1">
      <alignment horizontal="center" vertical="center"/>
      <protection/>
    </xf>
    <xf numFmtId="193" fontId="4" fillId="33" borderId="39" xfId="0" applyNumberFormat="1" applyFont="1" applyFill="1" applyBorder="1" applyAlignment="1" applyProtection="1">
      <alignment horizontal="center" vertical="center"/>
      <protection/>
    </xf>
    <xf numFmtId="193" fontId="4" fillId="33" borderId="40" xfId="0" applyNumberFormat="1" applyFont="1" applyFill="1" applyBorder="1" applyAlignment="1" applyProtection="1">
      <alignment horizontal="center" vertical="center"/>
      <protection/>
    </xf>
    <xf numFmtId="193" fontId="4" fillId="33" borderId="41" xfId="0" applyNumberFormat="1" applyFont="1" applyFill="1" applyBorder="1" applyAlignment="1" applyProtection="1">
      <alignment horizontal="center" vertical="center"/>
      <protection/>
    </xf>
    <xf numFmtId="193" fontId="4" fillId="33" borderId="42" xfId="0" applyNumberFormat="1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36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distributed" vertical="center" indent="1"/>
      <protection/>
    </xf>
    <xf numFmtId="0" fontId="4" fillId="33" borderId="13" xfId="0" applyFont="1" applyFill="1" applyBorder="1" applyAlignment="1" applyProtection="1">
      <alignment horizontal="distributed" vertical="center" indent="1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distributed" indent="1"/>
      <protection/>
    </xf>
    <xf numFmtId="0" fontId="4" fillId="33" borderId="19" xfId="0" applyFont="1" applyFill="1" applyBorder="1" applyAlignment="1" applyProtection="1">
      <alignment horizontal="distributed" vertical="center"/>
      <protection/>
    </xf>
    <xf numFmtId="0" fontId="4" fillId="33" borderId="16" xfId="0" applyFont="1" applyFill="1" applyBorder="1" applyAlignment="1" applyProtection="1">
      <alignment horizontal="center" wrapText="1"/>
      <protection/>
    </xf>
    <xf numFmtId="0" fontId="4" fillId="33" borderId="16" xfId="0" applyFont="1" applyFill="1" applyBorder="1" applyAlignment="1" applyProtection="1">
      <alignment horizontal="distributed" vertical="center"/>
      <protection/>
    </xf>
    <xf numFmtId="0" fontId="4" fillId="33" borderId="19" xfId="0" applyFont="1" applyFill="1" applyBorder="1" applyAlignment="1" applyProtection="1">
      <alignment horizontal="distributed" vertical="center" wrapText="1"/>
      <protection/>
    </xf>
    <xf numFmtId="193" fontId="4" fillId="34" borderId="63" xfId="0" applyNumberFormat="1" applyFont="1" applyFill="1" applyBorder="1" applyAlignment="1" applyProtection="1">
      <alignment horizontal="center" vertical="center"/>
      <protection locked="0"/>
    </xf>
    <xf numFmtId="193" fontId="4" fillId="34" borderId="64" xfId="0" applyNumberFormat="1" applyFont="1" applyFill="1" applyBorder="1" applyAlignment="1" applyProtection="1">
      <alignment horizontal="center" vertical="center"/>
      <protection locked="0"/>
    </xf>
    <xf numFmtId="193" fontId="4" fillId="34" borderId="65" xfId="0" applyNumberFormat="1" applyFont="1" applyFill="1" applyBorder="1" applyAlignment="1" applyProtection="1">
      <alignment horizontal="center" vertical="center"/>
      <protection locked="0"/>
    </xf>
    <xf numFmtId="193" fontId="4" fillId="34" borderId="18" xfId="0" applyNumberFormat="1" applyFont="1" applyFill="1" applyBorder="1" applyAlignment="1" applyProtection="1">
      <alignment horizontal="center" vertical="center"/>
      <protection locked="0"/>
    </xf>
    <xf numFmtId="193" fontId="4" fillId="34" borderId="19" xfId="0" applyNumberFormat="1" applyFont="1" applyFill="1" applyBorder="1" applyAlignment="1" applyProtection="1">
      <alignment horizontal="center" vertical="center"/>
      <protection locked="0"/>
    </xf>
    <xf numFmtId="193" fontId="4" fillId="34" borderId="36" xfId="0" applyNumberFormat="1" applyFont="1" applyFill="1" applyBorder="1" applyAlignment="1" applyProtection="1">
      <alignment horizontal="center" vertical="center"/>
      <protection locked="0"/>
    </xf>
    <xf numFmtId="193" fontId="4" fillId="33" borderId="18" xfId="0" applyNumberFormat="1" applyFont="1" applyFill="1" applyBorder="1" applyAlignment="1" applyProtection="1">
      <alignment horizontal="center" vertical="center"/>
      <protection/>
    </xf>
    <xf numFmtId="193" fontId="4" fillId="33" borderId="19" xfId="0" applyNumberFormat="1" applyFont="1" applyFill="1" applyBorder="1" applyAlignment="1" applyProtection="1">
      <alignment horizontal="center" vertical="center"/>
      <protection/>
    </xf>
    <xf numFmtId="193" fontId="4" fillId="33" borderId="36" xfId="0" applyNumberFormat="1" applyFont="1" applyFill="1" applyBorder="1" applyAlignment="1" applyProtection="1">
      <alignment horizontal="center" vertical="center"/>
      <protection/>
    </xf>
    <xf numFmtId="193" fontId="4" fillId="34" borderId="54" xfId="0" applyNumberFormat="1" applyFont="1" applyFill="1" applyBorder="1" applyAlignment="1" applyProtection="1">
      <alignment horizontal="center" vertical="center"/>
      <protection locked="0"/>
    </xf>
    <xf numFmtId="193" fontId="4" fillId="34" borderId="59" xfId="0" applyNumberFormat="1" applyFont="1" applyFill="1" applyBorder="1" applyAlignment="1" applyProtection="1">
      <alignment horizontal="center" vertical="center"/>
      <protection locked="0"/>
    </xf>
    <xf numFmtId="193" fontId="4" fillId="34" borderId="55" xfId="0" applyNumberFormat="1" applyFont="1" applyFill="1" applyBorder="1" applyAlignment="1" applyProtection="1">
      <alignment horizontal="center" vertical="center"/>
      <protection locked="0"/>
    </xf>
    <xf numFmtId="182" fontId="4" fillId="34" borderId="18" xfId="0" applyNumberFormat="1" applyFont="1" applyFill="1" applyBorder="1" applyAlignment="1" applyProtection="1">
      <alignment horizontal="center" vertical="center"/>
      <protection locked="0"/>
    </xf>
    <xf numFmtId="182" fontId="4" fillId="34" borderId="19" xfId="0" applyNumberFormat="1" applyFont="1" applyFill="1" applyBorder="1" applyAlignment="1" applyProtection="1">
      <alignment horizontal="center" vertical="center"/>
      <protection locked="0"/>
    </xf>
    <xf numFmtId="182" fontId="4" fillId="34" borderId="36" xfId="0" applyNumberFormat="1" applyFont="1" applyFill="1" applyBorder="1" applyAlignment="1" applyProtection="1">
      <alignment horizontal="center" vertical="center"/>
      <protection locked="0"/>
    </xf>
    <xf numFmtId="0" fontId="7" fillId="34" borderId="54" xfId="0" applyFont="1" applyFill="1" applyBorder="1" applyAlignment="1" applyProtection="1">
      <alignment horizontal="left" vertical="center"/>
      <protection locked="0"/>
    </xf>
    <xf numFmtId="0" fontId="7" fillId="34" borderId="59" xfId="0" applyFont="1" applyFill="1" applyBorder="1" applyAlignment="1" applyProtection="1">
      <alignment horizontal="left" vertical="center"/>
      <protection locked="0"/>
    </xf>
    <xf numFmtId="0" fontId="7" fillId="34" borderId="55" xfId="0" applyFont="1" applyFill="1" applyBorder="1" applyAlignment="1" applyProtection="1">
      <alignment horizontal="left" vertical="center"/>
      <protection locked="0"/>
    </xf>
    <xf numFmtId="49" fontId="4" fillId="34" borderId="18" xfId="0" applyNumberFormat="1" applyFont="1" applyFill="1" applyBorder="1" applyAlignment="1" applyProtection="1">
      <alignment horizontal="center" vertical="center"/>
      <protection/>
    </xf>
    <xf numFmtId="49" fontId="4" fillId="34" borderId="19" xfId="0" applyNumberFormat="1" applyFont="1" applyFill="1" applyBorder="1" applyAlignment="1" applyProtection="1">
      <alignment horizontal="center" vertical="center"/>
      <protection/>
    </xf>
    <xf numFmtId="191" fontId="7" fillId="33" borderId="41" xfId="61" applyNumberFormat="1" applyFont="1" applyFill="1" applyBorder="1" applyAlignment="1" applyProtection="1">
      <alignment vertical="center" shrinkToFit="1"/>
      <protection/>
    </xf>
    <xf numFmtId="191" fontId="7" fillId="33" borderId="38" xfId="61" applyNumberFormat="1" applyFont="1" applyFill="1" applyBorder="1" applyAlignment="1" applyProtection="1">
      <alignment vertical="center" shrinkToFit="1"/>
      <protection/>
    </xf>
    <xf numFmtId="195" fontId="4" fillId="33" borderId="63" xfId="0" applyNumberFormat="1" applyFont="1" applyFill="1" applyBorder="1" applyAlignment="1" applyProtection="1">
      <alignment horizontal="center" vertical="center"/>
      <protection/>
    </xf>
    <xf numFmtId="195" fontId="4" fillId="33" borderId="64" xfId="0" applyNumberFormat="1" applyFont="1" applyFill="1" applyBorder="1" applyAlignment="1" applyProtection="1">
      <alignment horizontal="center" vertical="center"/>
      <protection/>
    </xf>
    <xf numFmtId="195" fontId="4" fillId="33" borderId="65" xfId="0" applyNumberFormat="1" applyFont="1" applyFill="1" applyBorder="1" applyAlignment="1" applyProtection="1">
      <alignment horizontal="center" vertical="center"/>
      <protection/>
    </xf>
    <xf numFmtId="195" fontId="4" fillId="33" borderId="18" xfId="0" applyNumberFormat="1" applyFont="1" applyFill="1" applyBorder="1" applyAlignment="1" applyProtection="1">
      <alignment horizontal="center" vertical="center"/>
      <protection/>
    </xf>
    <xf numFmtId="195" fontId="4" fillId="33" borderId="19" xfId="0" applyNumberFormat="1" applyFont="1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left" vertical="center"/>
      <protection locked="0"/>
    </xf>
    <xf numFmtId="0" fontId="4" fillId="34" borderId="64" xfId="0" applyFont="1" applyFill="1" applyBorder="1" applyAlignment="1" applyProtection="1">
      <alignment horizontal="left" vertical="center"/>
      <protection locked="0"/>
    </xf>
    <xf numFmtId="0" fontId="4" fillId="34" borderId="65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left" vertical="center"/>
      <protection/>
    </xf>
    <xf numFmtId="0" fontId="7" fillId="33" borderId="36" xfId="0" applyFont="1" applyFill="1" applyBorder="1" applyAlignment="1" applyProtection="1">
      <alignment horizontal="left" vertical="center"/>
      <protection/>
    </xf>
    <xf numFmtId="0" fontId="4" fillId="33" borderId="66" xfId="0" applyFont="1" applyFill="1" applyBorder="1" applyAlignment="1" applyProtection="1">
      <alignment horizontal="center" vertical="center"/>
      <protection/>
    </xf>
    <xf numFmtId="191" fontId="7" fillId="33" borderId="39" xfId="61" applyNumberFormat="1" applyFont="1" applyFill="1" applyBorder="1" applyAlignment="1" applyProtection="1">
      <alignment horizontal="left" vertical="center"/>
      <protection/>
    </xf>
    <xf numFmtId="38" fontId="7" fillId="33" borderId="41" xfId="49" applyFont="1" applyFill="1" applyBorder="1" applyAlignment="1" applyProtection="1">
      <alignment horizontal="left" vertical="center"/>
      <protection/>
    </xf>
    <xf numFmtId="183" fontId="4" fillId="34" borderId="67" xfId="0" applyNumberFormat="1" applyFont="1" applyFill="1" applyBorder="1" applyAlignment="1" applyProtection="1">
      <alignment horizontal="center" vertical="center"/>
      <protection hidden="1" locked="0"/>
    </xf>
    <xf numFmtId="183" fontId="4" fillId="34" borderId="68" xfId="0" applyNumberFormat="1" applyFont="1" applyFill="1" applyBorder="1" applyAlignment="1" applyProtection="1">
      <alignment horizontal="center" vertical="center"/>
      <protection hidden="1" locked="0"/>
    </xf>
    <xf numFmtId="183" fontId="4" fillId="34" borderId="6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0" xfId="0" applyFont="1" applyFill="1" applyBorder="1" applyAlignment="1" applyProtection="1">
      <alignment horizontal="distributed" vertical="center"/>
      <protection hidden="1"/>
    </xf>
    <xf numFmtId="181" fontId="4" fillId="33" borderId="52" xfId="0" applyNumberFormat="1" applyFont="1" applyFill="1" applyBorder="1" applyAlignment="1" applyProtection="1">
      <alignment horizontal="center" vertical="top"/>
      <protection hidden="1"/>
    </xf>
    <xf numFmtId="9" fontId="4" fillId="33" borderId="30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67" xfId="0" applyFont="1" applyFill="1" applyBorder="1" applyAlignment="1" applyProtection="1">
      <alignment horizontal="center" vertical="center"/>
      <protection hidden="1" locked="0"/>
    </xf>
    <xf numFmtId="0" fontId="4" fillId="33" borderId="68" xfId="0" applyFont="1" applyFill="1" applyBorder="1" applyAlignment="1" applyProtection="1">
      <alignment horizontal="center" vertical="center"/>
      <protection hidden="1" locked="0"/>
    </xf>
    <xf numFmtId="0" fontId="4" fillId="33" borderId="69" xfId="0" applyFont="1" applyFill="1" applyBorder="1" applyAlignment="1" applyProtection="1">
      <alignment horizontal="center" vertical="center"/>
      <protection hidden="1" locked="0"/>
    </xf>
    <xf numFmtId="183" fontId="4" fillId="34" borderId="70" xfId="0" applyNumberFormat="1" applyFont="1" applyFill="1" applyBorder="1" applyAlignment="1" applyProtection="1">
      <alignment horizontal="center" vertical="center"/>
      <protection hidden="1" locked="0"/>
    </xf>
    <xf numFmtId="183" fontId="4" fillId="34" borderId="71" xfId="0" applyNumberFormat="1" applyFont="1" applyFill="1" applyBorder="1" applyAlignment="1" applyProtection="1">
      <alignment horizontal="center" vertical="center"/>
      <protection hidden="1" locked="0"/>
    </xf>
    <xf numFmtId="183" fontId="4" fillId="34" borderId="72" xfId="0" applyNumberFormat="1" applyFont="1" applyFill="1" applyBorder="1" applyAlignment="1" applyProtection="1">
      <alignment horizontal="center" vertical="center"/>
      <protection hidden="1" locked="0"/>
    </xf>
    <xf numFmtId="182" fontId="4" fillId="33" borderId="0" xfId="0" applyNumberFormat="1" applyFont="1" applyFill="1" applyBorder="1" applyAlignment="1" applyProtection="1">
      <alignment horizontal="center" vertical="center"/>
      <protection hidden="1"/>
    </xf>
    <xf numFmtId="193" fontId="13" fillId="33" borderId="0" xfId="0" applyNumberFormat="1" applyFont="1" applyFill="1" applyBorder="1" applyAlignment="1" applyProtection="1">
      <alignment horizontal="center" vertical="center"/>
      <protection hidden="1"/>
    </xf>
    <xf numFmtId="193" fontId="0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distributed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82" fontId="13" fillId="33" borderId="67" xfId="0" applyNumberFormat="1" applyFont="1" applyFill="1" applyBorder="1" applyAlignment="1" applyProtection="1">
      <alignment horizontal="center" vertical="center"/>
      <protection hidden="1"/>
    </xf>
    <xf numFmtId="182" fontId="13" fillId="33" borderId="68" xfId="0" applyNumberFormat="1" applyFont="1" applyFill="1" applyBorder="1" applyAlignment="1" applyProtection="1">
      <alignment horizontal="center" vertical="center"/>
      <protection hidden="1"/>
    </xf>
    <xf numFmtId="182" fontId="13" fillId="33" borderId="69" xfId="0" applyNumberFormat="1" applyFont="1" applyFill="1" applyBorder="1" applyAlignment="1" applyProtection="1">
      <alignment horizontal="center" vertical="center"/>
      <protection hidden="1"/>
    </xf>
    <xf numFmtId="182" fontId="13" fillId="33" borderId="0" xfId="0" applyNumberFormat="1" applyFont="1" applyFill="1" applyBorder="1" applyAlignment="1" applyProtection="1">
      <alignment horizontal="center" vertical="center"/>
      <protection hidden="1"/>
    </xf>
    <xf numFmtId="182" fontId="0" fillId="33" borderId="0" xfId="0" applyNumberFormat="1" applyFont="1" applyFill="1" applyBorder="1" applyAlignment="1" applyProtection="1">
      <alignment horizontal="center" vertical="center"/>
      <protection hidden="1"/>
    </xf>
    <xf numFmtId="191" fontId="4" fillId="34" borderId="67" xfId="0" applyNumberFormat="1" applyFont="1" applyFill="1" applyBorder="1" applyAlignment="1" applyProtection="1">
      <alignment horizontal="center" vertical="center"/>
      <protection hidden="1" locked="0"/>
    </xf>
    <xf numFmtId="191" fontId="4" fillId="34" borderId="68" xfId="0" applyNumberFormat="1" applyFont="1" applyFill="1" applyBorder="1" applyAlignment="1" applyProtection="1">
      <alignment horizontal="center" vertical="center"/>
      <protection hidden="1" locked="0"/>
    </xf>
    <xf numFmtId="191" fontId="4" fillId="34" borderId="69" xfId="0" applyNumberFormat="1" applyFont="1" applyFill="1" applyBorder="1" applyAlignment="1" applyProtection="1">
      <alignment horizontal="center" vertical="center"/>
      <protection hidden="1" locked="0"/>
    </xf>
    <xf numFmtId="181" fontId="4" fillId="33" borderId="0" xfId="0" applyNumberFormat="1" applyFont="1" applyFill="1" applyBorder="1" applyAlignment="1" applyProtection="1" quotePrefix="1">
      <alignment horizontal="left" vertical="center"/>
      <protection hidden="1"/>
    </xf>
    <xf numFmtId="191" fontId="4" fillId="33" borderId="67" xfId="0" applyNumberFormat="1" applyFont="1" applyFill="1" applyBorder="1" applyAlignment="1" applyProtection="1">
      <alignment horizontal="center" vertical="center"/>
      <protection hidden="1" locked="0"/>
    </xf>
    <xf numFmtId="191" fontId="4" fillId="33" borderId="68" xfId="0" applyNumberFormat="1" applyFont="1" applyFill="1" applyBorder="1" applyAlignment="1" applyProtection="1">
      <alignment horizontal="center" vertical="center"/>
      <protection hidden="1" locked="0"/>
    </xf>
    <xf numFmtId="191" fontId="4" fillId="33" borderId="69" xfId="0" applyNumberFormat="1" applyFont="1" applyFill="1" applyBorder="1" applyAlignment="1" applyProtection="1">
      <alignment horizontal="center" vertical="center"/>
      <protection hidden="1" locked="0"/>
    </xf>
    <xf numFmtId="49" fontId="4" fillId="33" borderId="0" xfId="0" applyNumberFormat="1" applyFont="1" applyFill="1" applyBorder="1" applyAlignment="1" applyProtection="1">
      <alignment horizontal="left" vertical="center"/>
      <protection hidden="1"/>
    </xf>
    <xf numFmtId="0" fontId="11" fillId="33" borderId="73" xfId="0" applyFont="1" applyFill="1" applyBorder="1" applyAlignment="1" applyProtection="1">
      <alignment horizontal="center" vertical="center" shrinkToFit="1"/>
      <protection hidden="1"/>
    </xf>
    <xf numFmtId="0" fontId="11" fillId="33" borderId="74" xfId="0" applyFont="1" applyFill="1" applyBorder="1" applyAlignment="1" applyProtection="1">
      <alignment horizontal="center" vertical="center" shrinkToFit="1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0" fontId="11" fillId="33" borderId="13" xfId="0" applyFont="1" applyFill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 applyProtection="1">
      <alignment horizontal="center" vertical="center"/>
      <protection hidden="1"/>
    </xf>
    <xf numFmtId="189" fontId="11" fillId="34" borderId="40" xfId="0" applyNumberFormat="1" applyFont="1" applyFill="1" applyBorder="1" applyAlignment="1" applyProtection="1">
      <alignment horizontal="center" vertical="center"/>
      <protection hidden="1" locked="0"/>
    </xf>
    <xf numFmtId="189" fontId="11" fillId="34" borderId="41" xfId="0" applyNumberFormat="1" applyFont="1" applyFill="1" applyBorder="1" applyAlignment="1" applyProtection="1">
      <alignment horizontal="center" vertical="center"/>
      <protection hidden="1" locked="0"/>
    </xf>
    <xf numFmtId="189" fontId="11" fillId="34" borderId="60" xfId="0" applyNumberFormat="1" applyFont="1" applyFill="1" applyBorder="1" applyAlignment="1" applyProtection="1">
      <alignment horizontal="center" vertical="center"/>
      <protection hidden="1" locked="0"/>
    </xf>
    <xf numFmtId="189" fontId="11" fillId="34" borderId="37" xfId="0" applyNumberFormat="1" applyFont="1" applyFill="1" applyBorder="1" applyAlignment="1" applyProtection="1">
      <alignment horizontal="center" vertical="center"/>
      <protection hidden="1" locked="0"/>
    </xf>
    <xf numFmtId="189" fontId="11" fillId="34" borderId="38" xfId="0" applyNumberFormat="1" applyFont="1" applyFill="1" applyBorder="1" applyAlignment="1" applyProtection="1">
      <alignment horizontal="center" vertical="center"/>
      <protection hidden="1" locked="0"/>
    </xf>
    <xf numFmtId="189" fontId="11" fillId="34" borderId="61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63" xfId="0" applyFont="1" applyFill="1" applyBorder="1" applyAlignment="1" applyProtection="1">
      <alignment horizontal="left" vertical="center"/>
      <protection hidden="1" locked="0"/>
    </xf>
    <xf numFmtId="0" fontId="11" fillId="34" borderId="64" xfId="0" applyFont="1" applyFill="1" applyBorder="1" applyAlignment="1" applyProtection="1">
      <alignment horizontal="left" vertical="center"/>
      <protection hidden="1" locked="0"/>
    </xf>
    <xf numFmtId="0" fontId="11" fillId="34" borderId="65" xfId="0" applyFont="1" applyFill="1" applyBorder="1" applyAlignment="1" applyProtection="1">
      <alignment horizontal="left" vertical="center"/>
      <protection hidden="1" locked="0"/>
    </xf>
    <xf numFmtId="0" fontId="11" fillId="34" borderId="37" xfId="0" applyNumberFormat="1" applyFont="1" applyFill="1" applyBorder="1" applyAlignment="1" applyProtection="1">
      <alignment horizontal="left" vertical="center"/>
      <protection hidden="1" locked="0"/>
    </xf>
    <xf numFmtId="0" fontId="11" fillId="34" borderId="38" xfId="0" applyNumberFormat="1" applyFont="1" applyFill="1" applyBorder="1" applyAlignment="1" applyProtection="1">
      <alignment horizontal="left" vertical="center"/>
      <protection hidden="1" locked="0"/>
    </xf>
    <xf numFmtId="0" fontId="11" fillId="34" borderId="39" xfId="0" applyNumberFormat="1" applyFont="1" applyFill="1" applyBorder="1" applyAlignment="1" applyProtection="1">
      <alignment horizontal="left" vertical="center"/>
      <protection hidden="1" locked="0"/>
    </xf>
    <xf numFmtId="0" fontId="19" fillId="33" borderId="14" xfId="0" applyFont="1" applyFill="1" applyBorder="1" applyAlignment="1" applyProtection="1">
      <alignment horizontal="center" vertical="center" shrinkToFit="1"/>
      <protection hidden="1"/>
    </xf>
    <xf numFmtId="0" fontId="19" fillId="33" borderId="0" xfId="0" applyFont="1" applyFill="1" applyBorder="1" applyAlignment="1" applyProtection="1">
      <alignment horizontal="center" vertical="center" shrinkToFit="1"/>
      <protection hidden="1"/>
    </xf>
    <xf numFmtId="0" fontId="19" fillId="33" borderId="12" xfId="0" applyFont="1" applyFill="1" applyBorder="1" applyAlignment="1" applyProtection="1">
      <alignment horizontal="center" vertical="center" shrinkToFit="1"/>
      <protection hidden="1"/>
    </xf>
    <xf numFmtId="193" fontId="11" fillId="34" borderId="37" xfId="0" applyNumberFormat="1" applyFont="1" applyFill="1" applyBorder="1" applyAlignment="1" applyProtection="1">
      <alignment horizontal="center" vertical="center"/>
      <protection hidden="1" locked="0"/>
    </xf>
    <xf numFmtId="193" fontId="11" fillId="34" borderId="38" xfId="0" applyNumberFormat="1" applyFont="1" applyFill="1" applyBorder="1" applyAlignment="1" applyProtection="1">
      <alignment horizontal="center" vertical="center"/>
      <protection hidden="1" locked="0"/>
    </xf>
    <xf numFmtId="193" fontId="11" fillId="34" borderId="61" xfId="0" applyNumberFormat="1" applyFont="1" applyFill="1" applyBorder="1" applyAlignment="1" applyProtection="1">
      <alignment horizontal="center" vertical="center"/>
      <protection hidden="1" locked="0"/>
    </xf>
    <xf numFmtId="0" fontId="11" fillId="33" borderId="75" xfId="0" applyFont="1" applyFill="1" applyBorder="1" applyAlignment="1" applyProtection="1">
      <alignment horizontal="center" vertical="center" shrinkToFit="1"/>
      <protection hidden="1"/>
    </xf>
    <xf numFmtId="0" fontId="11" fillId="33" borderId="11" xfId="0" applyFont="1" applyFill="1" applyBorder="1" applyAlignment="1" applyProtection="1">
      <alignment horizontal="center" vertical="center" shrinkToFit="1"/>
      <protection hidden="1"/>
    </xf>
    <xf numFmtId="195" fontId="11" fillId="33" borderId="76" xfId="0" applyNumberFormat="1" applyFont="1" applyFill="1" applyBorder="1" applyAlignment="1" applyProtection="1">
      <alignment horizontal="center" vertical="center"/>
      <protection hidden="1"/>
    </xf>
    <xf numFmtId="195" fontId="11" fillId="33" borderId="20" xfId="0" applyNumberFormat="1" applyFont="1" applyFill="1" applyBorder="1" applyAlignment="1" applyProtection="1">
      <alignment horizontal="center" vertical="center"/>
      <protection hidden="1"/>
    </xf>
    <xf numFmtId="195" fontId="11" fillId="33" borderId="77" xfId="0" applyNumberFormat="1" applyFont="1" applyFill="1" applyBorder="1" applyAlignment="1" applyProtection="1">
      <alignment horizontal="center" vertical="center"/>
      <protection hidden="1"/>
    </xf>
    <xf numFmtId="182" fontId="11" fillId="33" borderId="76" xfId="0" applyNumberFormat="1" applyFont="1" applyFill="1" applyBorder="1" applyAlignment="1" applyProtection="1">
      <alignment horizontal="center" vertical="center"/>
      <protection hidden="1"/>
    </xf>
    <xf numFmtId="182" fontId="11" fillId="33" borderId="78" xfId="0" applyNumberFormat="1" applyFont="1" applyFill="1" applyBorder="1" applyAlignment="1" applyProtection="1">
      <alignment horizontal="center" vertical="center"/>
      <protection hidden="1"/>
    </xf>
    <xf numFmtId="0" fontId="11" fillId="33" borderId="18" xfId="0" applyFont="1" applyFill="1" applyBorder="1" applyAlignment="1" applyProtection="1">
      <alignment horizontal="center" vertical="center"/>
      <protection hidden="1"/>
    </xf>
    <xf numFmtId="0" fontId="11" fillId="33" borderId="19" xfId="0" applyFont="1" applyFill="1" applyBorder="1" applyAlignment="1" applyProtection="1">
      <alignment horizontal="center" vertical="center"/>
      <protection hidden="1"/>
    </xf>
    <xf numFmtId="0" fontId="11" fillId="33" borderId="36" xfId="0" applyFont="1" applyFill="1" applyBorder="1" applyAlignment="1" applyProtection="1">
      <alignment horizontal="center" vertical="center"/>
      <protection hidden="1"/>
    </xf>
    <xf numFmtId="0" fontId="11" fillId="33" borderId="76" xfId="0" applyFont="1" applyFill="1" applyBorder="1" applyAlignment="1" applyProtection="1">
      <alignment horizontal="center" vertical="center"/>
      <protection hidden="1"/>
    </xf>
    <xf numFmtId="0" fontId="11" fillId="33" borderId="20" xfId="0" applyFont="1" applyFill="1" applyBorder="1" applyAlignment="1" applyProtection="1">
      <alignment horizontal="center" vertical="center"/>
      <protection hidden="1"/>
    </xf>
    <xf numFmtId="0" fontId="11" fillId="33" borderId="78" xfId="0" applyFont="1" applyFill="1" applyBorder="1" applyAlignment="1" applyProtection="1">
      <alignment horizontal="center" vertical="center"/>
      <protection hidden="1"/>
    </xf>
    <xf numFmtId="0" fontId="11" fillId="33" borderId="43" xfId="0" applyFont="1" applyFill="1" applyBorder="1" applyAlignment="1" applyProtection="1">
      <alignment horizontal="center" vertical="center"/>
      <protection hidden="1"/>
    </xf>
    <xf numFmtId="0" fontId="11" fillId="33" borderId="44" xfId="0" applyFont="1" applyFill="1" applyBorder="1" applyAlignment="1" applyProtection="1">
      <alignment horizontal="center" vertical="center"/>
      <protection hidden="1"/>
    </xf>
    <xf numFmtId="0" fontId="11" fillId="33" borderId="45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distributed" vertical="center" indent="3"/>
      <protection hidden="1"/>
    </xf>
    <xf numFmtId="0" fontId="11" fillId="33" borderId="16" xfId="0" applyFont="1" applyFill="1" applyBorder="1" applyAlignment="1" applyProtection="1">
      <alignment horizontal="distributed" vertical="center" indent="3"/>
      <protection hidden="1"/>
    </xf>
    <xf numFmtId="0" fontId="11" fillId="33" borderId="17" xfId="0" applyFont="1" applyFill="1" applyBorder="1" applyAlignment="1" applyProtection="1">
      <alignment horizontal="distributed" vertical="center" indent="3"/>
      <protection hidden="1"/>
    </xf>
    <xf numFmtId="0" fontId="11" fillId="33" borderId="15" xfId="0" applyFont="1" applyFill="1" applyBorder="1" applyAlignment="1" applyProtection="1">
      <alignment horizontal="center" vertical="center"/>
      <protection hidden="1"/>
    </xf>
    <xf numFmtId="0" fontId="11" fillId="33" borderId="16" xfId="0" applyFont="1" applyFill="1" applyBorder="1" applyAlignment="1" applyProtection="1">
      <alignment horizontal="center" vertical="center"/>
      <protection hidden="1"/>
    </xf>
    <xf numFmtId="0" fontId="11" fillId="33" borderId="17" xfId="0" applyFont="1" applyFill="1" applyBorder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1" fillId="33" borderId="12" xfId="0" applyFont="1" applyFill="1" applyBorder="1" applyAlignment="1" applyProtection="1">
      <alignment horizontal="center" vertical="center"/>
      <protection hidden="1"/>
    </xf>
    <xf numFmtId="49" fontId="11" fillId="33" borderId="14" xfId="0" applyNumberFormat="1" applyFont="1" applyFill="1" applyBorder="1" applyAlignment="1" applyProtection="1">
      <alignment horizontal="left" vertical="center"/>
      <protection hidden="1"/>
    </xf>
    <xf numFmtId="49" fontId="11" fillId="33" borderId="0" xfId="0" applyNumberFormat="1" applyFont="1" applyFill="1" applyBorder="1" applyAlignment="1" applyProtection="1">
      <alignment horizontal="left" vertical="center"/>
      <protection hidden="1"/>
    </xf>
    <xf numFmtId="195" fontId="11" fillId="33" borderId="76" xfId="0" applyNumberFormat="1" applyFont="1" applyFill="1" applyBorder="1" applyAlignment="1" applyProtection="1">
      <alignment horizontal="center" vertical="center" shrinkToFit="1"/>
      <protection hidden="1"/>
    </xf>
    <xf numFmtId="195" fontId="11" fillId="33" borderId="20" xfId="0" applyNumberFormat="1" applyFont="1" applyFill="1" applyBorder="1" applyAlignment="1" applyProtection="1">
      <alignment horizontal="center" vertical="center" shrinkToFit="1"/>
      <protection hidden="1"/>
    </xf>
    <xf numFmtId="195" fontId="11" fillId="33" borderId="78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79" xfId="0" applyFont="1" applyFill="1" applyBorder="1" applyAlignment="1" applyProtection="1">
      <alignment horizontal="center" vertical="center" shrinkToFit="1"/>
      <protection hidden="1"/>
    </xf>
    <xf numFmtId="0" fontId="11" fillId="33" borderId="80" xfId="0" applyFont="1" applyFill="1" applyBorder="1" applyAlignment="1" applyProtection="1">
      <alignment horizontal="center" vertical="center" shrinkToFit="1"/>
      <protection hidden="1"/>
    </xf>
    <xf numFmtId="189" fontId="11" fillId="34" borderId="43" xfId="0" applyNumberFormat="1" applyFont="1" applyFill="1" applyBorder="1" applyAlignment="1" applyProtection="1">
      <alignment horizontal="center" vertical="center"/>
      <protection hidden="1" locked="0"/>
    </xf>
    <xf numFmtId="189" fontId="11" fillId="34" borderId="44" xfId="0" applyNumberFormat="1" applyFont="1" applyFill="1" applyBorder="1" applyAlignment="1" applyProtection="1">
      <alignment horizontal="center" vertical="center"/>
      <protection hidden="1" locked="0"/>
    </xf>
    <xf numFmtId="189" fontId="11" fillId="34" borderId="81" xfId="0" applyNumberFormat="1" applyFont="1" applyFill="1" applyBorder="1" applyAlignment="1" applyProtection="1">
      <alignment horizontal="center" vertical="center"/>
      <protection hidden="1" locked="0"/>
    </xf>
    <xf numFmtId="189" fontId="11" fillId="33" borderId="76" xfId="0" applyNumberFormat="1" applyFont="1" applyFill="1" applyBorder="1" applyAlignment="1" applyProtection="1">
      <alignment horizontal="center" vertical="center"/>
      <protection hidden="1"/>
    </xf>
    <xf numFmtId="189" fontId="11" fillId="33" borderId="20" xfId="0" applyNumberFormat="1" applyFont="1" applyFill="1" applyBorder="1" applyAlignment="1" applyProtection="1">
      <alignment horizontal="center" vertical="center"/>
      <protection hidden="1"/>
    </xf>
    <xf numFmtId="189" fontId="11" fillId="33" borderId="77" xfId="0" applyNumberFormat="1" applyFont="1" applyFill="1" applyBorder="1" applyAlignment="1" applyProtection="1">
      <alignment horizontal="center" vertical="center"/>
      <protection hidden="1"/>
    </xf>
    <xf numFmtId="195" fontId="11" fillId="33" borderId="43" xfId="0" applyNumberFormat="1" applyFont="1" applyFill="1" applyBorder="1" applyAlignment="1" applyProtection="1">
      <alignment horizontal="center" vertical="center"/>
      <protection hidden="1"/>
    </xf>
    <xf numFmtId="195" fontId="11" fillId="33" borderId="44" xfId="0" applyNumberFormat="1" applyFont="1" applyFill="1" applyBorder="1" applyAlignment="1" applyProtection="1">
      <alignment horizontal="center" vertical="center"/>
      <protection hidden="1"/>
    </xf>
    <xf numFmtId="195" fontId="11" fillId="33" borderId="40" xfId="0" applyNumberFormat="1" applyFont="1" applyFill="1" applyBorder="1" applyAlignment="1" applyProtection="1">
      <alignment horizontal="center" vertical="center"/>
      <protection hidden="1"/>
    </xf>
    <xf numFmtId="195" fontId="11" fillId="33" borderId="41" xfId="0" applyNumberFormat="1" applyFont="1" applyFill="1" applyBorder="1" applyAlignment="1" applyProtection="1">
      <alignment horizontal="center" vertical="center"/>
      <protection hidden="1"/>
    </xf>
    <xf numFmtId="0" fontId="11" fillId="33" borderId="40" xfId="0" applyFont="1" applyFill="1" applyBorder="1" applyAlignment="1" applyProtection="1">
      <alignment horizontal="center" vertical="center"/>
      <protection hidden="1"/>
    </xf>
    <xf numFmtId="0" fontId="11" fillId="33" borderId="41" xfId="0" applyFont="1" applyFill="1" applyBorder="1" applyAlignment="1" applyProtection="1">
      <alignment horizontal="center" vertical="center"/>
      <protection hidden="1"/>
    </xf>
    <xf numFmtId="0" fontId="11" fillId="33" borderId="42" xfId="0" applyFont="1" applyFill="1" applyBorder="1" applyAlignment="1" applyProtection="1">
      <alignment horizontal="center" vertical="center"/>
      <protection hidden="1"/>
    </xf>
    <xf numFmtId="195" fontId="11" fillId="33" borderId="82" xfId="0" applyNumberFormat="1" applyFont="1" applyFill="1" applyBorder="1" applyAlignment="1" applyProtection="1">
      <alignment horizontal="center" vertical="center" shrinkToFit="1"/>
      <protection hidden="1"/>
    </xf>
    <xf numFmtId="195" fontId="11" fillId="33" borderId="36" xfId="0" applyNumberFormat="1" applyFont="1" applyFill="1" applyBorder="1" applyAlignment="1" applyProtection="1">
      <alignment horizontal="center" vertical="center" shrinkToFit="1"/>
      <protection hidden="1"/>
    </xf>
    <xf numFmtId="195" fontId="11" fillId="33" borderId="19" xfId="0" applyNumberFormat="1" applyFont="1" applyFill="1" applyBorder="1" applyAlignment="1" applyProtection="1">
      <alignment horizontal="center" vertical="center"/>
      <protection hidden="1"/>
    </xf>
    <xf numFmtId="0" fontId="11" fillId="33" borderId="18" xfId="0" applyFont="1" applyFill="1" applyBorder="1" applyAlignment="1" applyProtection="1">
      <alignment horizontal="left" vertical="center" indent="1"/>
      <protection hidden="1"/>
    </xf>
    <xf numFmtId="0" fontId="11" fillId="33" borderId="19" xfId="0" applyFont="1" applyFill="1" applyBorder="1" applyAlignment="1" applyProtection="1">
      <alignment horizontal="left" vertical="center" indent="1"/>
      <protection hidden="1"/>
    </xf>
    <xf numFmtId="0" fontId="11" fillId="33" borderId="36" xfId="0" applyFont="1" applyFill="1" applyBorder="1" applyAlignment="1" applyProtection="1">
      <alignment horizontal="left" vertical="center" indent="1"/>
      <protection hidden="1"/>
    </xf>
    <xf numFmtId="195" fontId="11" fillId="33" borderId="15" xfId="0" applyNumberFormat="1" applyFont="1" applyFill="1" applyBorder="1" applyAlignment="1" applyProtection="1">
      <alignment horizontal="center" vertical="center"/>
      <protection hidden="1"/>
    </xf>
    <xf numFmtId="195" fontId="11" fillId="33" borderId="16" xfId="0" applyNumberFormat="1" applyFont="1" applyFill="1" applyBorder="1" applyAlignment="1" applyProtection="1">
      <alignment horizontal="center" vertical="center"/>
      <protection hidden="1"/>
    </xf>
    <xf numFmtId="195" fontId="11" fillId="33" borderId="17" xfId="0" applyNumberFormat="1" applyFont="1" applyFill="1" applyBorder="1" applyAlignment="1" applyProtection="1">
      <alignment horizontal="center" vertical="center"/>
      <protection hidden="1"/>
    </xf>
    <xf numFmtId="195" fontId="11" fillId="33" borderId="83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76" xfId="0" applyFont="1" applyFill="1" applyBorder="1" applyAlignment="1" applyProtection="1">
      <alignment vertical="center"/>
      <protection hidden="1"/>
    </xf>
    <xf numFmtId="0" fontId="11" fillId="33" borderId="78" xfId="0" applyFont="1" applyFill="1" applyBorder="1" applyAlignment="1" applyProtection="1">
      <alignment vertical="center"/>
      <protection hidden="1"/>
    </xf>
    <xf numFmtId="0" fontId="11" fillId="33" borderId="62" xfId="0" applyFont="1" applyFill="1" applyBorder="1" applyAlignment="1" applyProtection="1">
      <alignment horizontal="left" vertical="center" indent="1"/>
      <protection hidden="1"/>
    </xf>
    <xf numFmtId="195" fontId="11" fillId="34" borderId="18" xfId="0" applyNumberFormat="1" applyFont="1" applyFill="1" applyBorder="1" applyAlignment="1" applyProtection="1">
      <alignment horizontal="center" vertical="center"/>
      <protection hidden="1" locked="0"/>
    </xf>
    <xf numFmtId="195" fontId="11" fillId="34" borderId="19" xfId="0" applyNumberFormat="1" applyFont="1" applyFill="1" applyBorder="1" applyAlignment="1" applyProtection="1">
      <alignment horizontal="center" vertical="center"/>
      <protection hidden="1" locked="0"/>
    </xf>
    <xf numFmtId="195" fontId="11" fillId="34" borderId="84" xfId="0" applyNumberFormat="1" applyFont="1" applyFill="1" applyBorder="1" applyAlignment="1" applyProtection="1">
      <alignment horizontal="center" vertical="center"/>
      <protection hidden="1" locked="0"/>
    </xf>
    <xf numFmtId="191" fontId="11" fillId="34" borderId="54" xfId="0" applyNumberFormat="1" applyFont="1" applyFill="1" applyBorder="1" applyAlignment="1" applyProtection="1">
      <alignment horizontal="center" vertical="center"/>
      <protection hidden="1" locked="0"/>
    </xf>
    <xf numFmtId="191" fontId="11" fillId="34" borderId="59" xfId="0" applyNumberFormat="1" applyFont="1" applyFill="1" applyBorder="1" applyAlignment="1" applyProtection="1">
      <alignment horizontal="center" vertical="center"/>
      <protection hidden="1" locked="0"/>
    </xf>
    <xf numFmtId="191" fontId="11" fillId="34" borderId="66" xfId="0" applyNumberFormat="1" applyFont="1" applyFill="1" applyBorder="1" applyAlignment="1" applyProtection="1">
      <alignment horizontal="center" vertical="center"/>
      <protection hidden="1" locked="0"/>
    </xf>
    <xf numFmtId="191" fontId="11" fillId="34" borderId="37" xfId="0" applyNumberFormat="1" applyFont="1" applyFill="1" applyBorder="1" applyAlignment="1" applyProtection="1">
      <alignment horizontal="center" vertical="center"/>
      <protection hidden="1" locked="0"/>
    </xf>
    <xf numFmtId="191" fontId="11" fillId="34" borderId="38" xfId="0" applyNumberFormat="1" applyFont="1" applyFill="1" applyBorder="1" applyAlignment="1" applyProtection="1">
      <alignment horizontal="center" vertical="center"/>
      <protection hidden="1" locked="0"/>
    </xf>
    <xf numFmtId="191" fontId="11" fillId="34" borderId="61" xfId="0" applyNumberFormat="1" applyFont="1" applyFill="1" applyBorder="1" applyAlignment="1" applyProtection="1">
      <alignment horizontal="center" vertical="center"/>
      <protection hidden="1" locked="0"/>
    </xf>
    <xf numFmtId="0" fontId="11" fillId="33" borderId="82" xfId="0" applyFont="1" applyFill="1" applyBorder="1" applyAlignment="1" applyProtection="1">
      <alignment horizontal="center" vertical="center" shrinkToFit="1"/>
      <protection hidden="1"/>
    </xf>
    <xf numFmtId="0" fontId="11" fillId="33" borderId="19" xfId="0" applyFont="1" applyFill="1" applyBorder="1" applyAlignment="1" applyProtection="1">
      <alignment horizontal="center" vertical="center" shrinkToFit="1"/>
      <protection hidden="1"/>
    </xf>
    <xf numFmtId="0" fontId="11" fillId="33" borderId="36" xfId="0" applyFont="1" applyFill="1" applyBorder="1" applyAlignment="1" applyProtection="1">
      <alignment horizontal="center" vertical="center" shrinkToFit="1"/>
      <protection hidden="1"/>
    </xf>
    <xf numFmtId="0" fontId="11" fillId="33" borderId="85" xfId="0" applyFont="1" applyFill="1" applyBorder="1" applyAlignment="1" applyProtection="1">
      <alignment horizontal="center" vertical="center" shrinkToFit="1"/>
      <protection hidden="1"/>
    </xf>
    <xf numFmtId="0" fontId="11" fillId="33" borderId="16" xfId="0" applyFont="1" applyFill="1" applyBorder="1" applyAlignment="1" applyProtection="1">
      <alignment horizontal="center" vertical="center" shrinkToFit="1"/>
      <protection hidden="1"/>
    </xf>
    <xf numFmtId="0" fontId="11" fillId="33" borderId="17" xfId="0" applyFont="1" applyFill="1" applyBorder="1" applyAlignment="1" applyProtection="1">
      <alignment horizontal="center" vertical="center" shrinkToFit="1"/>
      <protection hidden="1"/>
    </xf>
    <xf numFmtId="0" fontId="11" fillId="33" borderId="13" xfId="0" applyFont="1" applyFill="1" applyBorder="1" applyAlignment="1" applyProtection="1">
      <alignment horizontal="center" vertical="center" shrinkToFit="1"/>
      <protection hidden="1"/>
    </xf>
    <xf numFmtId="0" fontId="11" fillId="34" borderId="54" xfId="0" applyNumberFormat="1" applyFont="1" applyFill="1" applyBorder="1" applyAlignment="1" applyProtection="1">
      <alignment horizontal="left" vertical="center"/>
      <protection hidden="1" locked="0"/>
    </xf>
    <xf numFmtId="0" fontId="11" fillId="34" borderId="59" xfId="0" applyNumberFormat="1" applyFont="1" applyFill="1" applyBorder="1" applyAlignment="1" applyProtection="1">
      <alignment horizontal="left" vertical="center"/>
      <protection hidden="1" locked="0"/>
    </xf>
    <xf numFmtId="0" fontId="11" fillId="34" borderId="55" xfId="0" applyNumberFormat="1" applyFont="1" applyFill="1" applyBorder="1" applyAlignment="1" applyProtection="1">
      <alignment horizontal="left" vertical="center"/>
      <protection hidden="1" locked="0"/>
    </xf>
    <xf numFmtId="0" fontId="11" fillId="33" borderId="86" xfId="0" applyFont="1" applyFill="1" applyBorder="1" applyAlignment="1" applyProtection="1">
      <alignment horizontal="center" vertical="center" shrinkToFit="1"/>
      <protection hidden="1"/>
    </xf>
    <xf numFmtId="0" fontId="11" fillId="33" borderId="87" xfId="0" applyFont="1" applyFill="1" applyBorder="1" applyAlignment="1" applyProtection="1">
      <alignment horizontal="center" vertical="center" shrinkToFit="1"/>
      <protection hidden="1"/>
    </xf>
    <xf numFmtId="193" fontId="11" fillId="34" borderId="43" xfId="0" applyNumberFormat="1" applyFont="1" applyFill="1" applyBorder="1" applyAlignment="1" applyProtection="1">
      <alignment horizontal="center" vertical="center"/>
      <protection hidden="1" locked="0"/>
    </xf>
    <xf numFmtId="193" fontId="11" fillId="34" borderId="44" xfId="0" applyNumberFormat="1" applyFont="1" applyFill="1" applyBorder="1" applyAlignment="1" applyProtection="1">
      <alignment horizontal="center" vertical="center"/>
      <protection hidden="1" locked="0"/>
    </xf>
    <xf numFmtId="193" fontId="11" fillId="34" borderId="81" xfId="0" applyNumberFormat="1" applyFont="1" applyFill="1" applyBorder="1" applyAlignment="1" applyProtection="1">
      <alignment horizontal="center" vertical="center"/>
      <protection hidden="1" locked="0"/>
    </xf>
    <xf numFmtId="193" fontId="11" fillId="33" borderId="88" xfId="0" applyNumberFormat="1" applyFont="1" applyFill="1" applyBorder="1" applyAlignment="1" applyProtection="1">
      <alignment horizontal="center" vertical="center"/>
      <protection hidden="1"/>
    </xf>
    <xf numFmtId="193" fontId="11" fillId="33" borderId="41" xfId="0" applyNumberFormat="1" applyFont="1" applyFill="1" applyBorder="1" applyAlignment="1" applyProtection="1">
      <alignment horizontal="center" vertical="center"/>
      <protection hidden="1"/>
    </xf>
    <xf numFmtId="193" fontId="11" fillId="33" borderId="42" xfId="0" applyNumberFormat="1" applyFont="1" applyFill="1" applyBorder="1" applyAlignment="1" applyProtection="1">
      <alignment horizontal="center" vertical="center"/>
      <protection hidden="1"/>
    </xf>
    <xf numFmtId="195" fontId="11" fillId="33" borderId="37" xfId="0" applyNumberFormat="1" applyFont="1" applyFill="1" applyBorder="1" applyAlignment="1" applyProtection="1">
      <alignment horizontal="center" vertical="center"/>
      <protection hidden="1"/>
    </xf>
    <xf numFmtId="195" fontId="11" fillId="33" borderId="38" xfId="0" applyNumberFormat="1" applyFont="1" applyFill="1" applyBorder="1" applyAlignment="1" applyProtection="1">
      <alignment horizontal="center" vertical="center"/>
      <protection hidden="1"/>
    </xf>
    <xf numFmtId="195" fontId="11" fillId="33" borderId="61" xfId="0" applyNumberFormat="1" applyFont="1" applyFill="1" applyBorder="1" applyAlignment="1" applyProtection="1">
      <alignment horizontal="center" vertical="center"/>
      <protection hidden="1"/>
    </xf>
    <xf numFmtId="193" fontId="11" fillId="34" borderId="54" xfId="0" applyNumberFormat="1" applyFont="1" applyFill="1" applyBorder="1" applyAlignment="1" applyProtection="1">
      <alignment horizontal="center" vertical="center"/>
      <protection hidden="1" locked="0"/>
    </xf>
    <xf numFmtId="193" fontId="11" fillId="34" borderId="59" xfId="0" applyNumberFormat="1" applyFont="1" applyFill="1" applyBorder="1" applyAlignment="1" applyProtection="1">
      <alignment horizontal="center" vertical="center"/>
      <protection hidden="1" locked="0"/>
    </xf>
    <xf numFmtId="193" fontId="11" fillId="34" borderId="66" xfId="0" applyNumberFormat="1" applyFont="1" applyFill="1" applyBorder="1" applyAlignment="1" applyProtection="1">
      <alignment horizontal="center" vertical="center"/>
      <protection hidden="1" locked="0"/>
    </xf>
    <xf numFmtId="195" fontId="19" fillId="33" borderId="14" xfId="0" applyNumberFormat="1" applyFont="1" applyFill="1" applyBorder="1" applyAlignment="1" applyProtection="1">
      <alignment horizontal="center" vertical="center" shrinkToFit="1"/>
      <protection hidden="1"/>
    </xf>
    <xf numFmtId="195" fontId="19" fillId="33" borderId="0" xfId="0" applyNumberFormat="1" applyFont="1" applyFill="1" applyBorder="1" applyAlignment="1" applyProtection="1">
      <alignment horizontal="center" vertical="center" shrinkToFit="1"/>
      <protection hidden="1"/>
    </xf>
    <xf numFmtId="195" fontId="19" fillId="33" borderId="12" xfId="0" applyNumberFormat="1" applyFont="1" applyFill="1" applyBorder="1" applyAlignment="1" applyProtection="1">
      <alignment horizontal="center" vertical="center" shrinkToFit="1"/>
      <protection hidden="1"/>
    </xf>
    <xf numFmtId="195" fontId="11" fillId="33" borderId="89" xfId="0" applyNumberFormat="1" applyFont="1" applyFill="1" applyBorder="1" applyAlignment="1" applyProtection="1">
      <alignment horizontal="left" vertical="center"/>
      <protection hidden="1"/>
    </xf>
    <xf numFmtId="195" fontId="11" fillId="33" borderId="65" xfId="0" applyNumberFormat="1" applyFont="1" applyFill="1" applyBorder="1" applyAlignment="1" applyProtection="1">
      <alignment horizontal="left" vertical="center"/>
      <protection hidden="1"/>
    </xf>
    <xf numFmtId="0" fontId="11" fillId="33" borderId="89" xfId="0" applyFont="1" applyFill="1" applyBorder="1" applyAlignment="1" applyProtection="1">
      <alignment horizontal="left" vertical="center"/>
      <protection hidden="1"/>
    </xf>
    <xf numFmtId="0" fontId="11" fillId="33" borderId="65" xfId="0" applyFont="1" applyFill="1" applyBorder="1" applyAlignment="1" applyProtection="1">
      <alignment horizontal="left" vertical="center"/>
      <protection hidden="1"/>
    </xf>
    <xf numFmtId="0" fontId="11" fillId="33" borderId="64" xfId="0" applyFont="1" applyFill="1" applyBorder="1" applyAlignment="1" applyProtection="1">
      <alignment horizontal="left" vertical="center"/>
      <protection hidden="1"/>
    </xf>
    <xf numFmtId="195" fontId="11" fillId="34" borderId="63" xfId="0" applyNumberFormat="1" applyFont="1" applyFill="1" applyBorder="1" applyAlignment="1" applyProtection="1">
      <alignment horizontal="center" vertical="center"/>
      <protection hidden="1" locked="0"/>
    </xf>
    <xf numFmtId="195" fontId="11" fillId="34" borderId="64" xfId="0" applyNumberFormat="1" applyFont="1" applyFill="1" applyBorder="1" applyAlignment="1" applyProtection="1">
      <alignment horizontal="center" vertical="center"/>
      <protection hidden="1" locked="0"/>
    </xf>
    <xf numFmtId="195" fontId="11" fillId="34" borderId="90" xfId="0" applyNumberFormat="1" applyFont="1" applyFill="1" applyBorder="1" applyAlignment="1" applyProtection="1">
      <alignment horizontal="center" vertical="center"/>
      <protection hidden="1" locked="0"/>
    </xf>
    <xf numFmtId="195" fontId="11" fillId="33" borderId="18" xfId="0" applyNumberFormat="1" applyFont="1" applyFill="1" applyBorder="1" applyAlignment="1" applyProtection="1">
      <alignment horizontal="center" vertical="center"/>
      <protection hidden="1"/>
    </xf>
    <xf numFmtId="195" fontId="11" fillId="33" borderId="84" xfId="0" applyNumberFormat="1" applyFont="1" applyFill="1" applyBorder="1" applyAlignment="1" applyProtection="1">
      <alignment horizontal="center" vertical="center"/>
      <protection hidden="1"/>
    </xf>
    <xf numFmtId="193" fontId="11" fillId="34" borderId="18" xfId="0" applyNumberFormat="1" applyFont="1" applyFill="1" applyBorder="1" applyAlignment="1" applyProtection="1">
      <alignment horizontal="center" vertical="center"/>
      <protection hidden="1" locked="0"/>
    </xf>
    <xf numFmtId="193" fontId="11" fillId="34" borderId="19" xfId="0" applyNumberFormat="1" applyFont="1" applyFill="1" applyBorder="1" applyAlignment="1" applyProtection="1">
      <alignment horizontal="center" vertical="center"/>
      <protection hidden="1" locked="0"/>
    </xf>
    <xf numFmtId="193" fontId="11" fillId="34" borderId="84" xfId="0" applyNumberFormat="1" applyFont="1" applyFill="1" applyBorder="1" applyAlignment="1" applyProtection="1">
      <alignment horizontal="center" vertical="center"/>
      <protection hidden="1" locked="0"/>
    </xf>
    <xf numFmtId="195" fontId="11" fillId="33" borderId="85" xfId="0" applyNumberFormat="1" applyFont="1" applyFill="1" applyBorder="1" applyAlignment="1" applyProtection="1">
      <alignment horizontal="center" vertical="center" shrinkToFit="1"/>
      <protection hidden="1"/>
    </xf>
    <xf numFmtId="195" fontId="11" fillId="33" borderId="17" xfId="0" applyNumberFormat="1" applyFont="1" applyFill="1" applyBorder="1" applyAlignment="1" applyProtection="1">
      <alignment horizontal="center" vertical="center" shrinkToFit="1"/>
      <protection hidden="1"/>
    </xf>
    <xf numFmtId="195" fontId="11" fillId="33" borderId="75" xfId="0" applyNumberFormat="1" applyFont="1" applyFill="1" applyBorder="1" applyAlignment="1" applyProtection="1">
      <alignment horizontal="center" vertical="center" shrinkToFit="1"/>
      <protection hidden="1"/>
    </xf>
    <xf numFmtId="195" fontId="11" fillId="33" borderId="11" xfId="0" applyNumberFormat="1" applyFont="1" applyFill="1" applyBorder="1" applyAlignment="1" applyProtection="1">
      <alignment horizontal="center" vertical="center" shrinkToFit="1"/>
      <protection hidden="1"/>
    </xf>
    <xf numFmtId="195" fontId="11" fillId="33" borderId="10" xfId="0" applyNumberFormat="1" applyFont="1" applyFill="1" applyBorder="1" applyAlignment="1" applyProtection="1">
      <alignment horizontal="center" vertical="center"/>
      <protection hidden="1"/>
    </xf>
    <xf numFmtId="195" fontId="11" fillId="33" borderId="13" xfId="0" applyNumberFormat="1" applyFont="1" applyFill="1" applyBorder="1" applyAlignment="1" applyProtection="1">
      <alignment horizontal="center" vertical="center"/>
      <protection hidden="1"/>
    </xf>
    <xf numFmtId="195" fontId="11" fillId="33" borderId="11" xfId="0" applyNumberFormat="1" applyFont="1" applyFill="1" applyBorder="1" applyAlignment="1" applyProtection="1">
      <alignment horizontal="center" vertical="center"/>
      <protection hidden="1"/>
    </xf>
    <xf numFmtId="195" fontId="11" fillId="0" borderId="18" xfId="58" applyNumberFormat="1" applyFont="1" applyFill="1" applyBorder="1" applyAlignment="1" applyProtection="1">
      <alignment horizontal="center" vertical="center"/>
      <protection hidden="1"/>
    </xf>
    <xf numFmtId="195" fontId="11" fillId="0" borderId="19" xfId="58" applyNumberFormat="1" applyFont="1" applyFill="1" applyBorder="1" applyAlignment="1" applyProtection="1">
      <alignment horizontal="center" vertical="center"/>
      <protection hidden="1"/>
    </xf>
    <xf numFmtId="195" fontId="11" fillId="0" borderId="84" xfId="58" applyNumberFormat="1" applyFont="1" applyFill="1" applyBorder="1" applyAlignment="1" applyProtection="1">
      <alignment horizontal="center" vertical="center"/>
      <protection hidden="1"/>
    </xf>
    <xf numFmtId="195" fontId="11" fillId="33" borderId="54" xfId="0" applyNumberFormat="1" applyFont="1" applyFill="1" applyBorder="1" applyAlignment="1" applyProtection="1">
      <alignment horizontal="center" vertical="center"/>
      <protection hidden="1"/>
    </xf>
    <xf numFmtId="195" fontId="11" fillId="33" borderId="59" xfId="0" applyNumberFormat="1" applyFont="1" applyFill="1" applyBorder="1" applyAlignment="1" applyProtection="1">
      <alignment horizontal="center" vertical="center"/>
      <protection hidden="1"/>
    </xf>
    <xf numFmtId="195" fontId="11" fillId="33" borderId="66" xfId="0" applyNumberFormat="1" applyFont="1" applyFill="1" applyBorder="1" applyAlignment="1" applyProtection="1">
      <alignment horizontal="center" vertical="center"/>
      <protection hidden="1"/>
    </xf>
    <xf numFmtId="0" fontId="11" fillId="34" borderId="18" xfId="0" applyNumberFormat="1" applyFont="1" applyFill="1" applyBorder="1" applyAlignment="1" applyProtection="1">
      <alignment horizontal="left" vertical="center"/>
      <protection hidden="1" locked="0"/>
    </xf>
    <xf numFmtId="0" fontId="11" fillId="34" borderId="19" xfId="0" applyNumberFormat="1" applyFont="1" applyFill="1" applyBorder="1" applyAlignment="1" applyProtection="1">
      <alignment horizontal="left" vertical="center"/>
      <protection hidden="1" locked="0"/>
    </xf>
    <xf numFmtId="0" fontId="11" fillId="34" borderId="36" xfId="0" applyNumberFormat="1" applyFont="1" applyFill="1" applyBorder="1" applyAlignment="1" applyProtection="1">
      <alignment horizontal="left" vertical="center"/>
      <protection hidden="1" locked="0"/>
    </xf>
    <xf numFmtId="182" fontId="11" fillId="34" borderId="40" xfId="0" applyNumberFormat="1" applyFont="1" applyFill="1" applyBorder="1" applyAlignment="1" applyProtection="1">
      <alignment horizontal="center" vertical="center"/>
      <protection hidden="1" locked="0"/>
    </xf>
    <xf numFmtId="182" fontId="11" fillId="34" borderId="41" xfId="0" applyNumberFormat="1" applyFont="1" applyFill="1" applyBorder="1" applyAlignment="1" applyProtection="1">
      <alignment horizontal="center" vertical="center"/>
      <protection hidden="1" locked="0"/>
    </xf>
    <xf numFmtId="182" fontId="11" fillId="34" borderId="60" xfId="0" applyNumberFormat="1" applyFont="1" applyFill="1" applyBorder="1" applyAlignment="1" applyProtection="1">
      <alignment horizontal="center" vertical="center"/>
      <protection hidden="1" locked="0"/>
    </xf>
    <xf numFmtId="0" fontId="11" fillId="33" borderId="14" xfId="0" applyFont="1" applyFill="1" applyBorder="1" applyAlignment="1" applyProtection="1">
      <alignment horizontal="center" vertical="center" shrinkToFit="1"/>
      <protection hidden="1"/>
    </xf>
    <xf numFmtId="0" fontId="11" fillId="33" borderId="0" xfId="0" applyFont="1" applyFill="1" applyBorder="1" applyAlignment="1" applyProtection="1">
      <alignment horizontal="center" vertical="center" shrinkToFit="1"/>
      <protection hidden="1"/>
    </xf>
    <xf numFmtId="0" fontId="11" fillId="33" borderId="12" xfId="0" applyFont="1" applyFill="1" applyBorder="1" applyAlignment="1" applyProtection="1">
      <alignment horizontal="center" vertical="center" shrinkToFit="1"/>
      <protection hidden="1"/>
    </xf>
    <xf numFmtId="195" fontId="11" fillId="34" borderId="43" xfId="0" applyNumberFormat="1" applyFont="1" applyFill="1" applyBorder="1" applyAlignment="1" applyProtection="1">
      <alignment horizontal="center" vertical="center"/>
      <protection hidden="1" locked="0"/>
    </xf>
    <xf numFmtId="195" fontId="11" fillId="34" borderId="44" xfId="0" applyNumberFormat="1" applyFont="1" applyFill="1" applyBorder="1" applyAlignment="1" applyProtection="1">
      <alignment horizontal="center" vertical="center"/>
      <protection hidden="1" locked="0"/>
    </xf>
    <xf numFmtId="195" fontId="11" fillId="34" borderId="81" xfId="0" applyNumberFormat="1" applyFont="1" applyFill="1" applyBorder="1" applyAlignment="1" applyProtection="1">
      <alignment horizontal="center" vertical="center"/>
      <protection hidden="1" locked="0"/>
    </xf>
    <xf numFmtId="0" fontId="8" fillId="33" borderId="91" xfId="0" applyFont="1" applyFill="1" applyBorder="1" applyAlignment="1" applyProtection="1">
      <alignment horizontal="center" vertical="center" wrapText="1"/>
      <protection hidden="1"/>
    </xf>
    <xf numFmtId="0" fontId="8" fillId="33" borderId="57" xfId="0" applyFont="1" applyFill="1" applyBorder="1" applyAlignment="1" applyProtection="1">
      <alignment horizontal="center" vertical="center" wrapText="1"/>
      <protection hidden="1"/>
    </xf>
    <xf numFmtId="0" fontId="8" fillId="33" borderId="58" xfId="0" applyFont="1" applyFill="1" applyBorder="1" applyAlignment="1" applyProtection="1">
      <alignment horizontal="center" vertical="center" wrapText="1"/>
      <protection hidden="1"/>
    </xf>
    <xf numFmtId="0" fontId="8" fillId="33" borderId="92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12" xfId="0" applyFont="1" applyFill="1" applyBorder="1" applyAlignment="1" applyProtection="1">
      <alignment horizontal="center" vertical="center" wrapText="1"/>
      <protection hidden="1"/>
    </xf>
    <xf numFmtId="195" fontId="11" fillId="34" borderId="37" xfId="0" applyNumberFormat="1" applyFont="1" applyFill="1" applyBorder="1" applyAlignment="1" applyProtection="1">
      <alignment horizontal="center" vertical="center"/>
      <protection hidden="1" locked="0"/>
    </xf>
    <xf numFmtId="195" fontId="11" fillId="34" borderId="38" xfId="0" applyNumberFormat="1" applyFont="1" applyFill="1" applyBorder="1" applyAlignment="1" applyProtection="1">
      <alignment horizontal="center" vertical="center"/>
      <protection hidden="1" locked="0"/>
    </xf>
    <xf numFmtId="195" fontId="11" fillId="34" borderId="61" xfId="0" applyNumberFormat="1" applyFont="1" applyFill="1" applyBorder="1" applyAlignment="1" applyProtection="1">
      <alignment horizontal="center" vertical="center"/>
      <protection hidden="1" locked="0"/>
    </xf>
    <xf numFmtId="0" fontId="11" fillId="33" borderId="56" xfId="0" applyFont="1" applyFill="1" applyBorder="1" applyAlignment="1" applyProtection="1">
      <alignment horizontal="center" vertical="center"/>
      <protection hidden="1"/>
    </xf>
    <xf numFmtId="0" fontId="11" fillId="33" borderId="57" xfId="0" applyFont="1" applyFill="1" applyBorder="1" applyAlignment="1" applyProtection="1">
      <alignment horizontal="center" vertical="center"/>
      <protection hidden="1"/>
    </xf>
    <xf numFmtId="0" fontId="11" fillId="33" borderId="58" xfId="0" applyFont="1" applyFill="1" applyBorder="1" applyAlignment="1" applyProtection="1">
      <alignment horizontal="center" vertical="center"/>
      <protection hidden="1"/>
    </xf>
    <xf numFmtId="0" fontId="11" fillId="33" borderId="75" xfId="0" applyFont="1" applyFill="1" applyBorder="1" applyAlignment="1" applyProtection="1">
      <alignment horizontal="center" vertical="center"/>
      <protection hidden="1"/>
    </xf>
    <xf numFmtId="193" fontId="11" fillId="34" borderId="63" xfId="0" applyNumberFormat="1" applyFont="1" applyFill="1" applyBorder="1" applyAlignment="1" applyProtection="1">
      <alignment horizontal="center" vertical="center"/>
      <protection hidden="1" locked="0"/>
    </xf>
    <xf numFmtId="193" fontId="11" fillId="34" borderId="64" xfId="0" applyNumberFormat="1" applyFont="1" applyFill="1" applyBorder="1" applyAlignment="1" applyProtection="1">
      <alignment horizontal="center" vertical="center"/>
      <protection hidden="1" locked="0"/>
    </xf>
    <xf numFmtId="193" fontId="11" fillId="34" borderId="9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63" xfId="0" applyNumberFormat="1" applyFont="1" applyFill="1" applyBorder="1" applyAlignment="1" applyProtection="1">
      <alignment horizontal="left" vertical="center"/>
      <protection hidden="1" locked="0"/>
    </xf>
    <xf numFmtId="0" fontId="11" fillId="34" borderId="64" xfId="0" applyNumberFormat="1" applyFont="1" applyFill="1" applyBorder="1" applyAlignment="1" applyProtection="1">
      <alignment horizontal="left" vertical="center"/>
      <protection hidden="1" locked="0"/>
    </xf>
    <xf numFmtId="0" fontId="11" fillId="34" borderId="65" xfId="0" applyNumberFormat="1" applyFont="1" applyFill="1" applyBorder="1" applyAlignment="1" applyProtection="1">
      <alignment horizontal="left" vertical="center"/>
      <protection hidden="1" locked="0"/>
    </xf>
    <xf numFmtId="0" fontId="11" fillId="33" borderId="93" xfId="0" applyFont="1" applyFill="1" applyBorder="1" applyAlignment="1" applyProtection="1">
      <alignment horizontal="center" vertical="center" shrinkToFit="1"/>
      <protection hidden="1"/>
    </xf>
    <xf numFmtId="0" fontId="11" fillId="33" borderId="22" xfId="0" applyFont="1" applyFill="1" applyBorder="1" applyAlignment="1" applyProtection="1">
      <alignment horizontal="center" vertical="center" shrinkToFit="1"/>
      <protection hidden="1"/>
    </xf>
    <xf numFmtId="0" fontId="11" fillId="33" borderId="94" xfId="0" applyFont="1" applyFill="1" applyBorder="1" applyAlignment="1" applyProtection="1">
      <alignment horizontal="center" vertical="center" shrinkToFit="1"/>
      <protection hidden="1"/>
    </xf>
    <xf numFmtId="0" fontId="11" fillId="33" borderId="15" xfId="0" applyFont="1" applyFill="1" applyBorder="1" applyAlignment="1" applyProtection="1">
      <alignment horizontal="distributed" vertical="center" indent="2"/>
      <protection hidden="1"/>
    </xf>
    <xf numFmtId="0" fontId="11" fillId="33" borderId="16" xfId="0" applyFont="1" applyFill="1" applyBorder="1" applyAlignment="1" applyProtection="1">
      <alignment horizontal="distributed" vertical="center" indent="2"/>
      <protection hidden="1"/>
    </xf>
    <xf numFmtId="0" fontId="11" fillId="33" borderId="17" xfId="0" applyFont="1" applyFill="1" applyBorder="1" applyAlignment="1" applyProtection="1">
      <alignment horizontal="distributed" vertical="center" indent="2"/>
      <protection hidden="1"/>
    </xf>
    <xf numFmtId="0" fontId="11" fillId="33" borderId="15" xfId="0" applyFont="1" applyFill="1" applyBorder="1" applyAlignment="1" applyProtection="1">
      <alignment horizontal="distributed" vertical="center" indent="1"/>
      <protection hidden="1"/>
    </xf>
    <xf numFmtId="0" fontId="11" fillId="33" borderId="16" xfId="0" applyFont="1" applyFill="1" applyBorder="1" applyAlignment="1" applyProtection="1">
      <alignment horizontal="distributed" vertical="center" indent="1"/>
      <protection hidden="1"/>
    </xf>
    <xf numFmtId="0" fontId="11" fillId="33" borderId="17" xfId="0" applyFont="1" applyFill="1" applyBorder="1" applyAlignment="1" applyProtection="1">
      <alignment horizontal="distributed" vertical="center" indent="1"/>
      <protection hidden="1"/>
    </xf>
    <xf numFmtId="0" fontId="11" fillId="33" borderId="14" xfId="0" applyFont="1" applyFill="1" applyBorder="1" applyAlignment="1" applyProtection="1">
      <alignment horizontal="distributed" vertical="center" indent="1"/>
      <protection hidden="1"/>
    </xf>
    <xf numFmtId="0" fontId="11" fillId="33" borderId="0" xfId="0" applyFont="1" applyFill="1" applyBorder="1" applyAlignment="1" applyProtection="1">
      <alignment horizontal="distributed" vertical="center" indent="1"/>
      <protection hidden="1"/>
    </xf>
    <xf numFmtId="0" fontId="11" fillId="33" borderId="12" xfId="0" applyFont="1" applyFill="1" applyBorder="1" applyAlignment="1" applyProtection="1">
      <alignment horizontal="distributed" vertical="center" indent="1"/>
      <protection hidden="1"/>
    </xf>
    <xf numFmtId="0" fontId="11" fillId="33" borderId="10" xfId="0" applyFont="1" applyFill="1" applyBorder="1" applyAlignment="1" applyProtection="1">
      <alignment horizontal="distributed" vertical="center" indent="1"/>
      <protection hidden="1"/>
    </xf>
    <xf numFmtId="0" fontId="11" fillId="33" borderId="13" xfId="0" applyFont="1" applyFill="1" applyBorder="1" applyAlignment="1" applyProtection="1">
      <alignment horizontal="distributed" vertical="center" indent="1"/>
      <protection hidden="1"/>
    </xf>
    <xf numFmtId="0" fontId="11" fillId="33" borderId="11" xfId="0" applyFont="1" applyFill="1" applyBorder="1" applyAlignment="1" applyProtection="1">
      <alignment horizontal="distributed" vertical="center" indent="1"/>
      <protection hidden="1"/>
    </xf>
    <xf numFmtId="195" fontId="11" fillId="33" borderId="81" xfId="0" applyNumberFormat="1" applyFont="1" applyFill="1" applyBorder="1" applyAlignment="1" applyProtection="1">
      <alignment horizontal="center" vertical="center"/>
      <protection hidden="1"/>
    </xf>
    <xf numFmtId="195" fontId="11" fillId="33" borderId="93" xfId="0" applyNumberFormat="1" applyFont="1" applyFill="1" applyBorder="1" applyAlignment="1" applyProtection="1">
      <alignment horizontal="center" vertical="center" shrinkToFit="1"/>
      <protection hidden="1"/>
    </xf>
    <xf numFmtId="195" fontId="11" fillId="33" borderId="94" xfId="0" applyNumberFormat="1" applyFont="1" applyFill="1" applyBorder="1" applyAlignment="1" applyProtection="1">
      <alignment horizontal="center" vertical="center" shrinkToFit="1"/>
      <protection hidden="1"/>
    </xf>
    <xf numFmtId="182" fontId="11" fillId="33" borderId="88" xfId="0" applyNumberFormat="1" applyFont="1" applyFill="1" applyBorder="1" applyAlignment="1" applyProtection="1">
      <alignment horizontal="center" vertical="center"/>
      <protection hidden="1"/>
    </xf>
    <xf numFmtId="182" fontId="11" fillId="33" borderId="41" xfId="0" applyNumberFormat="1" applyFont="1" applyFill="1" applyBorder="1" applyAlignment="1" applyProtection="1">
      <alignment horizontal="center" vertical="center"/>
      <protection hidden="1"/>
    </xf>
    <xf numFmtId="182" fontId="11" fillId="34" borderId="37" xfId="0" applyNumberFormat="1" applyFont="1" applyFill="1" applyBorder="1" applyAlignment="1" applyProtection="1">
      <alignment horizontal="center" vertical="center"/>
      <protection hidden="1" locked="0"/>
    </xf>
    <xf numFmtId="182" fontId="11" fillId="34" borderId="38" xfId="0" applyNumberFormat="1" applyFont="1" applyFill="1" applyBorder="1" applyAlignment="1" applyProtection="1">
      <alignment horizontal="center" vertical="center"/>
      <protection hidden="1" locked="0"/>
    </xf>
    <xf numFmtId="182" fontId="11" fillId="34" borderId="61" xfId="0" applyNumberFormat="1" applyFont="1" applyFill="1" applyBorder="1" applyAlignment="1" applyProtection="1">
      <alignment horizontal="center" vertical="center"/>
      <protection hidden="1" locked="0"/>
    </xf>
    <xf numFmtId="182" fontId="11" fillId="33" borderId="95" xfId="0" applyNumberFormat="1" applyFont="1" applyFill="1" applyBorder="1" applyAlignment="1" applyProtection="1">
      <alignment horizontal="center" vertical="center"/>
      <protection hidden="1"/>
    </xf>
    <xf numFmtId="182" fontId="11" fillId="33" borderId="38" xfId="0" applyNumberFormat="1" applyFont="1" applyFill="1" applyBorder="1" applyAlignment="1" applyProtection="1">
      <alignment horizontal="center" vertical="center"/>
      <protection hidden="1"/>
    </xf>
    <xf numFmtId="193" fontId="11" fillId="33" borderId="95" xfId="0" applyNumberFormat="1" applyFont="1" applyFill="1" applyBorder="1" applyAlignment="1" applyProtection="1">
      <alignment horizontal="center" vertical="center"/>
      <protection hidden="1"/>
    </xf>
    <xf numFmtId="193" fontId="11" fillId="33" borderId="38" xfId="0" applyNumberFormat="1" applyFont="1" applyFill="1" applyBorder="1" applyAlignment="1" applyProtection="1">
      <alignment horizontal="center" vertical="center"/>
      <protection hidden="1"/>
    </xf>
    <xf numFmtId="193" fontId="11" fillId="33" borderId="39" xfId="0" applyNumberFormat="1" applyFont="1" applyFill="1" applyBorder="1" applyAlignment="1" applyProtection="1">
      <alignment horizontal="center" vertical="center"/>
      <protection hidden="1"/>
    </xf>
    <xf numFmtId="182" fontId="11" fillId="33" borderId="20" xfId="0" applyNumberFormat="1" applyFont="1" applyFill="1" applyBorder="1" applyAlignment="1" applyProtection="1">
      <alignment horizontal="center" vertical="center"/>
      <protection hidden="1"/>
    </xf>
    <xf numFmtId="182" fontId="11" fillId="33" borderId="77" xfId="0" applyNumberFormat="1" applyFont="1" applyFill="1" applyBorder="1" applyAlignment="1" applyProtection="1">
      <alignment horizontal="center" vertical="center"/>
      <protection hidden="1"/>
    </xf>
    <xf numFmtId="182" fontId="11" fillId="33" borderId="96" xfId="0" applyNumberFormat="1" applyFont="1" applyFill="1" applyBorder="1" applyAlignment="1" applyProtection="1">
      <alignment horizontal="center" vertical="center"/>
      <protection hidden="1"/>
    </xf>
    <xf numFmtId="182" fontId="11" fillId="33" borderId="44" xfId="0" applyNumberFormat="1" applyFont="1" applyFill="1" applyBorder="1" applyAlignment="1" applyProtection="1">
      <alignment horizontal="center" vertical="center"/>
      <protection hidden="1"/>
    </xf>
    <xf numFmtId="182" fontId="11" fillId="33" borderId="83" xfId="0" applyNumberFormat="1" applyFont="1" applyFill="1" applyBorder="1" applyAlignment="1" applyProtection="1">
      <alignment horizontal="center" vertical="center"/>
      <protection hidden="1"/>
    </xf>
    <xf numFmtId="193" fontId="11" fillId="33" borderId="96" xfId="0" applyNumberFormat="1" applyFont="1" applyFill="1" applyBorder="1" applyAlignment="1" applyProtection="1">
      <alignment horizontal="center" vertical="center"/>
      <protection hidden="1"/>
    </xf>
    <xf numFmtId="193" fontId="11" fillId="33" borderId="44" xfId="0" applyNumberFormat="1" applyFont="1" applyFill="1" applyBorder="1" applyAlignment="1" applyProtection="1">
      <alignment horizontal="center" vertical="center"/>
      <protection hidden="1"/>
    </xf>
    <xf numFmtId="193" fontId="11" fillId="33" borderId="45" xfId="0" applyNumberFormat="1" applyFont="1" applyFill="1" applyBorder="1" applyAlignment="1" applyProtection="1">
      <alignment horizontal="center" vertical="center"/>
      <protection hidden="1"/>
    </xf>
    <xf numFmtId="193" fontId="11" fillId="33" borderId="83" xfId="0" applyNumberFormat="1" applyFont="1" applyFill="1" applyBorder="1" applyAlignment="1" applyProtection="1">
      <alignment horizontal="center" vertical="center"/>
      <protection hidden="1"/>
    </xf>
    <xf numFmtId="193" fontId="11" fillId="33" borderId="20" xfId="0" applyNumberFormat="1" applyFont="1" applyFill="1" applyBorder="1" applyAlignment="1" applyProtection="1">
      <alignment horizontal="center" vertical="center"/>
      <protection hidden="1"/>
    </xf>
    <xf numFmtId="193" fontId="11" fillId="33" borderId="78" xfId="0" applyNumberFormat="1" applyFont="1" applyFill="1" applyBorder="1" applyAlignment="1" applyProtection="1">
      <alignment horizontal="center" vertical="center"/>
      <protection hidden="1"/>
    </xf>
    <xf numFmtId="182" fontId="11" fillId="34" borderId="43" xfId="0" applyNumberFormat="1" applyFont="1" applyFill="1" applyBorder="1" applyAlignment="1" applyProtection="1">
      <alignment horizontal="center" vertical="center"/>
      <protection hidden="1" locked="0"/>
    </xf>
    <xf numFmtId="182" fontId="11" fillId="34" borderId="44" xfId="0" applyNumberFormat="1" applyFont="1" applyFill="1" applyBorder="1" applyAlignment="1" applyProtection="1">
      <alignment horizontal="center" vertical="center"/>
      <protection hidden="1" locked="0"/>
    </xf>
    <xf numFmtId="182" fontId="11" fillId="34" borderId="81" xfId="0" applyNumberFormat="1" applyFont="1" applyFill="1" applyBorder="1" applyAlignment="1" applyProtection="1">
      <alignment horizontal="center" vertical="center"/>
      <protection hidden="1" locked="0"/>
    </xf>
    <xf numFmtId="0" fontId="11" fillId="33" borderId="37" xfId="0" applyFont="1" applyFill="1" applyBorder="1" applyAlignment="1" applyProtection="1">
      <alignment horizontal="center" vertical="center"/>
      <protection hidden="1"/>
    </xf>
    <xf numFmtId="0" fontId="11" fillId="33" borderId="38" xfId="0" applyFont="1" applyFill="1" applyBorder="1" applyAlignment="1" applyProtection="1">
      <alignment horizontal="center" vertical="center"/>
      <protection hidden="1"/>
    </xf>
    <xf numFmtId="0" fontId="11" fillId="33" borderId="39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/>
      <protection hidden="1"/>
    </xf>
    <xf numFmtId="0" fontId="11" fillId="33" borderId="16" xfId="0" applyFont="1" applyFill="1" applyBorder="1" applyAlignment="1" applyProtection="1">
      <alignment horizontal="left" vertical="center"/>
      <protection hidden="1"/>
    </xf>
    <xf numFmtId="0" fontId="11" fillId="33" borderId="17" xfId="0" applyFont="1" applyFill="1" applyBorder="1" applyAlignment="1" applyProtection="1">
      <alignment horizontal="left" vertical="center"/>
      <protection hidden="1"/>
    </xf>
    <xf numFmtId="0" fontId="11" fillId="33" borderId="10" xfId="0" applyFont="1" applyFill="1" applyBorder="1" applyAlignment="1" applyProtection="1">
      <alignment horizontal="left" vertical="center"/>
      <protection hidden="1"/>
    </xf>
    <xf numFmtId="0" fontId="11" fillId="33" borderId="13" xfId="0" applyFont="1" applyFill="1" applyBorder="1" applyAlignment="1" applyProtection="1">
      <alignment horizontal="left" vertical="center"/>
      <protection hidden="1"/>
    </xf>
    <xf numFmtId="0" fontId="11" fillId="33" borderId="11" xfId="0" applyFont="1" applyFill="1" applyBorder="1" applyAlignment="1" applyProtection="1">
      <alignment horizontal="left" vertical="center"/>
      <protection hidden="1"/>
    </xf>
    <xf numFmtId="0" fontId="11" fillId="34" borderId="43" xfId="0" applyNumberFormat="1" applyFont="1" applyFill="1" applyBorder="1" applyAlignment="1" applyProtection="1">
      <alignment horizontal="left" vertical="center"/>
      <protection hidden="1" locked="0"/>
    </xf>
    <xf numFmtId="0" fontId="11" fillId="34" borderId="44" xfId="0" applyNumberFormat="1" applyFont="1" applyFill="1" applyBorder="1" applyAlignment="1" applyProtection="1">
      <alignment horizontal="left" vertical="center"/>
      <protection hidden="1" locked="0"/>
    </xf>
    <xf numFmtId="0" fontId="11" fillId="34" borderId="45" xfId="0" applyNumberFormat="1" applyFont="1" applyFill="1" applyBorder="1" applyAlignment="1" applyProtection="1">
      <alignment horizontal="left" vertical="center"/>
      <protection hidden="1" locked="0"/>
    </xf>
    <xf numFmtId="183" fontId="11" fillId="34" borderId="97" xfId="0" applyNumberFormat="1" applyFont="1" applyFill="1" applyBorder="1" applyAlignment="1" applyProtection="1">
      <alignment horizontal="center" vertical="center"/>
      <protection hidden="1" locked="0"/>
    </xf>
    <xf numFmtId="183" fontId="11" fillId="34" borderId="98" xfId="0" applyNumberFormat="1" applyFont="1" applyFill="1" applyBorder="1" applyAlignment="1" applyProtection="1">
      <alignment horizontal="center" vertical="center"/>
      <protection hidden="1" locked="0"/>
    </xf>
    <xf numFmtId="183" fontId="11" fillId="34" borderId="99" xfId="0" applyNumberFormat="1" applyFont="1" applyFill="1" applyBorder="1" applyAlignment="1" applyProtection="1">
      <alignment horizontal="center" vertical="center"/>
      <protection hidden="1" locked="0"/>
    </xf>
    <xf numFmtId="181" fontId="11" fillId="33" borderId="67" xfId="0" applyNumberFormat="1" applyFont="1" applyFill="1" applyBorder="1" applyAlignment="1" applyProtection="1">
      <alignment horizontal="center" vertical="center"/>
      <protection hidden="1"/>
    </xf>
    <xf numFmtId="181" fontId="11" fillId="33" borderId="68" xfId="0" applyNumberFormat="1" applyFont="1" applyFill="1" applyBorder="1" applyAlignment="1" applyProtection="1">
      <alignment horizontal="center" vertical="center"/>
      <protection hidden="1"/>
    </xf>
    <xf numFmtId="181" fontId="11" fillId="33" borderId="69" xfId="0" applyNumberFormat="1" applyFont="1" applyFill="1" applyBorder="1" applyAlignment="1" applyProtection="1">
      <alignment horizontal="center" vertical="center"/>
      <protection hidden="1"/>
    </xf>
    <xf numFmtId="189" fontId="11" fillId="33" borderId="100" xfId="0" applyNumberFormat="1" applyFont="1" applyFill="1" applyBorder="1" applyAlignment="1" applyProtection="1">
      <alignment horizontal="center" vertical="center"/>
      <protection hidden="1"/>
    </xf>
    <xf numFmtId="0" fontId="11" fillId="33" borderId="101" xfId="0" applyFont="1" applyFill="1" applyBorder="1" applyAlignment="1" applyProtection="1">
      <alignment horizontal="center" vertical="center"/>
      <protection hidden="1"/>
    </xf>
    <xf numFmtId="0" fontId="11" fillId="33" borderId="102" xfId="0" applyFont="1" applyFill="1" applyBorder="1" applyAlignment="1" applyProtection="1">
      <alignment horizontal="center" vertical="center"/>
      <protection hidden="1"/>
    </xf>
    <xf numFmtId="0" fontId="11" fillId="33" borderId="100" xfId="0" applyFont="1" applyFill="1" applyBorder="1" applyAlignment="1" applyProtection="1">
      <alignment horizontal="center" vertical="center"/>
      <protection hidden="1"/>
    </xf>
    <xf numFmtId="0" fontId="11" fillId="33" borderId="103" xfId="0" applyFont="1" applyFill="1" applyBorder="1" applyAlignment="1" applyProtection="1">
      <alignment horizontal="center" vertical="center"/>
      <protection hidden="1"/>
    </xf>
    <xf numFmtId="189" fontId="11" fillId="34" borderId="97" xfId="0" applyNumberFormat="1" applyFont="1" applyFill="1" applyBorder="1" applyAlignment="1" applyProtection="1">
      <alignment horizontal="center" vertical="center"/>
      <protection hidden="1" locked="0"/>
    </xf>
    <xf numFmtId="189" fontId="11" fillId="34" borderId="98" xfId="0" applyNumberFormat="1" applyFont="1" applyFill="1" applyBorder="1" applyAlignment="1" applyProtection="1">
      <alignment horizontal="center" vertical="center"/>
      <protection hidden="1" locked="0"/>
    </xf>
    <xf numFmtId="189" fontId="11" fillId="34" borderId="99" xfId="0" applyNumberFormat="1" applyFont="1" applyFill="1" applyBorder="1" applyAlignment="1" applyProtection="1">
      <alignment horizontal="center" vertical="center"/>
      <protection hidden="1" locked="0"/>
    </xf>
    <xf numFmtId="182" fontId="11" fillId="33" borderId="0" xfId="0" applyNumberFormat="1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/>
      <protection hidden="1"/>
    </xf>
    <xf numFmtId="0" fontId="1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left" vertical="top" wrapText="1"/>
      <protection hidden="1"/>
    </xf>
    <xf numFmtId="0" fontId="20" fillId="33" borderId="18" xfId="0" applyFont="1" applyFill="1" applyBorder="1" applyAlignment="1" applyProtection="1">
      <alignment horizontal="center" vertical="center"/>
      <protection hidden="1"/>
    </xf>
    <xf numFmtId="0" fontId="17" fillId="33" borderId="97" xfId="0" applyFont="1" applyFill="1" applyBorder="1" applyAlignment="1" applyProtection="1">
      <alignment horizontal="center" vertical="center"/>
      <protection hidden="1"/>
    </xf>
    <xf numFmtId="0" fontId="17" fillId="33" borderId="98" xfId="0" applyFont="1" applyFill="1" applyBorder="1" applyAlignment="1" applyProtection="1">
      <alignment horizontal="center" vertical="center"/>
      <protection hidden="1"/>
    </xf>
    <xf numFmtId="0" fontId="17" fillId="33" borderId="99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182" fontId="11" fillId="0" borderId="67" xfId="0" applyNumberFormat="1" applyFont="1" applyFill="1" applyBorder="1" applyAlignment="1" applyProtection="1">
      <alignment horizontal="center" vertical="center"/>
      <protection hidden="1"/>
    </xf>
    <xf numFmtId="182" fontId="11" fillId="0" borderId="68" xfId="0" applyNumberFormat="1" applyFont="1" applyFill="1" applyBorder="1" applyAlignment="1" applyProtection="1">
      <alignment horizontal="center" vertical="center"/>
      <protection hidden="1"/>
    </xf>
    <xf numFmtId="182" fontId="11" fillId="0" borderId="69" xfId="0" applyNumberFormat="1" applyFont="1" applyFill="1" applyBorder="1" applyAlignment="1" applyProtection="1">
      <alignment horizontal="center" vertical="center"/>
      <protection hidden="1"/>
    </xf>
    <xf numFmtId="0" fontId="17" fillId="33" borderId="100" xfId="0" applyFont="1" applyFill="1" applyBorder="1" applyAlignment="1" applyProtection="1">
      <alignment horizontal="center" vertical="center"/>
      <protection hidden="1"/>
    </xf>
    <xf numFmtId="0" fontId="17" fillId="33" borderId="104" xfId="0" applyFont="1" applyFill="1" applyBorder="1" applyAlignment="1" applyProtection="1">
      <alignment horizontal="center" vertical="center"/>
      <protection hidden="1"/>
    </xf>
    <xf numFmtId="0" fontId="17" fillId="33" borderId="101" xfId="0" applyFont="1" applyFill="1" applyBorder="1" applyAlignment="1" applyProtection="1">
      <alignment horizontal="center" vertical="center"/>
      <protection hidden="1"/>
    </xf>
    <xf numFmtId="0" fontId="17" fillId="33" borderId="105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浸透能力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5</xdr:row>
      <xdr:rowOff>47625</xdr:rowOff>
    </xdr:from>
    <xdr:to>
      <xdr:col>13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23925"/>
          <a:ext cx="2124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57</xdr:row>
      <xdr:rowOff>19050</xdr:rowOff>
    </xdr:from>
    <xdr:to>
      <xdr:col>13</xdr:col>
      <xdr:colOff>38100</xdr:colOff>
      <xdr:row>65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1220450"/>
          <a:ext cx="22002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31</xdr:row>
      <xdr:rowOff>0</xdr:rowOff>
    </xdr:from>
    <xdr:to>
      <xdr:col>12</xdr:col>
      <xdr:colOff>171450</xdr:colOff>
      <xdr:row>39</xdr:row>
      <xdr:rowOff>9525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6067425"/>
          <a:ext cx="19621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22</xdr:row>
      <xdr:rowOff>9525</xdr:rowOff>
    </xdr:from>
    <xdr:to>
      <xdr:col>8</xdr:col>
      <xdr:colOff>133350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1485900" y="445770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28</xdr:row>
      <xdr:rowOff>9525</xdr:rowOff>
    </xdr:from>
    <xdr:to>
      <xdr:col>5</xdr:col>
      <xdr:colOff>95250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5772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26</xdr:row>
      <xdr:rowOff>19050</xdr:rowOff>
    </xdr:from>
    <xdr:to>
      <xdr:col>21</xdr:col>
      <xdr:colOff>152400</xdr:colOff>
      <xdr:row>27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676650" y="5343525"/>
          <a:ext cx="304800" cy="200025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114300</xdr:colOff>
      <xdr:row>26</xdr:row>
      <xdr:rowOff>28575</xdr:rowOff>
    </xdr:from>
    <xdr:to>
      <xdr:col>31</xdr:col>
      <xdr:colOff>104775</xdr:colOff>
      <xdr:row>26</xdr:row>
      <xdr:rowOff>209550</xdr:rowOff>
    </xdr:to>
    <xdr:sp>
      <xdr:nvSpPr>
        <xdr:cNvPr id="4" name="Oval 4"/>
        <xdr:cNvSpPr>
          <a:spLocks/>
        </xdr:cNvSpPr>
      </xdr:nvSpPr>
      <xdr:spPr>
        <a:xfrm>
          <a:off x="5657850" y="5353050"/>
          <a:ext cx="180975" cy="180975"/>
        </a:xfrm>
        <a:prstGeom prst="ellipse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25</xdr:row>
      <xdr:rowOff>142875</xdr:rowOff>
    </xdr:from>
    <xdr:to>
      <xdr:col>21</xdr:col>
      <xdr:colOff>152400</xdr:colOff>
      <xdr:row>25</xdr:row>
      <xdr:rowOff>142875</xdr:rowOff>
    </xdr:to>
    <xdr:sp>
      <xdr:nvSpPr>
        <xdr:cNvPr id="5" name="Line 5"/>
        <xdr:cNvSpPr>
          <a:spLocks/>
        </xdr:cNvSpPr>
      </xdr:nvSpPr>
      <xdr:spPr>
        <a:xfrm>
          <a:off x="3676650" y="52482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26</xdr:row>
      <xdr:rowOff>19050</xdr:rowOff>
    </xdr:from>
    <xdr:to>
      <xdr:col>22</xdr:col>
      <xdr:colOff>66675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076700" y="534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123825</xdr:rowOff>
    </xdr:from>
    <xdr:to>
      <xdr:col>35</xdr:col>
      <xdr:colOff>47625</xdr:colOff>
      <xdr:row>35</xdr:row>
      <xdr:rowOff>66675</xdr:rowOff>
    </xdr:to>
    <xdr:grpSp>
      <xdr:nvGrpSpPr>
        <xdr:cNvPr id="7" name="Group 7"/>
        <xdr:cNvGrpSpPr>
          <a:grpSpLocks/>
        </xdr:cNvGrpSpPr>
      </xdr:nvGrpSpPr>
      <xdr:grpSpPr>
        <a:xfrm>
          <a:off x="4019550" y="6858000"/>
          <a:ext cx="2619375" cy="381000"/>
          <a:chOff x="557" y="585"/>
          <a:chExt cx="273" cy="33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557" y="60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568" y="605"/>
            <a:ext cx="5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574" y="585"/>
            <a:ext cx="8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83" y="585"/>
            <a:ext cx="2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3</xdr:col>
      <xdr:colOff>104775</xdr:colOff>
      <xdr:row>22</xdr:row>
      <xdr:rowOff>66675</xdr:rowOff>
    </xdr:from>
    <xdr:ext cx="161925" cy="419100"/>
    <xdr:sp>
      <xdr:nvSpPr>
        <xdr:cNvPr id="12" name="Text Box 12"/>
        <xdr:cNvSpPr txBox="1">
          <a:spLocks noChangeArrowheads="1"/>
        </xdr:cNvSpPr>
      </xdr:nvSpPr>
      <xdr:spPr>
        <a:xfrm>
          <a:off x="504825" y="45148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余水吐</a:t>
          </a:r>
        </a:p>
      </xdr:txBody>
    </xdr:sp>
    <xdr:clientData/>
  </xdr:oneCellAnchor>
  <xdr:twoCellAnchor>
    <xdr:from>
      <xdr:col>13</xdr:col>
      <xdr:colOff>171450</xdr:colOff>
      <xdr:row>22</xdr:row>
      <xdr:rowOff>9525</xdr:rowOff>
    </xdr:from>
    <xdr:to>
      <xdr:col>13</xdr:col>
      <xdr:colOff>171450</xdr:colOff>
      <xdr:row>26</xdr:row>
      <xdr:rowOff>0</xdr:rowOff>
    </xdr:to>
    <xdr:sp>
      <xdr:nvSpPr>
        <xdr:cNvPr id="13" name="Line 13"/>
        <xdr:cNvSpPr>
          <a:spLocks/>
        </xdr:cNvSpPr>
      </xdr:nvSpPr>
      <xdr:spPr>
        <a:xfrm>
          <a:off x="2476500" y="44577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190500</xdr:colOff>
      <xdr:row>14</xdr:row>
      <xdr:rowOff>0</xdr:rowOff>
    </xdr:from>
    <xdr:to>
      <xdr:col>32</xdr:col>
      <xdr:colOff>0</xdr:colOff>
      <xdr:row>14</xdr:row>
      <xdr:rowOff>104775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924550" y="28765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－５</a:t>
          </a:r>
        </a:p>
      </xdr:txBody>
    </xdr:sp>
    <xdr:clientData/>
  </xdr:twoCellAnchor>
  <xdr:twoCellAnchor>
    <xdr:from>
      <xdr:col>3</xdr:col>
      <xdr:colOff>28575</xdr:colOff>
      <xdr:row>28</xdr:row>
      <xdr:rowOff>38100</xdr:rowOff>
    </xdr:from>
    <xdr:to>
      <xdr:col>5</xdr:col>
      <xdr:colOff>9525</xdr:colOff>
      <xdr:row>28</xdr:row>
      <xdr:rowOff>190500</xdr:rowOff>
    </xdr:to>
    <xdr:sp>
      <xdr:nvSpPr>
        <xdr:cNvPr id="15" name="AutoShape 15"/>
        <xdr:cNvSpPr>
          <a:spLocks/>
        </xdr:cNvSpPr>
      </xdr:nvSpPr>
      <xdr:spPr>
        <a:xfrm>
          <a:off x="428625" y="5800725"/>
          <a:ext cx="361950" cy="152400"/>
        </a:xfrm>
        <a:prstGeom prst="leftArrow">
          <a:avLst/>
        </a:prstGeom>
        <a:gradFill rotWithShape="1">
          <a:gsLst>
            <a:gs pos="0">
              <a:srgbClr val="767676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20</xdr:row>
      <xdr:rowOff>142875</xdr:rowOff>
    </xdr:from>
    <xdr:to>
      <xdr:col>6</xdr:col>
      <xdr:colOff>28575</xdr:colOff>
      <xdr:row>21</xdr:row>
      <xdr:rowOff>123825</xdr:rowOff>
    </xdr:to>
    <xdr:sp>
      <xdr:nvSpPr>
        <xdr:cNvPr id="16" name="AutoShape 16"/>
        <xdr:cNvSpPr>
          <a:spLocks/>
        </xdr:cNvSpPr>
      </xdr:nvSpPr>
      <xdr:spPr>
        <a:xfrm flipH="1">
          <a:off x="542925" y="4152900"/>
          <a:ext cx="4572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123825</xdr:rowOff>
    </xdr:from>
    <xdr:to>
      <xdr:col>10</xdr:col>
      <xdr:colOff>28575</xdr:colOff>
      <xdr:row>21</xdr:row>
      <xdr:rowOff>200025</xdr:rowOff>
    </xdr:to>
    <xdr:sp>
      <xdr:nvSpPr>
        <xdr:cNvPr id="17" name="AutoShape 17"/>
        <xdr:cNvSpPr>
          <a:spLocks/>
        </xdr:cNvSpPr>
      </xdr:nvSpPr>
      <xdr:spPr>
        <a:xfrm rot="10800000">
          <a:off x="1685925" y="4352925"/>
          <a:ext cx="76200" cy="762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19050</xdr:rowOff>
    </xdr:from>
    <xdr:to>
      <xdr:col>10</xdr:col>
      <xdr:colOff>66675</xdr:colOff>
      <xdr:row>22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1657350" y="44672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22</xdr:row>
      <xdr:rowOff>47625</xdr:rowOff>
    </xdr:from>
    <xdr:to>
      <xdr:col>10</xdr:col>
      <xdr:colOff>47625</xdr:colOff>
      <xdr:row>22</xdr:row>
      <xdr:rowOff>47625</xdr:rowOff>
    </xdr:to>
    <xdr:sp>
      <xdr:nvSpPr>
        <xdr:cNvPr id="19" name="Line 19"/>
        <xdr:cNvSpPr>
          <a:spLocks/>
        </xdr:cNvSpPr>
      </xdr:nvSpPr>
      <xdr:spPr>
        <a:xfrm>
          <a:off x="1676400" y="4495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76200</xdr:rowOff>
    </xdr:from>
    <xdr:to>
      <xdr:col>10</xdr:col>
      <xdr:colOff>9525</xdr:colOff>
      <xdr:row>22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1704975" y="45243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142875</xdr:rowOff>
    </xdr:from>
    <xdr:to>
      <xdr:col>35</xdr:col>
      <xdr:colOff>47625</xdr:colOff>
      <xdr:row>33</xdr:row>
      <xdr:rowOff>47625</xdr:rowOff>
    </xdr:to>
    <xdr:grpSp>
      <xdr:nvGrpSpPr>
        <xdr:cNvPr id="21" name="Group 21"/>
        <xdr:cNvGrpSpPr>
          <a:grpSpLocks/>
        </xdr:cNvGrpSpPr>
      </xdr:nvGrpSpPr>
      <xdr:grpSpPr>
        <a:xfrm>
          <a:off x="4019550" y="6438900"/>
          <a:ext cx="2619375" cy="342900"/>
          <a:chOff x="557" y="585"/>
          <a:chExt cx="273" cy="3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557" y="60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568" y="605"/>
            <a:ext cx="5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574" y="585"/>
            <a:ext cx="8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583" y="585"/>
            <a:ext cx="2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180975</xdr:colOff>
      <xdr:row>38</xdr:row>
      <xdr:rowOff>123825</xdr:rowOff>
    </xdr:from>
    <xdr:to>
      <xdr:col>35</xdr:col>
      <xdr:colOff>47625</xdr:colOff>
      <xdr:row>40</xdr:row>
      <xdr:rowOff>28575</xdr:rowOff>
    </xdr:to>
    <xdr:grpSp>
      <xdr:nvGrpSpPr>
        <xdr:cNvPr id="26" name="Group 26"/>
        <xdr:cNvGrpSpPr>
          <a:grpSpLocks/>
        </xdr:cNvGrpSpPr>
      </xdr:nvGrpSpPr>
      <xdr:grpSpPr>
        <a:xfrm>
          <a:off x="4010025" y="7886700"/>
          <a:ext cx="2628900" cy="342900"/>
          <a:chOff x="557" y="585"/>
          <a:chExt cx="273" cy="33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557" y="60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568" y="605"/>
            <a:ext cx="5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574" y="585"/>
            <a:ext cx="8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583" y="585"/>
            <a:ext cx="2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180975</xdr:colOff>
      <xdr:row>40</xdr:row>
      <xdr:rowOff>133350</xdr:rowOff>
    </xdr:from>
    <xdr:to>
      <xdr:col>35</xdr:col>
      <xdr:colOff>47625</xdr:colOff>
      <xdr:row>42</xdr:row>
      <xdr:rowOff>38100</xdr:rowOff>
    </xdr:to>
    <xdr:grpSp>
      <xdr:nvGrpSpPr>
        <xdr:cNvPr id="31" name="Group 31"/>
        <xdr:cNvGrpSpPr>
          <a:grpSpLocks/>
        </xdr:cNvGrpSpPr>
      </xdr:nvGrpSpPr>
      <xdr:grpSpPr>
        <a:xfrm>
          <a:off x="4010025" y="8334375"/>
          <a:ext cx="2628900" cy="342900"/>
          <a:chOff x="557" y="585"/>
          <a:chExt cx="273" cy="33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557" y="60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568" y="605"/>
            <a:ext cx="5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 flipV="1">
            <a:off x="574" y="585"/>
            <a:ext cx="8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583" y="585"/>
            <a:ext cx="2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3"/>
  <sheetViews>
    <sheetView showGridLines="0" showZeros="0" tabSelected="1" view="pageBreakPreview" zoomScaleSheetLayoutView="100" zoomScalePageLayoutView="0" workbookViewId="0" topLeftCell="A1">
      <selection activeCell="AG42" sqref="AG42:AK42"/>
    </sheetView>
  </sheetViews>
  <sheetFormatPr defaultColWidth="2.00390625" defaultRowHeight="16.5" customHeight="1"/>
  <cols>
    <col min="1" max="46" width="2.00390625" style="14" customWidth="1"/>
    <col min="47" max="57" width="2.00390625" style="148" customWidth="1"/>
    <col min="58" max="16384" width="2.00390625" style="14" customWidth="1"/>
  </cols>
  <sheetData>
    <row r="1" spans="1:46" ht="29.25" customHeight="1">
      <c r="A1" s="184" t="s">
        <v>159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</row>
    <row r="2" spans="2:41" ht="12.7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2:46" ht="32.25" customHeight="1">
      <c r="B3" s="320" t="s">
        <v>8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106"/>
    </row>
    <row r="4" spans="2:46" ht="18.75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</row>
    <row r="5" spans="2:46" ht="24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Y5" s="185" t="s">
        <v>9</v>
      </c>
      <c r="Z5" s="186"/>
      <c r="AA5" s="186"/>
      <c r="AB5" s="186"/>
      <c r="AC5" s="186"/>
      <c r="AD5" s="186"/>
      <c r="AE5" s="187"/>
      <c r="AF5" s="185" t="s">
        <v>374</v>
      </c>
      <c r="AG5" s="186"/>
      <c r="AH5" s="186"/>
      <c r="AI5" s="266"/>
      <c r="AJ5" s="266"/>
      <c r="AK5" s="108" t="s">
        <v>10</v>
      </c>
      <c r="AL5" s="108"/>
      <c r="AM5" s="266"/>
      <c r="AN5" s="266"/>
      <c r="AO5" s="108" t="s">
        <v>84</v>
      </c>
      <c r="AP5" s="108"/>
      <c r="AQ5" s="266"/>
      <c r="AR5" s="266"/>
      <c r="AS5" s="108" t="s">
        <v>11</v>
      </c>
      <c r="AT5" s="109"/>
    </row>
    <row r="6" spans="2:46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2:46" ht="30" customHeight="1">
      <c r="B7" s="229" t="s">
        <v>12</v>
      </c>
      <c r="C7" s="230"/>
      <c r="D7" s="230"/>
      <c r="E7" s="230"/>
      <c r="F7" s="231"/>
      <c r="G7" s="185" t="s">
        <v>85</v>
      </c>
      <c r="H7" s="186"/>
      <c r="I7" s="186"/>
      <c r="J7" s="186"/>
      <c r="K7" s="187"/>
      <c r="L7" s="263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5"/>
      <c r="AF7" s="185" t="s">
        <v>13</v>
      </c>
      <c r="AG7" s="186"/>
      <c r="AH7" s="186"/>
      <c r="AI7" s="186"/>
      <c r="AJ7" s="187"/>
      <c r="AK7" s="263"/>
      <c r="AL7" s="264"/>
      <c r="AM7" s="264"/>
      <c r="AN7" s="264"/>
      <c r="AO7" s="264"/>
      <c r="AP7" s="264"/>
      <c r="AQ7" s="264"/>
      <c r="AR7" s="264"/>
      <c r="AS7" s="264"/>
      <c r="AT7" s="265"/>
    </row>
    <row r="8" spans="2:46" ht="30" customHeight="1">
      <c r="B8" s="235"/>
      <c r="C8" s="236"/>
      <c r="D8" s="236"/>
      <c r="E8" s="236"/>
      <c r="F8" s="237"/>
      <c r="G8" s="235" t="s">
        <v>14</v>
      </c>
      <c r="H8" s="236"/>
      <c r="I8" s="236"/>
      <c r="J8" s="236"/>
      <c r="K8" s="237"/>
      <c r="L8" s="263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5"/>
      <c r="AF8" s="185" t="s">
        <v>15</v>
      </c>
      <c r="AG8" s="186"/>
      <c r="AH8" s="186"/>
      <c r="AI8" s="186"/>
      <c r="AJ8" s="187"/>
      <c r="AK8" s="263"/>
      <c r="AL8" s="264"/>
      <c r="AM8" s="264"/>
      <c r="AN8" s="264"/>
      <c r="AO8" s="264"/>
      <c r="AP8" s="264"/>
      <c r="AQ8" s="264"/>
      <c r="AR8" s="264"/>
      <c r="AS8" s="264"/>
      <c r="AT8" s="265"/>
    </row>
    <row r="9" spans="2:46" ht="30" customHeight="1">
      <c r="B9" s="229" t="s">
        <v>86</v>
      </c>
      <c r="C9" s="230"/>
      <c r="D9" s="230"/>
      <c r="E9" s="230"/>
      <c r="F9" s="231"/>
      <c r="G9" s="185" t="s">
        <v>87</v>
      </c>
      <c r="H9" s="186"/>
      <c r="I9" s="186"/>
      <c r="J9" s="186"/>
      <c r="K9" s="187"/>
      <c r="L9" s="263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5"/>
      <c r="AF9" s="185" t="s">
        <v>13</v>
      </c>
      <c r="AG9" s="186"/>
      <c r="AH9" s="186"/>
      <c r="AI9" s="186"/>
      <c r="AJ9" s="187"/>
      <c r="AK9" s="263"/>
      <c r="AL9" s="264"/>
      <c r="AM9" s="264"/>
      <c r="AN9" s="264"/>
      <c r="AO9" s="264"/>
      <c r="AP9" s="264"/>
      <c r="AQ9" s="264"/>
      <c r="AR9" s="264"/>
      <c r="AS9" s="264"/>
      <c r="AT9" s="265"/>
    </row>
    <row r="10" spans="2:46" ht="30" customHeight="1">
      <c r="B10" s="235"/>
      <c r="C10" s="236"/>
      <c r="D10" s="236"/>
      <c r="E10" s="236"/>
      <c r="F10" s="237"/>
      <c r="G10" s="235" t="s">
        <v>14</v>
      </c>
      <c r="H10" s="236"/>
      <c r="I10" s="236"/>
      <c r="J10" s="236"/>
      <c r="K10" s="237"/>
      <c r="L10" s="263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5"/>
      <c r="AF10" s="185" t="s">
        <v>15</v>
      </c>
      <c r="AG10" s="186"/>
      <c r="AH10" s="186"/>
      <c r="AI10" s="186"/>
      <c r="AJ10" s="187"/>
      <c r="AK10" s="263"/>
      <c r="AL10" s="264"/>
      <c r="AM10" s="264"/>
      <c r="AN10" s="264"/>
      <c r="AO10" s="264"/>
      <c r="AP10" s="264"/>
      <c r="AQ10" s="264"/>
      <c r="AR10" s="264"/>
      <c r="AS10" s="264"/>
      <c r="AT10" s="265"/>
    </row>
    <row r="11" spans="2:46" ht="30" customHeight="1">
      <c r="B11" s="229" t="s">
        <v>16</v>
      </c>
      <c r="C11" s="230"/>
      <c r="D11" s="230"/>
      <c r="E11" s="230"/>
      <c r="F11" s="231"/>
      <c r="G11" s="185" t="s">
        <v>85</v>
      </c>
      <c r="H11" s="186"/>
      <c r="I11" s="186"/>
      <c r="J11" s="186"/>
      <c r="K11" s="187"/>
      <c r="L11" s="263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5"/>
      <c r="AF11" s="185" t="s">
        <v>17</v>
      </c>
      <c r="AG11" s="186"/>
      <c r="AH11" s="186"/>
      <c r="AI11" s="186"/>
      <c r="AJ11" s="187"/>
      <c r="AK11" s="263"/>
      <c r="AL11" s="264"/>
      <c r="AM11" s="264"/>
      <c r="AN11" s="264"/>
      <c r="AO11" s="264"/>
      <c r="AP11" s="264"/>
      <c r="AQ11" s="264"/>
      <c r="AR11" s="264"/>
      <c r="AS11" s="264"/>
      <c r="AT11" s="265"/>
    </row>
    <row r="12" spans="2:46" ht="30" customHeight="1">
      <c r="B12" s="232"/>
      <c r="C12" s="233"/>
      <c r="D12" s="233"/>
      <c r="E12" s="233"/>
      <c r="F12" s="234"/>
      <c r="G12" s="235" t="s">
        <v>18</v>
      </c>
      <c r="H12" s="236"/>
      <c r="I12" s="236"/>
      <c r="J12" s="236"/>
      <c r="K12" s="237"/>
      <c r="L12" s="185" t="s">
        <v>0</v>
      </c>
      <c r="M12" s="186"/>
      <c r="N12" s="186"/>
      <c r="O12" s="186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5"/>
    </row>
    <row r="13" spans="2:46" ht="30" customHeight="1">
      <c r="B13" s="235"/>
      <c r="C13" s="236"/>
      <c r="D13" s="236"/>
      <c r="E13" s="236"/>
      <c r="F13" s="237"/>
      <c r="G13" s="185" t="s">
        <v>19</v>
      </c>
      <c r="H13" s="186"/>
      <c r="I13" s="186"/>
      <c r="J13" s="186"/>
      <c r="K13" s="187"/>
      <c r="L13" s="185" t="s">
        <v>374</v>
      </c>
      <c r="M13" s="186"/>
      <c r="N13" s="186"/>
      <c r="O13" s="266"/>
      <c r="P13" s="266"/>
      <c r="Q13" s="110" t="s">
        <v>88</v>
      </c>
      <c r="R13" s="107"/>
      <c r="S13" s="266"/>
      <c r="T13" s="266"/>
      <c r="U13" s="110" t="s">
        <v>89</v>
      </c>
      <c r="V13" s="107"/>
      <c r="W13" s="266"/>
      <c r="X13" s="266"/>
      <c r="Y13" s="110" t="s">
        <v>90</v>
      </c>
      <c r="Z13" s="109"/>
      <c r="AA13" s="185" t="s">
        <v>20</v>
      </c>
      <c r="AB13" s="186"/>
      <c r="AC13" s="186"/>
      <c r="AD13" s="186"/>
      <c r="AE13" s="187"/>
      <c r="AF13" s="185" t="s">
        <v>374</v>
      </c>
      <c r="AG13" s="186"/>
      <c r="AH13" s="186"/>
      <c r="AI13" s="266"/>
      <c r="AJ13" s="266"/>
      <c r="AK13" s="110" t="s">
        <v>91</v>
      </c>
      <c r="AL13" s="107"/>
      <c r="AM13" s="266"/>
      <c r="AN13" s="266"/>
      <c r="AO13" s="110" t="s">
        <v>92</v>
      </c>
      <c r="AP13" s="107"/>
      <c r="AQ13" s="266"/>
      <c r="AR13" s="266"/>
      <c r="AS13" s="110" t="s">
        <v>93</v>
      </c>
      <c r="AT13" s="109"/>
    </row>
    <row r="14" spans="2:46" ht="15" customHeight="1">
      <c r="B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2:46" ht="26.25" customHeight="1">
      <c r="B15" s="111"/>
      <c r="C15" s="346" t="s">
        <v>21</v>
      </c>
      <c r="D15" s="346"/>
      <c r="E15" s="346"/>
      <c r="F15" s="346"/>
      <c r="G15" s="346"/>
      <c r="H15" s="346"/>
      <c r="I15" s="346"/>
      <c r="J15" s="346"/>
      <c r="K15" s="109"/>
      <c r="L15" s="186" t="s">
        <v>94</v>
      </c>
      <c r="M15" s="187"/>
      <c r="N15" s="359"/>
      <c r="O15" s="360"/>
      <c r="P15" s="360"/>
      <c r="Q15" s="360"/>
      <c r="R15" s="360"/>
      <c r="S15" s="360"/>
      <c r="T15" s="360"/>
      <c r="U15" s="360"/>
      <c r="V15" s="360"/>
      <c r="W15" s="360"/>
      <c r="X15" s="361"/>
      <c r="Y15" s="185" t="s">
        <v>1</v>
      </c>
      <c r="Z15" s="186"/>
      <c r="AA15" s="187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2:46" ht="1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2:32" ht="26.25" customHeight="1">
      <c r="B17" s="111"/>
      <c r="C17" s="343" t="s">
        <v>22</v>
      </c>
      <c r="D17" s="343"/>
      <c r="E17" s="343"/>
      <c r="F17" s="343"/>
      <c r="G17" s="343"/>
      <c r="H17" s="343"/>
      <c r="I17" s="343"/>
      <c r="J17" s="343"/>
      <c r="K17" s="109"/>
      <c r="L17" s="186" t="s">
        <v>95</v>
      </c>
      <c r="M17" s="187"/>
      <c r="N17" s="359"/>
      <c r="O17" s="360"/>
      <c r="P17" s="360"/>
      <c r="Q17" s="360"/>
      <c r="R17" s="360"/>
      <c r="S17" s="360"/>
      <c r="T17" s="360"/>
      <c r="U17" s="360"/>
      <c r="V17" s="360"/>
      <c r="W17" s="360"/>
      <c r="X17" s="361"/>
      <c r="Y17" s="185" t="s">
        <v>1</v>
      </c>
      <c r="Z17" s="186"/>
      <c r="AA17" s="187"/>
      <c r="AF17" s="15"/>
    </row>
    <row r="18" spans="2:46" ht="1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2:46" ht="26.25" customHeight="1">
      <c r="B19" s="112"/>
      <c r="C19" s="344" t="s">
        <v>23</v>
      </c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113"/>
      <c r="S19" s="365" t="s">
        <v>96</v>
      </c>
      <c r="T19" s="366"/>
      <c r="U19" s="366"/>
      <c r="V19" s="108" t="s">
        <v>24</v>
      </c>
      <c r="W19" s="108"/>
      <c r="X19" s="108"/>
      <c r="Y19" s="108"/>
      <c r="Z19" s="108"/>
      <c r="AA19" s="109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2:46" ht="26.25" customHeight="1">
      <c r="B20" s="20"/>
      <c r="C20" s="303" t="s">
        <v>97</v>
      </c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22"/>
      <c r="S20" s="365" t="s">
        <v>98</v>
      </c>
      <c r="T20" s="366"/>
      <c r="U20" s="366"/>
      <c r="V20" s="108" t="s">
        <v>25</v>
      </c>
      <c r="W20" s="108"/>
      <c r="X20" s="108"/>
      <c r="Y20" s="108"/>
      <c r="Z20" s="108"/>
      <c r="AA20" s="109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2:46" ht="18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26.25" customHeight="1">
      <c r="A22" s="15" t="s">
        <v>99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2:46" ht="26.25" customHeight="1">
      <c r="B23" s="15" t="s">
        <v>26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2:46" ht="26.25" customHeight="1">
      <c r="B24" s="111"/>
      <c r="C24" s="186" t="s">
        <v>100</v>
      </c>
      <c r="D24" s="186"/>
      <c r="E24" s="186"/>
      <c r="F24" s="186"/>
      <c r="G24" s="186"/>
      <c r="H24" s="186"/>
      <c r="I24" s="186"/>
      <c r="J24" s="186"/>
      <c r="K24" s="186"/>
      <c r="L24" s="109"/>
      <c r="M24" s="112"/>
      <c r="N24" s="114"/>
      <c r="O24" s="345" t="s">
        <v>21</v>
      </c>
      <c r="P24" s="345"/>
      <c r="Q24" s="345"/>
      <c r="R24" s="345"/>
      <c r="S24" s="345"/>
      <c r="T24" s="345"/>
      <c r="U24" s="345"/>
      <c r="V24" s="345"/>
      <c r="W24" s="345"/>
      <c r="X24" s="114"/>
      <c r="Y24" s="113"/>
      <c r="Z24" s="185" t="s">
        <v>27</v>
      </c>
      <c r="AA24" s="186"/>
      <c r="AB24" s="186"/>
      <c r="AC24" s="186"/>
      <c r="AD24" s="186"/>
      <c r="AE24" s="186"/>
      <c r="AF24" s="187"/>
      <c r="AG24" s="185" t="s">
        <v>28</v>
      </c>
      <c r="AH24" s="186"/>
      <c r="AI24" s="186"/>
      <c r="AJ24" s="186"/>
      <c r="AK24" s="186"/>
      <c r="AL24" s="186"/>
      <c r="AM24" s="187"/>
      <c r="AN24" s="185" t="s">
        <v>29</v>
      </c>
      <c r="AO24" s="186"/>
      <c r="AP24" s="186"/>
      <c r="AQ24" s="186"/>
      <c r="AR24" s="186"/>
      <c r="AS24" s="186"/>
      <c r="AT24" s="187"/>
    </row>
    <row r="25" spans="2:46" ht="26.25" customHeight="1">
      <c r="B25" s="112"/>
      <c r="C25" s="342" t="s">
        <v>30</v>
      </c>
      <c r="D25" s="342"/>
      <c r="E25" s="342"/>
      <c r="F25" s="342"/>
      <c r="G25" s="342"/>
      <c r="H25" s="342"/>
      <c r="I25" s="342"/>
      <c r="J25" s="342"/>
      <c r="K25" s="342"/>
      <c r="L25" s="114"/>
      <c r="M25" s="112"/>
      <c r="N25" s="338" t="s">
        <v>31</v>
      </c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9"/>
      <c r="Z25" s="114"/>
      <c r="AA25" s="114"/>
      <c r="AB25" s="114"/>
      <c r="AC25" s="114"/>
      <c r="AD25" s="114"/>
      <c r="AE25" s="114"/>
      <c r="AF25" s="114"/>
      <c r="AG25" s="230">
        <v>0.06</v>
      </c>
      <c r="AH25" s="230"/>
      <c r="AI25" s="230"/>
      <c r="AJ25" s="230"/>
      <c r="AK25" s="230"/>
      <c r="AL25" s="230"/>
      <c r="AM25" s="230"/>
      <c r="AN25" s="114"/>
      <c r="AO25" s="114"/>
      <c r="AP25" s="114"/>
      <c r="AQ25" s="114"/>
      <c r="AR25" s="114"/>
      <c r="AS25" s="114"/>
      <c r="AT25" s="113"/>
    </row>
    <row r="26" spans="2:46" ht="26.25" customHeight="1">
      <c r="B26" s="235" t="s">
        <v>32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1"/>
      <c r="Z26" s="15"/>
      <c r="AA26" s="15"/>
      <c r="AB26" s="15"/>
      <c r="AC26" s="15"/>
      <c r="AD26" s="15"/>
      <c r="AE26" s="15"/>
      <c r="AF26" s="15"/>
      <c r="AG26" s="233"/>
      <c r="AH26" s="233"/>
      <c r="AI26" s="233"/>
      <c r="AJ26" s="233"/>
      <c r="AK26" s="233"/>
      <c r="AL26" s="233"/>
      <c r="AM26" s="233"/>
      <c r="AN26" s="15"/>
      <c r="AO26" s="15"/>
      <c r="AP26" s="15"/>
      <c r="AQ26" s="15"/>
      <c r="AR26" s="15"/>
      <c r="AS26" s="15"/>
      <c r="AT26" s="18"/>
    </row>
    <row r="27" spans="2:46" ht="26.25" customHeight="1">
      <c r="B27" s="112"/>
      <c r="C27" s="336" t="s">
        <v>33</v>
      </c>
      <c r="D27" s="336"/>
      <c r="E27" s="336"/>
      <c r="F27" s="336"/>
      <c r="G27" s="336"/>
      <c r="H27" s="336"/>
      <c r="I27" s="336"/>
      <c r="J27" s="336"/>
      <c r="K27" s="336"/>
      <c r="L27" s="114"/>
      <c r="M27" s="111"/>
      <c r="N27" s="108" t="s">
        <v>34</v>
      </c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9"/>
      <c r="Z27" s="114"/>
      <c r="AA27" s="114"/>
      <c r="AB27" s="114"/>
      <c r="AC27" s="114"/>
      <c r="AD27" s="114"/>
      <c r="AE27" s="114"/>
      <c r="AF27" s="114"/>
      <c r="AG27" s="230">
        <v>0.06</v>
      </c>
      <c r="AH27" s="230"/>
      <c r="AI27" s="230"/>
      <c r="AJ27" s="230"/>
      <c r="AK27" s="230"/>
      <c r="AL27" s="230"/>
      <c r="AM27" s="230"/>
      <c r="AN27" s="114"/>
      <c r="AO27" s="114"/>
      <c r="AP27" s="114"/>
      <c r="AQ27" s="114"/>
      <c r="AR27" s="114"/>
      <c r="AS27" s="114"/>
      <c r="AT27" s="113"/>
    </row>
    <row r="28" spans="2:46" ht="26.25" customHeight="1">
      <c r="B28" s="20"/>
      <c r="C28" s="337"/>
      <c r="D28" s="337"/>
      <c r="E28" s="337"/>
      <c r="F28" s="337"/>
      <c r="G28" s="337"/>
      <c r="H28" s="337"/>
      <c r="I28" s="337"/>
      <c r="J28" s="337"/>
      <c r="K28" s="337"/>
      <c r="L28" s="21"/>
      <c r="M28" s="111"/>
      <c r="N28" s="108" t="s">
        <v>35</v>
      </c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9"/>
      <c r="Z28" s="186">
        <v>0.095</v>
      </c>
      <c r="AA28" s="186"/>
      <c r="AB28" s="186"/>
      <c r="AC28" s="186"/>
      <c r="AD28" s="186"/>
      <c r="AE28" s="186"/>
      <c r="AF28" s="187"/>
      <c r="AG28" s="236"/>
      <c r="AH28" s="236"/>
      <c r="AI28" s="236"/>
      <c r="AJ28" s="236"/>
      <c r="AK28" s="236"/>
      <c r="AL28" s="236"/>
      <c r="AM28" s="236"/>
      <c r="AN28" s="21"/>
      <c r="AO28" s="21"/>
      <c r="AP28" s="21"/>
      <c r="AQ28" s="21"/>
      <c r="AR28" s="21"/>
      <c r="AS28" s="21"/>
      <c r="AT28" s="22"/>
    </row>
    <row r="29" spans="2:46" ht="1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2:46" ht="26.25" customHeight="1">
      <c r="B30" s="15" t="s">
        <v>101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2:46" ht="26.25" customHeight="1">
      <c r="B31" s="112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08"/>
      <c r="N31" s="108"/>
      <c r="O31" s="108"/>
      <c r="P31" s="108"/>
      <c r="Q31" s="108"/>
      <c r="R31" s="108"/>
      <c r="S31" s="185" t="s">
        <v>36</v>
      </c>
      <c r="T31" s="186"/>
      <c r="U31" s="186"/>
      <c r="V31" s="186"/>
      <c r="W31" s="186"/>
      <c r="X31" s="186"/>
      <c r="Y31" s="186"/>
      <c r="Z31" s="186"/>
      <c r="AA31" s="186"/>
      <c r="AB31" s="187"/>
      <c r="AC31" s="185" t="s">
        <v>37</v>
      </c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7"/>
    </row>
    <row r="32" spans="2:46" ht="26.25" customHeight="1">
      <c r="B32" s="111"/>
      <c r="C32" s="186" t="s">
        <v>38</v>
      </c>
      <c r="D32" s="186"/>
      <c r="E32" s="186"/>
      <c r="F32" s="186"/>
      <c r="G32" s="186"/>
      <c r="H32" s="186"/>
      <c r="I32" s="186"/>
      <c r="J32" s="186"/>
      <c r="K32" s="186"/>
      <c r="L32" s="109"/>
      <c r="M32" s="185" t="s">
        <v>102</v>
      </c>
      <c r="N32" s="186"/>
      <c r="O32" s="186"/>
      <c r="P32" s="186"/>
      <c r="Q32" s="186"/>
      <c r="R32" s="187"/>
      <c r="S32" s="260"/>
      <c r="T32" s="261"/>
      <c r="U32" s="261"/>
      <c r="V32" s="261"/>
      <c r="W32" s="261"/>
      <c r="X32" s="261"/>
      <c r="Y32" s="261"/>
      <c r="Z32" s="261"/>
      <c r="AA32" s="261"/>
      <c r="AB32" s="262"/>
      <c r="AC32" s="185" t="s">
        <v>2</v>
      </c>
      <c r="AD32" s="186"/>
      <c r="AE32" s="186"/>
      <c r="AF32" s="186"/>
      <c r="AG32" s="187"/>
      <c r="AH32" s="333" t="s">
        <v>39</v>
      </c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5"/>
    </row>
    <row r="33" spans="2:46" ht="26.25" customHeight="1">
      <c r="B33" s="111"/>
      <c r="C33" s="246" t="s">
        <v>40</v>
      </c>
      <c r="D33" s="246"/>
      <c r="E33" s="246"/>
      <c r="F33" s="246"/>
      <c r="G33" s="246"/>
      <c r="H33" s="246"/>
      <c r="I33" s="246"/>
      <c r="J33" s="246"/>
      <c r="K33" s="246"/>
      <c r="L33" s="109"/>
      <c r="M33" s="185" t="s">
        <v>103</v>
      </c>
      <c r="N33" s="186"/>
      <c r="O33" s="186"/>
      <c r="P33" s="186"/>
      <c r="Q33" s="186"/>
      <c r="R33" s="186"/>
      <c r="S33" s="257">
        <f>ROUNDDOWN(N17*S32,1)</f>
        <v>0</v>
      </c>
      <c r="T33" s="258"/>
      <c r="U33" s="258"/>
      <c r="V33" s="258"/>
      <c r="W33" s="258"/>
      <c r="X33" s="258"/>
      <c r="Y33" s="258"/>
      <c r="Z33" s="258"/>
      <c r="AA33" s="258"/>
      <c r="AB33" s="259"/>
      <c r="AC33" s="186" t="s">
        <v>3</v>
      </c>
      <c r="AD33" s="186"/>
      <c r="AE33" s="186"/>
      <c r="AF33" s="186"/>
      <c r="AG33" s="187"/>
      <c r="AH33" s="333" t="s">
        <v>41</v>
      </c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5"/>
    </row>
    <row r="34" spans="1:41" ht="15" customHeight="1">
      <c r="A34" s="15" t="s">
        <v>158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6" ht="15" customHeight="1">
      <c r="A35" s="15" t="s">
        <v>104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</row>
    <row r="36" spans="1:46" ht="15" customHeight="1">
      <c r="A36" s="14" t="s">
        <v>105</v>
      </c>
      <c r="B36" s="15" t="s">
        <v>106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</row>
    <row r="37" spans="2:57" s="115" customFormat="1" ht="15" customHeight="1">
      <c r="B37" s="229" t="s">
        <v>42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1"/>
      <c r="X37" s="192" t="s">
        <v>43</v>
      </c>
      <c r="Y37" s="192"/>
      <c r="Z37" s="192"/>
      <c r="AA37" s="192"/>
      <c r="AB37" s="192"/>
      <c r="AC37" s="192"/>
      <c r="AD37" s="192"/>
      <c r="AE37" s="192"/>
      <c r="AF37" s="193"/>
      <c r="AG37" s="191" t="s">
        <v>44</v>
      </c>
      <c r="AH37" s="192"/>
      <c r="AI37" s="192"/>
      <c r="AJ37" s="192"/>
      <c r="AK37" s="192"/>
      <c r="AL37" s="192"/>
      <c r="AM37" s="193"/>
      <c r="AN37" s="191" t="s">
        <v>45</v>
      </c>
      <c r="AO37" s="192"/>
      <c r="AP37" s="192"/>
      <c r="AQ37" s="192"/>
      <c r="AR37" s="192"/>
      <c r="AS37" s="192"/>
      <c r="AT37" s="193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</row>
    <row r="38" spans="2:46" ht="15" customHeight="1">
      <c r="B38" s="232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4"/>
      <c r="X38" s="305" t="s">
        <v>46</v>
      </c>
      <c r="Y38" s="306"/>
      <c r="Z38" s="306"/>
      <c r="AA38" s="306"/>
      <c r="AB38" s="306"/>
      <c r="AC38" s="306"/>
      <c r="AD38" s="306"/>
      <c r="AE38" s="306"/>
      <c r="AF38" s="307"/>
      <c r="AG38" s="305" t="s">
        <v>47</v>
      </c>
      <c r="AH38" s="306"/>
      <c r="AI38" s="306"/>
      <c r="AJ38" s="306"/>
      <c r="AK38" s="306"/>
      <c r="AL38" s="306"/>
      <c r="AM38" s="307"/>
      <c r="AN38" s="305" t="s">
        <v>48</v>
      </c>
      <c r="AO38" s="306"/>
      <c r="AP38" s="306"/>
      <c r="AQ38" s="306"/>
      <c r="AR38" s="306"/>
      <c r="AS38" s="306"/>
      <c r="AT38" s="307"/>
    </row>
    <row r="39" spans="2:46" ht="15" customHeight="1">
      <c r="B39" s="235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7"/>
      <c r="X39" s="303" t="s">
        <v>107</v>
      </c>
      <c r="Y39" s="303"/>
      <c r="Z39" s="303"/>
      <c r="AA39" s="303"/>
      <c r="AB39" s="303"/>
      <c r="AC39" s="303"/>
      <c r="AD39" s="303"/>
      <c r="AE39" s="303"/>
      <c r="AF39" s="304"/>
      <c r="AG39" s="302" t="s">
        <v>108</v>
      </c>
      <c r="AH39" s="303"/>
      <c r="AI39" s="303"/>
      <c r="AJ39" s="303"/>
      <c r="AK39" s="303"/>
      <c r="AL39" s="303"/>
      <c r="AM39" s="304"/>
      <c r="AN39" s="302" t="s">
        <v>109</v>
      </c>
      <c r="AO39" s="303"/>
      <c r="AP39" s="303"/>
      <c r="AQ39" s="303"/>
      <c r="AR39" s="303"/>
      <c r="AS39" s="303"/>
      <c r="AT39" s="304"/>
    </row>
    <row r="40" spans="2:46" ht="15" customHeight="1">
      <c r="B40" s="116" t="s">
        <v>49</v>
      </c>
      <c r="C40" s="117"/>
      <c r="D40" s="117"/>
      <c r="E40" s="117"/>
      <c r="F40" s="117"/>
      <c r="G40" s="118"/>
      <c r="H40" s="117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9"/>
      <c r="X40" s="327">
        <v>0.13</v>
      </c>
      <c r="Y40" s="328"/>
      <c r="Z40" s="328"/>
      <c r="AA40" s="328"/>
      <c r="AB40" s="329"/>
      <c r="AC40" s="212" t="s">
        <v>2</v>
      </c>
      <c r="AD40" s="252"/>
      <c r="AE40" s="252"/>
      <c r="AF40" s="213"/>
      <c r="AG40" s="221"/>
      <c r="AH40" s="227"/>
      <c r="AI40" s="227"/>
      <c r="AJ40" s="227"/>
      <c r="AK40" s="228"/>
      <c r="AL40" s="212" t="s">
        <v>1</v>
      </c>
      <c r="AM40" s="213"/>
      <c r="AN40" s="268">
        <f>ROUNDDOWN(X40*AG40,1)</f>
        <v>0</v>
      </c>
      <c r="AO40" s="269"/>
      <c r="AP40" s="269"/>
      <c r="AQ40" s="269"/>
      <c r="AR40" s="270"/>
      <c r="AS40" s="212" t="s">
        <v>3</v>
      </c>
      <c r="AT40" s="213"/>
    </row>
    <row r="41" spans="2:46" ht="15" customHeight="1">
      <c r="B41" s="120" t="s">
        <v>50</v>
      </c>
      <c r="C41" s="121"/>
      <c r="D41" s="121"/>
      <c r="E41" s="121"/>
      <c r="F41" s="121"/>
      <c r="G41" s="122"/>
      <c r="H41" s="121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3"/>
      <c r="X41" s="330">
        <v>0.06</v>
      </c>
      <c r="Y41" s="331"/>
      <c r="Z41" s="331"/>
      <c r="AA41" s="331"/>
      <c r="AB41" s="332"/>
      <c r="AC41" s="214"/>
      <c r="AD41" s="256"/>
      <c r="AE41" s="256"/>
      <c r="AF41" s="215"/>
      <c r="AG41" s="221"/>
      <c r="AH41" s="222"/>
      <c r="AI41" s="222"/>
      <c r="AJ41" s="222"/>
      <c r="AK41" s="223"/>
      <c r="AL41" s="214"/>
      <c r="AM41" s="215"/>
      <c r="AN41" s="279">
        <f>ROUNDDOWN(X41*AG41,1)</f>
        <v>0</v>
      </c>
      <c r="AO41" s="280"/>
      <c r="AP41" s="280"/>
      <c r="AQ41" s="280"/>
      <c r="AR41" s="281"/>
      <c r="AS41" s="214"/>
      <c r="AT41" s="215"/>
    </row>
    <row r="42" spans="2:46" ht="15" customHeight="1">
      <c r="B42" s="120" t="s">
        <v>51</v>
      </c>
      <c r="C42" s="121"/>
      <c r="D42" s="121"/>
      <c r="E42" s="121"/>
      <c r="F42" s="121"/>
      <c r="G42" s="122"/>
      <c r="H42" s="121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3"/>
      <c r="X42" s="330">
        <v>0.05</v>
      </c>
      <c r="Y42" s="331"/>
      <c r="Z42" s="331"/>
      <c r="AA42" s="331"/>
      <c r="AB42" s="332"/>
      <c r="AC42" s="214"/>
      <c r="AD42" s="256"/>
      <c r="AE42" s="256"/>
      <c r="AF42" s="215"/>
      <c r="AG42" s="221"/>
      <c r="AH42" s="222"/>
      <c r="AI42" s="222"/>
      <c r="AJ42" s="222"/>
      <c r="AK42" s="223"/>
      <c r="AL42" s="214"/>
      <c r="AM42" s="215"/>
      <c r="AN42" s="279">
        <f>ROUNDDOWN(X42*AG42,1)</f>
        <v>0</v>
      </c>
      <c r="AO42" s="280"/>
      <c r="AP42" s="280"/>
      <c r="AQ42" s="280"/>
      <c r="AR42" s="281"/>
      <c r="AS42" s="214"/>
      <c r="AT42" s="215"/>
    </row>
    <row r="43" spans="2:46" ht="15" customHeight="1" thickBot="1">
      <c r="B43" s="124" t="s">
        <v>52</v>
      </c>
      <c r="C43" s="125"/>
      <c r="D43" s="125"/>
      <c r="E43" s="125"/>
      <c r="F43" s="125"/>
      <c r="G43" s="126"/>
      <c r="H43" s="125"/>
      <c r="I43" s="126"/>
      <c r="J43" s="126"/>
      <c r="K43" s="126"/>
      <c r="L43" s="126"/>
      <c r="M43" s="126"/>
      <c r="N43" s="126"/>
      <c r="O43" s="126"/>
      <c r="P43" s="125"/>
      <c r="Q43" s="125"/>
      <c r="R43" s="125"/>
      <c r="S43" s="125"/>
      <c r="T43" s="126"/>
      <c r="U43" s="126"/>
      <c r="V43" s="126"/>
      <c r="W43" s="127"/>
      <c r="X43" s="324">
        <v>0.02</v>
      </c>
      <c r="Y43" s="325"/>
      <c r="Z43" s="325"/>
      <c r="AA43" s="325"/>
      <c r="AB43" s="326"/>
      <c r="AC43" s="253"/>
      <c r="AD43" s="254"/>
      <c r="AE43" s="254"/>
      <c r="AF43" s="255"/>
      <c r="AG43" s="297"/>
      <c r="AH43" s="298"/>
      <c r="AI43" s="298"/>
      <c r="AJ43" s="298"/>
      <c r="AK43" s="299"/>
      <c r="AL43" s="253"/>
      <c r="AM43" s="255"/>
      <c r="AN43" s="276">
        <f>ROUNDDOWN(X43*AG43,1)</f>
        <v>0</v>
      </c>
      <c r="AO43" s="277"/>
      <c r="AP43" s="277"/>
      <c r="AQ43" s="277"/>
      <c r="AR43" s="278"/>
      <c r="AS43" s="253"/>
      <c r="AT43" s="255"/>
    </row>
    <row r="44" spans="2:46" ht="15" customHeight="1" thickTop="1">
      <c r="B44" s="128" t="s">
        <v>53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2"/>
      <c r="AL44" s="235" t="s">
        <v>110</v>
      </c>
      <c r="AM44" s="237"/>
      <c r="AN44" s="273">
        <f>SUM(AN40:AR43)</f>
        <v>0</v>
      </c>
      <c r="AO44" s="274"/>
      <c r="AP44" s="274"/>
      <c r="AQ44" s="274"/>
      <c r="AR44" s="275"/>
      <c r="AS44" s="235" t="s">
        <v>3</v>
      </c>
      <c r="AT44" s="237"/>
    </row>
    <row r="45" spans="2:46" ht="3.7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29"/>
      <c r="AO45" s="129"/>
      <c r="AP45" s="129"/>
      <c r="AQ45" s="129"/>
      <c r="AR45" s="129"/>
      <c r="AS45" s="15"/>
      <c r="AT45" s="15"/>
    </row>
    <row r="46" spans="2:46" ht="15" customHeight="1">
      <c r="B46" s="15" t="s">
        <v>111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</row>
    <row r="47" spans="2:57" s="115" customFormat="1" ht="15" customHeight="1">
      <c r="B47" s="229" t="s">
        <v>54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1"/>
      <c r="X47" s="191" t="s">
        <v>55</v>
      </c>
      <c r="Y47" s="192"/>
      <c r="Z47" s="192"/>
      <c r="AA47" s="192"/>
      <c r="AB47" s="192"/>
      <c r="AC47" s="192"/>
      <c r="AD47" s="192"/>
      <c r="AE47" s="192"/>
      <c r="AF47" s="193"/>
      <c r="AG47" s="191" t="s">
        <v>44</v>
      </c>
      <c r="AH47" s="192"/>
      <c r="AI47" s="192"/>
      <c r="AJ47" s="192"/>
      <c r="AK47" s="192"/>
      <c r="AL47" s="192"/>
      <c r="AM47" s="193"/>
      <c r="AN47" s="191" t="s">
        <v>56</v>
      </c>
      <c r="AO47" s="192"/>
      <c r="AP47" s="192"/>
      <c r="AQ47" s="192"/>
      <c r="AR47" s="192"/>
      <c r="AS47" s="192"/>
      <c r="AT47" s="193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</row>
    <row r="48" spans="2:46" ht="15" customHeight="1">
      <c r="B48" s="232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4"/>
      <c r="X48" s="305" t="s">
        <v>46</v>
      </c>
      <c r="Y48" s="306"/>
      <c r="Z48" s="306"/>
      <c r="AA48" s="306"/>
      <c r="AB48" s="306"/>
      <c r="AC48" s="306"/>
      <c r="AD48" s="306"/>
      <c r="AE48" s="306"/>
      <c r="AF48" s="307"/>
      <c r="AG48" s="305" t="s">
        <v>47</v>
      </c>
      <c r="AH48" s="306"/>
      <c r="AI48" s="306"/>
      <c r="AJ48" s="306"/>
      <c r="AK48" s="306"/>
      <c r="AL48" s="306"/>
      <c r="AM48" s="307"/>
      <c r="AN48" s="305" t="s">
        <v>48</v>
      </c>
      <c r="AO48" s="306"/>
      <c r="AP48" s="306"/>
      <c r="AQ48" s="306"/>
      <c r="AR48" s="306"/>
      <c r="AS48" s="306"/>
      <c r="AT48" s="307"/>
    </row>
    <row r="49" spans="2:46" ht="15" customHeight="1"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7"/>
      <c r="X49" s="302" t="s">
        <v>112</v>
      </c>
      <c r="Y49" s="303"/>
      <c r="Z49" s="303"/>
      <c r="AA49" s="303"/>
      <c r="AB49" s="303"/>
      <c r="AC49" s="303"/>
      <c r="AD49" s="303"/>
      <c r="AE49" s="303"/>
      <c r="AF49" s="304"/>
      <c r="AG49" s="302" t="s">
        <v>113</v>
      </c>
      <c r="AH49" s="303"/>
      <c r="AI49" s="303"/>
      <c r="AJ49" s="303"/>
      <c r="AK49" s="303"/>
      <c r="AL49" s="303"/>
      <c r="AM49" s="304"/>
      <c r="AN49" s="302" t="s">
        <v>114</v>
      </c>
      <c r="AO49" s="303"/>
      <c r="AP49" s="303"/>
      <c r="AQ49" s="303"/>
      <c r="AR49" s="303"/>
      <c r="AS49" s="303"/>
      <c r="AT49" s="304"/>
    </row>
    <row r="50" spans="2:46" ht="15" customHeight="1">
      <c r="B50" s="130" t="s">
        <v>115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31"/>
      <c r="X50" s="327">
        <v>0.02</v>
      </c>
      <c r="Y50" s="328"/>
      <c r="Z50" s="328"/>
      <c r="AA50" s="328"/>
      <c r="AB50" s="329"/>
      <c r="AC50" s="212" t="s">
        <v>2</v>
      </c>
      <c r="AD50" s="252"/>
      <c r="AE50" s="252"/>
      <c r="AF50" s="213"/>
      <c r="AG50" s="221"/>
      <c r="AH50" s="222"/>
      <c r="AI50" s="222"/>
      <c r="AJ50" s="222"/>
      <c r="AK50" s="223"/>
      <c r="AL50" s="212" t="s">
        <v>1</v>
      </c>
      <c r="AM50" s="213"/>
      <c r="AN50" s="268">
        <f>ROUNDDOWN(X50*AG50,1)</f>
        <v>0</v>
      </c>
      <c r="AO50" s="269"/>
      <c r="AP50" s="269"/>
      <c r="AQ50" s="269"/>
      <c r="AR50" s="270"/>
      <c r="AS50" s="212" t="s">
        <v>3</v>
      </c>
      <c r="AT50" s="213"/>
    </row>
    <row r="51" spans="2:46" ht="15" customHeight="1" thickBot="1">
      <c r="B51" s="132" t="s">
        <v>57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33"/>
      <c r="X51" s="324">
        <v>0.05</v>
      </c>
      <c r="Y51" s="325"/>
      <c r="Z51" s="325"/>
      <c r="AA51" s="325"/>
      <c r="AB51" s="326"/>
      <c r="AC51" s="253"/>
      <c r="AD51" s="254"/>
      <c r="AE51" s="254"/>
      <c r="AF51" s="255"/>
      <c r="AG51" s="297"/>
      <c r="AH51" s="298"/>
      <c r="AI51" s="298"/>
      <c r="AJ51" s="298"/>
      <c r="AK51" s="299"/>
      <c r="AL51" s="253"/>
      <c r="AM51" s="255"/>
      <c r="AN51" s="276">
        <f>ROUNDDOWN(X51*AG51,1)</f>
        <v>0</v>
      </c>
      <c r="AO51" s="277"/>
      <c r="AP51" s="277"/>
      <c r="AQ51" s="277"/>
      <c r="AR51" s="278"/>
      <c r="AS51" s="253"/>
      <c r="AT51" s="255"/>
    </row>
    <row r="52" spans="2:46" ht="15" customHeight="1" thickTop="1">
      <c r="B52" s="128" t="s">
        <v>53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2"/>
      <c r="AL52" s="235" t="s">
        <v>116</v>
      </c>
      <c r="AM52" s="237"/>
      <c r="AN52" s="273">
        <f>SUM(AN50:AR51)</f>
        <v>0</v>
      </c>
      <c r="AO52" s="274"/>
      <c r="AP52" s="274"/>
      <c r="AQ52" s="274"/>
      <c r="AR52" s="275"/>
      <c r="AS52" s="235" t="s">
        <v>3</v>
      </c>
      <c r="AT52" s="237"/>
    </row>
    <row r="53" spans="2:46" ht="3.7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29"/>
      <c r="AP53" s="129"/>
      <c r="AQ53" s="129"/>
      <c r="AR53" s="129"/>
      <c r="AS53" s="129"/>
      <c r="AT53" s="129"/>
    </row>
    <row r="54" spans="2:14" ht="15" customHeight="1">
      <c r="B54" s="15" t="s">
        <v>117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N54" s="17" t="s">
        <v>118</v>
      </c>
    </row>
    <row r="55" spans="2:45" ht="15" customHeight="1">
      <c r="B55" s="15"/>
      <c r="C55" s="134"/>
      <c r="D55" s="134"/>
      <c r="E55" s="134"/>
      <c r="F55" s="15"/>
      <c r="G55" s="15"/>
      <c r="H55" s="15"/>
      <c r="I55" s="15"/>
      <c r="J55" s="15"/>
      <c r="K55" s="15"/>
      <c r="L55" s="15"/>
      <c r="N55" s="17" t="s">
        <v>119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2:57" s="115" customFormat="1" ht="15" customHeight="1">
      <c r="B56" s="247" t="s">
        <v>58</v>
      </c>
      <c r="C56" s="230"/>
      <c r="D56" s="230"/>
      <c r="E56" s="230"/>
      <c r="F56" s="230"/>
      <c r="G56" s="231"/>
      <c r="H56" s="135"/>
      <c r="I56" s="136"/>
      <c r="J56" s="136"/>
      <c r="K56" s="230" t="s">
        <v>59</v>
      </c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1"/>
      <c r="X56" s="191" t="s">
        <v>120</v>
      </c>
      <c r="Y56" s="192"/>
      <c r="Z56" s="192"/>
      <c r="AA56" s="192"/>
      <c r="AB56" s="192"/>
      <c r="AC56" s="192"/>
      <c r="AD56" s="192"/>
      <c r="AE56" s="192"/>
      <c r="AF56" s="193"/>
      <c r="AG56" s="191" t="s">
        <v>60</v>
      </c>
      <c r="AH56" s="192"/>
      <c r="AI56" s="192"/>
      <c r="AJ56" s="192"/>
      <c r="AK56" s="192"/>
      <c r="AL56" s="192"/>
      <c r="AM56" s="193"/>
      <c r="AN56" s="191" t="s">
        <v>45</v>
      </c>
      <c r="AO56" s="192"/>
      <c r="AP56" s="192"/>
      <c r="AQ56" s="192"/>
      <c r="AR56" s="192"/>
      <c r="AS56" s="192"/>
      <c r="AT56" s="193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</row>
    <row r="57" spans="2:46" ht="15" customHeight="1">
      <c r="B57" s="232"/>
      <c r="C57" s="233"/>
      <c r="D57" s="233"/>
      <c r="E57" s="233"/>
      <c r="F57" s="233"/>
      <c r="G57" s="234"/>
      <c r="H57" s="16"/>
      <c r="I57" s="15"/>
      <c r="J57" s="15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4"/>
      <c r="X57" s="305" t="s">
        <v>61</v>
      </c>
      <c r="Y57" s="306"/>
      <c r="Z57" s="306"/>
      <c r="AA57" s="306"/>
      <c r="AB57" s="306"/>
      <c r="AC57" s="306"/>
      <c r="AD57" s="306"/>
      <c r="AE57" s="306"/>
      <c r="AF57" s="307"/>
      <c r="AG57" s="305" t="s">
        <v>47</v>
      </c>
      <c r="AH57" s="306"/>
      <c r="AI57" s="306"/>
      <c r="AJ57" s="306"/>
      <c r="AK57" s="306"/>
      <c r="AL57" s="306"/>
      <c r="AM57" s="307"/>
      <c r="AN57" s="305" t="s">
        <v>48</v>
      </c>
      <c r="AO57" s="306"/>
      <c r="AP57" s="306"/>
      <c r="AQ57" s="306"/>
      <c r="AR57" s="306"/>
      <c r="AS57" s="306"/>
      <c r="AT57" s="307"/>
    </row>
    <row r="58" spans="2:46" ht="15" customHeight="1">
      <c r="B58" s="235"/>
      <c r="C58" s="236"/>
      <c r="D58" s="236"/>
      <c r="E58" s="236"/>
      <c r="F58" s="236"/>
      <c r="G58" s="237"/>
      <c r="H58" s="216" t="s">
        <v>62</v>
      </c>
      <c r="I58" s="282"/>
      <c r="J58" s="380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7"/>
      <c r="X58" s="303" t="s">
        <v>121</v>
      </c>
      <c r="Y58" s="303"/>
      <c r="Z58" s="303"/>
      <c r="AA58" s="303"/>
      <c r="AB58" s="303"/>
      <c r="AC58" s="303"/>
      <c r="AD58" s="303"/>
      <c r="AE58" s="303"/>
      <c r="AF58" s="304"/>
      <c r="AG58" s="302" t="s">
        <v>122</v>
      </c>
      <c r="AH58" s="303"/>
      <c r="AI58" s="303"/>
      <c r="AJ58" s="303"/>
      <c r="AK58" s="303"/>
      <c r="AL58" s="303"/>
      <c r="AM58" s="304"/>
      <c r="AN58" s="302" t="s">
        <v>123</v>
      </c>
      <c r="AO58" s="303"/>
      <c r="AP58" s="303"/>
      <c r="AQ58" s="303"/>
      <c r="AR58" s="303"/>
      <c r="AS58" s="303"/>
      <c r="AT58" s="304"/>
    </row>
    <row r="59" spans="2:46" ht="15" customHeight="1">
      <c r="B59" s="229" t="s">
        <v>63</v>
      </c>
      <c r="C59" s="230"/>
      <c r="D59" s="230"/>
      <c r="E59" s="230"/>
      <c r="F59" s="230"/>
      <c r="G59" s="231"/>
      <c r="H59" s="249" t="s">
        <v>124</v>
      </c>
      <c r="I59" s="250"/>
      <c r="J59" s="251"/>
      <c r="K59" s="137" t="s">
        <v>125</v>
      </c>
      <c r="L59" s="138"/>
      <c r="M59" s="138"/>
      <c r="N59" s="137"/>
      <c r="O59" s="138"/>
      <c r="P59" s="139" t="s">
        <v>64</v>
      </c>
      <c r="Q59" s="248">
        <v>300</v>
      </c>
      <c r="R59" s="248"/>
      <c r="S59" s="248"/>
      <c r="T59" s="117"/>
      <c r="U59" s="137"/>
      <c r="V59" s="138"/>
      <c r="W59" s="140"/>
      <c r="X59" s="321">
        <v>0.25</v>
      </c>
      <c r="Y59" s="322"/>
      <c r="Z59" s="322"/>
      <c r="AA59" s="322"/>
      <c r="AB59" s="323"/>
      <c r="AC59" s="212" t="s">
        <v>65</v>
      </c>
      <c r="AD59" s="252"/>
      <c r="AE59" s="252"/>
      <c r="AF59" s="213"/>
      <c r="AG59" s="209"/>
      <c r="AH59" s="210"/>
      <c r="AI59" s="210"/>
      <c r="AJ59" s="210"/>
      <c r="AK59" s="211"/>
      <c r="AL59" s="212" t="s">
        <v>66</v>
      </c>
      <c r="AM59" s="213"/>
      <c r="AN59" s="268">
        <f aca="true" t="shared" si="0" ref="AN59:AN76">ROUNDDOWN(X59*AG59,1)</f>
        <v>0</v>
      </c>
      <c r="AO59" s="269"/>
      <c r="AP59" s="269"/>
      <c r="AQ59" s="269"/>
      <c r="AR59" s="270"/>
      <c r="AS59" s="229" t="s">
        <v>3</v>
      </c>
      <c r="AT59" s="231"/>
    </row>
    <row r="60" spans="2:46" ht="15" customHeight="1">
      <c r="B60" s="232"/>
      <c r="C60" s="233"/>
      <c r="D60" s="233"/>
      <c r="E60" s="233"/>
      <c r="F60" s="233"/>
      <c r="G60" s="234"/>
      <c r="H60" s="243" t="s">
        <v>67</v>
      </c>
      <c r="I60" s="244"/>
      <c r="J60" s="245"/>
      <c r="K60" s="141" t="s">
        <v>68</v>
      </c>
      <c r="L60" s="142"/>
      <c r="M60" s="142"/>
      <c r="N60" s="141"/>
      <c r="O60" s="142"/>
      <c r="P60" s="143" t="s">
        <v>64</v>
      </c>
      <c r="Q60" s="238">
        <v>400</v>
      </c>
      <c r="R60" s="238"/>
      <c r="S60" s="238"/>
      <c r="T60" s="121"/>
      <c r="U60" s="141"/>
      <c r="V60" s="142"/>
      <c r="W60" s="144"/>
      <c r="X60" s="240">
        <v>0.33</v>
      </c>
      <c r="Y60" s="241"/>
      <c r="Z60" s="241"/>
      <c r="AA60" s="241"/>
      <c r="AB60" s="242"/>
      <c r="AC60" s="214"/>
      <c r="AD60" s="256"/>
      <c r="AE60" s="256"/>
      <c r="AF60" s="215"/>
      <c r="AG60" s="218"/>
      <c r="AH60" s="219"/>
      <c r="AI60" s="219"/>
      <c r="AJ60" s="219"/>
      <c r="AK60" s="220"/>
      <c r="AL60" s="214"/>
      <c r="AM60" s="215"/>
      <c r="AN60" s="279">
        <f t="shared" si="0"/>
        <v>0</v>
      </c>
      <c r="AO60" s="280"/>
      <c r="AP60" s="280"/>
      <c r="AQ60" s="280"/>
      <c r="AR60" s="281"/>
      <c r="AS60" s="232"/>
      <c r="AT60" s="234"/>
    </row>
    <row r="61" spans="2:46" ht="15" customHeight="1">
      <c r="B61" s="232"/>
      <c r="C61" s="233"/>
      <c r="D61" s="233"/>
      <c r="E61" s="233"/>
      <c r="F61" s="233"/>
      <c r="G61" s="234"/>
      <c r="H61" s="243" t="s">
        <v>126</v>
      </c>
      <c r="I61" s="244"/>
      <c r="J61" s="245"/>
      <c r="K61" s="141" t="s">
        <v>127</v>
      </c>
      <c r="L61" s="142"/>
      <c r="M61" s="142"/>
      <c r="N61" s="141"/>
      <c r="O61" s="142"/>
      <c r="P61" s="143" t="s">
        <v>64</v>
      </c>
      <c r="Q61" s="238">
        <v>500</v>
      </c>
      <c r="R61" s="238"/>
      <c r="S61" s="238"/>
      <c r="T61" s="121"/>
      <c r="U61" s="141"/>
      <c r="V61" s="142"/>
      <c r="W61" s="144"/>
      <c r="X61" s="240">
        <v>0.51</v>
      </c>
      <c r="Y61" s="241"/>
      <c r="Z61" s="241"/>
      <c r="AA61" s="241"/>
      <c r="AB61" s="242"/>
      <c r="AC61" s="214"/>
      <c r="AD61" s="256"/>
      <c r="AE61" s="256"/>
      <c r="AF61" s="215"/>
      <c r="AG61" s="218"/>
      <c r="AH61" s="219"/>
      <c r="AI61" s="219"/>
      <c r="AJ61" s="219"/>
      <c r="AK61" s="220"/>
      <c r="AL61" s="214"/>
      <c r="AM61" s="215"/>
      <c r="AN61" s="279">
        <f t="shared" si="0"/>
        <v>0</v>
      </c>
      <c r="AO61" s="280"/>
      <c r="AP61" s="280"/>
      <c r="AQ61" s="280"/>
      <c r="AR61" s="281"/>
      <c r="AS61" s="232"/>
      <c r="AT61" s="234"/>
    </row>
    <row r="62" spans="2:46" ht="15" customHeight="1">
      <c r="B62" s="232"/>
      <c r="C62" s="233"/>
      <c r="D62" s="233"/>
      <c r="E62" s="233"/>
      <c r="F62" s="233"/>
      <c r="G62" s="234"/>
      <c r="H62" s="243" t="s">
        <v>128</v>
      </c>
      <c r="I62" s="244"/>
      <c r="J62" s="245"/>
      <c r="K62" s="141" t="s">
        <v>129</v>
      </c>
      <c r="L62" s="142"/>
      <c r="M62" s="142"/>
      <c r="N62" s="141"/>
      <c r="O62" s="142"/>
      <c r="P62" s="143" t="s">
        <v>64</v>
      </c>
      <c r="Q62" s="238">
        <v>600</v>
      </c>
      <c r="R62" s="238"/>
      <c r="S62" s="238"/>
      <c r="T62" s="121"/>
      <c r="U62" s="141"/>
      <c r="V62" s="142"/>
      <c r="W62" s="144"/>
      <c r="X62" s="240">
        <v>0.61</v>
      </c>
      <c r="Y62" s="241"/>
      <c r="Z62" s="241"/>
      <c r="AA62" s="241"/>
      <c r="AB62" s="242"/>
      <c r="AC62" s="214"/>
      <c r="AD62" s="256"/>
      <c r="AE62" s="256"/>
      <c r="AF62" s="215"/>
      <c r="AG62" s="218"/>
      <c r="AH62" s="219"/>
      <c r="AI62" s="219"/>
      <c r="AJ62" s="219"/>
      <c r="AK62" s="220"/>
      <c r="AL62" s="214"/>
      <c r="AM62" s="215"/>
      <c r="AN62" s="279">
        <f t="shared" si="0"/>
        <v>0</v>
      </c>
      <c r="AO62" s="280"/>
      <c r="AP62" s="280"/>
      <c r="AQ62" s="280"/>
      <c r="AR62" s="281"/>
      <c r="AS62" s="232"/>
      <c r="AT62" s="234"/>
    </row>
    <row r="63" spans="2:46" ht="15" customHeight="1">
      <c r="B63" s="232"/>
      <c r="C63" s="233"/>
      <c r="D63" s="233"/>
      <c r="E63" s="233"/>
      <c r="F63" s="233"/>
      <c r="G63" s="234"/>
      <c r="H63" s="243" t="s">
        <v>130</v>
      </c>
      <c r="I63" s="244"/>
      <c r="J63" s="245"/>
      <c r="K63" s="141" t="s">
        <v>131</v>
      </c>
      <c r="L63" s="142"/>
      <c r="M63" s="142"/>
      <c r="N63" s="141"/>
      <c r="O63" s="142"/>
      <c r="P63" s="143" t="s">
        <v>64</v>
      </c>
      <c r="Q63" s="238">
        <v>700</v>
      </c>
      <c r="R63" s="238"/>
      <c r="S63" s="238"/>
      <c r="T63" s="121"/>
      <c r="U63" s="141"/>
      <c r="V63" s="142"/>
      <c r="W63" s="144"/>
      <c r="X63" s="240">
        <v>0.86</v>
      </c>
      <c r="Y63" s="241"/>
      <c r="Z63" s="241"/>
      <c r="AA63" s="241"/>
      <c r="AB63" s="242"/>
      <c r="AC63" s="214"/>
      <c r="AD63" s="256"/>
      <c r="AE63" s="256"/>
      <c r="AF63" s="215"/>
      <c r="AG63" s="218"/>
      <c r="AH63" s="219"/>
      <c r="AI63" s="219"/>
      <c r="AJ63" s="219"/>
      <c r="AK63" s="220"/>
      <c r="AL63" s="214"/>
      <c r="AM63" s="215"/>
      <c r="AN63" s="279">
        <f t="shared" si="0"/>
        <v>0</v>
      </c>
      <c r="AO63" s="280"/>
      <c r="AP63" s="280"/>
      <c r="AQ63" s="280"/>
      <c r="AR63" s="281"/>
      <c r="AS63" s="232"/>
      <c r="AT63" s="234"/>
    </row>
    <row r="64" spans="2:46" ht="15" customHeight="1">
      <c r="B64" s="232"/>
      <c r="C64" s="233"/>
      <c r="D64" s="233"/>
      <c r="E64" s="233"/>
      <c r="F64" s="233"/>
      <c r="G64" s="234"/>
      <c r="H64" s="243" t="s">
        <v>132</v>
      </c>
      <c r="I64" s="244"/>
      <c r="J64" s="245"/>
      <c r="K64" s="141" t="s">
        <v>133</v>
      </c>
      <c r="L64" s="142"/>
      <c r="M64" s="142"/>
      <c r="N64" s="141"/>
      <c r="O64" s="142"/>
      <c r="P64" s="143" t="s">
        <v>64</v>
      </c>
      <c r="Q64" s="238">
        <v>800</v>
      </c>
      <c r="R64" s="238"/>
      <c r="S64" s="238"/>
      <c r="T64" s="121"/>
      <c r="U64" s="141"/>
      <c r="V64" s="142"/>
      <c r="W64" s="144"/>
      <c r="X64" s="240">
        <v>0.99</v>
      </c>
      <c r="Y64" s="241"/>
      <c r="Z64" s="241"/>
      <c r="AA64" s="241"/>
      <c r="AB64" s="242"/>
      <c r="AC64" s="214"/>
      <c r="AD64" s="256"/>
      <c r="AE64" s="256"/>
      <c r="AF64" s="215"/>
      <c r="AG64" s="218"/>
      <c r="AH64" s="219"/>
      <c r="AI64" s="219"/>
      <c r="AJ64" s="219"/>
      <c r="AK64" s="220"/>
      <c r="AL64" s="214"/>
      <c r="AM64" s="215"/>
      <c r="AN64" s="279">
        <f t="shared" si="0"/>
        <v>0</v>
      </c>
      <c r="AO64" s="280"/>
      <c r="AP64" s="280"/>
      <c r="AQ64" s="280"/>
      <c r="AR64" s="281"/>
      <c r="AS64" s="232"/>
      <c r="AT64" s="234"/>
    </row>
    <row r="65" spans="2:46" ht="15" customHeight="1">
      <c r="B65" s="232"/>
      <c r="C65" s="233"/>
      <c r="D65" s="233"/>
      <c r="E65" s="233"/>
      <c r="F65" s="233"/>
      <c r="G65" s="234"/>
      <c r="H65" s="243" t="s">
        <v>134</v>
      </c>
      <c r="I65" s="244"/>
      <c r="J65" s="245"/>
      <c r="K65" s="141" t="s">
        <v>135</v>
      </c>
      <c r="L65" s="142"/>
      <c r="M65" s="142"/>
      <c r="N65" s="141"/>
      <c r="O65" s="142"/>
      <c r="P65" s="143" t="s">
        <v>64</v>
      </c>
      <c r="Q65" s="382">
        <v>1000</v>
      </c>
      <c r="R65" s="382"/>
      <c r="S65" s="382"/>
      <c r="T65" s="121"/>
      <c r="U65" s="141"/>
      <c r="V65" s="142"/>
      <c r="W65" s="144"/>
      <c r="X65" s="240">
        <v>1.71</v>
      </c>
      <c r="Y65" s="241"/>
      <c r="Z65" s="241"/>
      <c r="AA65" s="241"/>
      <c r="AB65" s="242"/>
      <c r="AC65" s="214"/>
      <c r="AD65" s="256"/>
      <c r="AE65" s="256"/>
      <c r="AF65" s="215"/>
      <c r="AG65" s="218"/>
      <c r="AH65" s="219"/>
      <c r="AI65" s="219"/>
      <c r="AJ65" s="219"/>
      <c r="AK65" s="220"/>
      <c r="AL65" s="214"/>
      <c r="AM65" s="215"/>
      <c r="AN65" s="279">
        <f t="shared" si="0"/>
        <v>0</v>
      </c>
      <c r="AO65" s="280"/>
      <c r="AP65" s="280"/>
      <c r="AQ65" s="280"/>
      <c r="AR65" s="281"/>
      <c r="AS65" s="232"/>
      <c r="AT65" s="234"/>
    </row>
    <row r="66" spans="2:46" ht="15" customHeight="1">
      <c r="B66" s="235"/>
      <c r="C66" s="236"/>
      <c r="D66" s="236"/>
      <c r="E66" s="236"/>
      <c r="F66" s="236"/>
      <c r="G66" s="237"/>
      <c r="H66" s="362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4"/>
      <c r="X66" s="356"/>
      <c r="Y66" s="357"/>
      <c r="Z66" s="357"/>
      <c r="AA66" s="357"/>
      <c r="AB66" s="358"/>
      <c r="AC66" s="216"/>
      <c r="AD66" s="282"/>
      <c r="AE66" s="282"/>
      <c r="AF66" s="217"/>
      <c r="AG66" s="224"/>
      <c r="AH66" s="225"/>
      <c r="AI66" s="225"/>
      <c r="AJ66" s="225"/>
      <c r="AK66" s="226"/>
      <c r="AL66" s="216"/>
      <c r="AM66" s="217"/>
      <c r="AN66" s="317">
        <f t="shared" si="0"/>
        <v>0</v>
      </c>
      <c r="AO66" s="318"/>
      <c r="AP66" s="318"/>
      <c r="AQ66" s="318"/>
      <c r="AR66" s="319"/>
      <c r="AS66" s="235"/>
      <c r="AT66" s="237"/>
    </row>
    <row r="67" spans="2:46" ht="15" customHeight="1">
      <c r="B67" s="247" t="s">
        <v>69</v>
      </c>
      <c r="C67" s="230"/>
      <c r="D67" s="230"/>
      <c r="E67" s="230"/>
      <c r="F67" s="230"/>
      <c r="G67" s="231"/>
      <c r="H67" s="249" t="s">
        <v>136</v>
      </c>
      <c r="I67" s="250"/>
      <c r="J67" s="251"/>
      <c r="K67" s="137" t="s">
        <v>137</v>
      </c>
      <c r="L67" s="138"/>
      <c r="M67" s="138"/>
      <c r="N67" s="138"/>
      <c r="O67" s="117"/>
      <c r="P67" s="139" t="s">
        <v>64</v>
      </c>
      <c r="Q67" s="368">
        <v>250</v>
      </c>
      <c r="R67" s="368"/>
      <c r="S67" s="138"/>
      <c r="T67" s="139" t="s">
        <v>70</v>
      </c>
      <c r="U67" s="248">
        <v>300</v>
      </c>
      <c r="V67" s="248"/>
      <c r="W67" s="381"/>
      <c r="X67" s="321">
        <v>0.24</v>
      </c>
      <c r="Y67" s="322"/>
      <c r="Z67" s="322"/>
      <c r="AA67" s="322"/>
      <c r="AB67" s="323"/>
      <c r="AC67" s="212" t="s">
        <v>4</v>
      </c>
      <c r="AD67" s="252"/>
      <c r="AE67" s="252"/>
      <c r="AF67" s="213"/>
      <c r="AG67" s="221"/>
      <c r="AH67" s="222"/>
      <c r="AI67" s="222"/>
      <c r="AJ67" s="222"/>
      <c r="AK67" s="223"/>
      <c r="AL67" s="212" t="s">
        <v>5</v>
      </c>
      <c r="AM67" s="213"/>
      <c r="AN67" s="268">
        <f t="shared" si="0"/>
        <v>0</v>
      </c>
      <c r="AO67" s="269"/>
      <c r="AP67" s="269"/>
      <c r="AQ67" s="269"/>
      <c r="AR67" s="270"/>
      <c r="AS67" s="229" t="s">
        <v>3</v>
      </c>
      <c r="AT67" s="231"/>
    </row>
    <row r="68" spans="2:46" ht="15" customHeight="1">
      <c r="B68" s="232"/>
      <c r="C68" s="233"/>
      <c r="D68" s="233"/>
      <c r="E68" s="233"/>
      <c r="F68" s="233"/>
      <c r="G68" s="234"/>
      <c r="H68" s="243" t="s">
        <v>138</v>
      </c>
      <c r="I68" s="244"/>
      <c r="J68" s="245"/>
      <c r="K68" s="141" t="s">
        <v>139</v>
      </c>
      <c r="L68" s="142"/>
      <c r="M68" s="142"/>
      <c r="N68" s="142"/>
      <c r="O68" s="121"/>
      <c r="P68" s="143" t="s">
        <v>64</v>
      </c>
      <c r="Q68" s="367">
        <v>300</v>
      </c>
      <c r="R68" s="367"/>
      <c r="S68" s="142"/>
      <c r="T68" s="143" t="s">
        <v>70</v>
      </c>
      <c r="U68" s="238">
        <v>350</v>
      </c>
      <c r="V68" s="238"/>
      <c r="W68" s="239"/>
      <c r="X68" s="240">
        <v>0.28</v>
      </c>
      <c r="Y68" s="241"/>
      <c r="Z68" s="241"/>
      <c r="AA68" s="241"/>
      <c r="AB68" s="242"/>
      <c r="AC68" s="214"/>
      <c r="AD68" s="256"/>
      <c r="AE68" s="256"/>
      <c r="AF68" s="215"/>
      <c r="AG68" s="221"/>
      <c r="AH68" s="222"/>
      <c r="AI68" s="222"/>
      <c r="AJ68" s="222"/>
      <c r="AK68" s="223"/>
      <c r="AL68" s="214"/>
      <c r="AM68" s="215"/>
      <c r="AN68" s="279">
        <f t="shared" si="0"/>
        <v>0</v>
      </c>
      <c r="AO68" s="280"/>
      <c r="AP68" s="280"/>
      <c r="AQ68" s="280"/>
      <c r="AR68" s="281"/>
      <c r="AS68" s="232"/>
      <c r="AT68" s="234"/>
    </row>
    <row r="69" spans="2:46" ht="15" customHeight="1">
      <c r="B69" s="232"/>
      <c r="C69" s="233"/>
      <c r="D69" s="233"/>
      <c r="E69" s="233"/>
      <c r="F69" s="233"/>
      <c r="G69" s="234"/>
      <c r="H69" s="243" t="s">
        <v>140</v>
      </c>
      <c r="I69" s="244"/>
      <c r="J69" s="245"/>
      <c r="K69" s="141" t="s">
        <v>141</v>
      </c>
      <c r="L69" s="142"/>
      <c r="M69" s="142"/>
      <c r="N69" s="142"/>
      <c r="O69" s="121"/>
      <c r="P69" s="143" t="s">
        <v>64</v>
      </c>
      <c r="Q69" s="367">
        <v>350</v>
      </c>
      <c r="R69" s="367"/>
      <c r="S69" s="142"/>
      <c r="T69" s="143" t="s">
        <v>70</v>
      </c>
      <c r="U69" s="238">
        <v>400</v>
      </c>
      <c r="V69" s="238"/>
      <c r="W69" s="239"/>
      <c r="X69" s="240">
        <v>0.32</v>
      </c>
      <c r="Y69" s="241"/>
      <c r="Z69" s="241"/>
      <c r="AA69" s="241"/>
      <c r="AB69" s="242"/>
      <c r="AC69" s="214"/>
      <c r="AD69" s="256"/>
      <c r="AE69" s="256"/>
      <c r="AF69" s="215"/>
      <c r="AG69" s="221"/>
      <c r="AH69" s="222"/>
      <c r="AI69" s="222"/>
      <c r="AJ69" s="222"/>
      <c r="AK69" s="223"/>
      <c r="AL69" s="214"/>
      <c r="AM69" s="215"/>
      <c r="AN69" s="279">
        <f t="shared" si="0"/>
        <v>0</v>
      </c>
      <c r="AO69" s="280"/>
      <c r="AP69" s="280"/>
      <c r="AQ69" s="280"/>
      <c r="AR69" s="281"/>
      <c r="AS69" s="232"/>
      <c r="AT69" s="234"/>
    </row>
    <row r="70" spans="2:46" ht="15" customHeight="1">
      <c r="B70" s="232"/>
      <c r="C70" s="233"/>
      <c r="D70" s="233"/>
      <c r="E70" s="233"/>
      <c r="F70" s="233"/>
      <c r="G70" s="234"/>
      <c r="H70" s="243" t="s">
        <v>142</v>
      </c>
      <c r="I70" s="244"/>
      <c r="J70" s="245"/>
      <c r="K70" s="141" t="s">
        <v>143</v>
      </c>
      <c r="L70" s="142"/>
      <c r="M70" s="142"/>
      <c r="N70" s="142"/>
      <c r="O70" s="121"/>
      <c r="P70" s="143" t="s">
        <v>64</v>
      </c>
      <c r="Q70" s="367">
        <v>400</v>
      </c>
      <c r="R70" s="367"/>
      <c r="S70" s="142"/>
      <c r="T70" s="143" t="s">
        <v>70</v>
      </c>
      <c r="U70" s="238">
        <v>450</v>
      </c>
      <c r="V70" s="238"/>
      <c r="W70" s="239"/>
      <c r="X70" s="240">
        <v>0.36</v>
      </c>
      <c r="Y70" s="241"/>
      <c r="Z70" s="241"/>
      <c r="AA70" s="241"/>
      <c r="AB70" s="242"/>
      <c r="AC70" s="214"/>
      <c r="AD70" s="256"/>
      <c r="AE70" s="256"/>
      <c r="AF70" s="215"/>
      <c r="AG70" s="221"/>
      <c r="AH70" s="222"/>
      <c r="AI70" s="222"/>
      <c r="AJ70" s="222"/>
      <c r="AK70" s="223"/>
      <c r="AL70" s="214"/>
      <c r="AM70" s="215"/>
      <c r="AN70" s="279">
        <f t="shared" si="0"/>
        <v>0</v>
      </c>
      <c r="AO70" s="280"/>
      <c r="AP70" s="280"/>
      <c r="AQ70" s="280"/>
      <c r="AR70" s="281"/>
      <c r="AS70" s="232"/>
      <c r="AT70" s="234"/>
    </row>
    <row r="71" spans="2:46" ht="15" customHeight="1">
      <c r="B71" s="232"/>
      <c r="C71" s="233"/>
      <c r="D71" s="233"/>
      <c r="E71" s="233"/>
      <c r="F71" s="233"/>
      <c r="G71" s="234"/>
      <c r="H71" s="243" t="s">
        <v>144</v>
      </c>
      <c r="I71" s="244"/>
      <c r="J71" s="245"/>
      <c r="K71" s="141" t="s">
        <v>145</v>
      </c>
      <c r="L71" s="142"/>
      <c r="M71" s="142"/>
      <c r="N71" s="142"/>
      <c r="O71" s="121"/>
      <c r="P71" s="143" t="s">
        <v>64</v>
      </c>
      <c r="Q71" s="367">
        <v>550</v>
      </c>
      <c r="R71" s="367"/>
      <c r="S71" s="142"/>
      <c r="T71" s="143" t="s">
        <v>70</v>
      </c>
      <c r="U71" s="238">
        <v>600</v>
      </c>
      <c r="V71" s="238"/>
      <c r="W71" s="239"/>
      <c r="X71" s="240">
        <v>0.49</v>
      </c>
      <c r="Y71" s="241"/>
      <c r="Z71" s="241"/>
      <c r="AA71" s="241"/>
      <c r="AB71" s="242"/>
      <c r="AC71" s="214"/>
      <c r="AD71" s="256"/>
      <c r="AE71" s="256"/>
      <c r="AF71" s="215"/>
      <c r="AG71" s="221"/>
      <c r="AH71" s="222"/>
      <c r="AI71" s="222"/>
      <c r="AJ71" s="222"/>
      <c r="AK71" s="223"/>
      <c r="AL71" s="214"/>
      <c r="AM71" s="215"/>
      <c r="AN71" s="279">
        <f t="shared" si="0"/>
        <v>0</v>
      </c>
      <c r="AO71" s="280"/>
      <c r="AP71" s="280"/>
      <c r="AQ71" s="280"/>
      <c r="AR71" s="281"/>
      <c r="AS71" s="232"/>
      <c r="AT71" s="234"/>
    </row>
    <row r="72" spans="2:46" ht="15" customHeight="1">
      <c r="B72" s="232"/>
      <c r="C72" s="233"/>
      <c r="D72" s="233"/>
      <c r="E72" s="233"/>
      <c r="F72" s="233"/>
      <c r="G72" s="234"/>
      <c r="H72" s="243" t="s">
        <v>146</v>
      </c>
      <c r="I72" s="244"/>
      <c r="J72" s="245"/>
      <c r="K72" s="141" t="s">
        <v>145</v>
      </c>
      <c r="L72" s="142"/>
      <c r="M72" s="142"/>
      <c r="N72" s="142"/>
      <c r="O72" s="121"/>
      <c r="P72" s="143" t="s">
        <v>64</v>
      </c>
      <c r="Q72" s="367">
        <v>750</v>
      </c>
      <c r="R72" s="367"/>
      <c r="S72" s="142"/>
      <c r="T72" s="143" t="s">
        <v>70</v>
      </c>
      <c r="U72" s="238">
        <v>750</v>
      </c>
      <c r="V72" s="238"/>
      <c r="W72" s="239"/>
      <c r="X72" s="240">
        <v>0.65</v>
      </c>
      <c r="Y72" s="241"/>
      <c r="Z72" s="241"/>
      <c r="AA72" s="241"/>
      <c r="AB72" s="242"/>
      <c r="AC72" s="214"/>
      <c r="AD72" s="256"/>
      <c r="AE72" s="256"/>
      <c r="AF72" s="215"/>
      <c r="AG72" s="221"/>
      <c r="AH72" s="222"/>
      <c r="AI72" s="222"/>
      <c r="AJ72" s="222"/>
      <c r="AK72" s="223"/>
      <c r="AL72" s="214"/>
      <c r="AM72" s="215"/>
      <c r="AN72" s="279">
        <f t="shared" si="0"/>
        <v>0</v>
      </c>
      <c r="AO72" s="280"/>
      <c r="AP72" s="280"/>
      <c r="AQ72" s="280"/>
      <c r="AR72" s="281"/>
      <c r="AS72" s="232"/>
      <c r="AT72" s="234"/>
    </row>
    <row r="73" spans="2:46" ht="15" customHeight="1">
      <c r="B73" s="235"/>
      <c r="C73" s="236"/>
      <c r="D73" s="236"/>
      <c r="E73" s="236"/>
      <c r="F73" s="236"/>
      <c r="G73" s="237"/>
      <c r="H73" s="362"/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4"/>
      <c r="X73" s="356"/>
      <c r="Y73" s="357"/>
      <c r="Z73" s="357"/>
      <c r="AA73" s="357"/>
      <c r="AB73" s="358"/>
      <c r="AC73" s="216"/>
      <c r="AD73" s="282"/>
      <c r="AE73" s="282"/>
      <c r="AF73" s="217"/>
      <c r="AG73" s="294"/>
      <c r="AH73" s="295"/>
      <c r="AI73" s="295"/>
      <c r="AJ73" s="295"/>
      <c r="AK73" s="296"/>
      <c r="AL73" s="216"/>
      <c r="AM73" s="217"/>
      <c r="AN73" s="317">
        <f t="shared" si="0"/>
        <v>0</v>
      </c>
      <c r="AO73" s="318"/>
      <c r="AP73" s="318"/>
      <c r="AQ73" s="318"/>
      <c r="AR73" s="319"/>
      <c r="AS73" s="235"/>
      <c r="AT73" s="237"/>
    </row>
    <row r="74" spans="2:46" ht="15" customHeight="1">
      <c r="B74" s="185" t="s">
        <v>71</v>
      </c>
      <c r="C74" s="186"/>
      <c r="D74" s="186"/>
      <c r="E74" s="186"/>
      <c r="F74" s="186"/>
      <c r="G74" s="187"/>
      <c r="H74" s="377" t="s">
        <v>72</v>
      </c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9"/>
      <c r="X74" s="353">
        <v>0.51</v>
      </c>
      <c r="Y74" s="354"/>
      <c r="Z74" s="354"/>
      <c r="AA74" s="354"/>
      <c r="AB74" s="355"/>
      <c r="AC74" s="185" t="s">
        <v>4</v>
      </c>
      <c r="AD74" s="186"/>
      <c r="AE74" s="186"/>
      <c r="AF74" s="187"/>
      <c r="AG74" s="291"/>
      <c r="AH74" s="292"/>
      <c r="AI74" s="292"/>
      <c r="AJ74" s="292"/>
      <c r="AK74" s="293"/>
      <c r="AL74" s="185" t="s">
        <v>5</v>
      </c>
      <c r="AM74" s="187"/>
      <c r="AN74" s="372">
        <f t="shared" si="0"/>
        <v>0</v>
      </c>
      <c r="AO74" s="373"/>
      <c r="AP74" s="373"/>
      <c r="AQ74" s="373"/>
      <c r="AR74" s="271"/>
      <c r="AS74" s="185" t="s">
        <v>3</v>
      </c>
      <c r="AT74" s="187"/>
    </row>
    <row r="75" spans="2:46" ht="15" customHeight="1">
      <c r="B75" s="286"/>
      <c r="C75" s="266"/>
      <c r="D75" s="266"/>
      <c r="E75" s="266"/>
      <c r="F75" s="266"/>
      <c r="G75" s="287"/>
      <c r="H75" s="263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5"/>
      <c r="X75" s="350"/>
      <c r="Y75" s="351"/>
      <c r="Z75" s="351"/>
      <c r="AA75" s="351"/>
      <c r="AB75" s="352"/>
      <c r="AC75" s="286"/>
      <c r="AD75" s="266"/>
      <c r="AE75" s="266"/>
      <c r="AF75" s="287"/>
      <c r="AG75" s="291"/>
      <c r="AH75" s="292"/>
      <c r="AI75" s="292"/>
      <c r="AJ75" s="292"/>
      <c r="AK75" s="293"/>
      <c r="AL75" s="185"/>
      <c r="AM75" s="187"/>
      <c r="AN75" s="372">
        <f t="shared" si="0"/>
        <v>0</v>
      </c>
      <c r="AO75" s="373"/>
      <c r="AP75" s="373"/>
      <c r="AQ75" s="373"/>
      <c r="AR75" s="271"/>
      <c r="AS75" s="185" t="s">
        <v>3</v>
      </c>
      <c r="AT75" s="187"/>
    </row>
    <row r="76" spans="2:46" ht="15" customHeight="1" thickBot="1">
      <c r="B76" s="283"/>
      <c r="C76" s="284"/>
      <c r="D76" s="284"/>
      <c r="E76" s="284"/>
      <c r="F76" s="284"/>
      <c r="G76" s="285"/>
      <c r="H76" s="374"/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  <c r="V76" s="375"/>
      <c r="W76" s="376"/>
      <c r="X76" s="347"/>
      <c r="Y76" s="348"/>
      <c r="Z76" s="348"/>
      <c r="AA76" s="348"/>
      <c r="AB76" s="349"/>
      <c r="AC76" s="283"/>
      <c r="AD76" s="284"/>
      <c r="AE76" s="284"/>
      <c r="AF76" s="285"/>
      <c r="AG76" s="288"/>
      <c r="AH76" s="289"/>
      <c r="AI76" s="289"/>
      <c r="AJ76" s="289"/>
      <c r="AK76" s="290"/>
      <c r="AL76" s="300"/>
      <c r="AM76" s="301"/>
      <c r="AN76" s="369">
        <f t="shared" si="0"/>
        <v>0</v>
      </c>
      <c r="AO76" s="370"/>
      <c r="AP76" s="370"/>
      <c r="AQ76" s="370"/>
      <c r="AR76" s="371"/>
      <c r="AS76" s="300" t="s">
        <v>3</v>
      </c>
      <c r="AT76" s="301"/>
    </row>
    <row r="77" spans="2:46" ht="15" customHeight="1" thickTop="1">
      <c r="B77" s="128" t="s">
        <v>53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2"/>
      <c r="AL77" s="235" t="s">
        <v>147</v>
      </c>
      <c r="AM77" s="237"/>
      <c r="AN77" s="273">
        <f>SUM(AN59:AR76)</f>
        <v>0</v>
      </c>
      <c r="AO77" s="274"/>
      <c r="AP77" s="274"/>
      <c r="AQ77" s="274"/>
      <c r="AR77" s="275"/>
      <c r="AS77" s="235" t="s">
        <v>3</v>
      </c>
      <c r="AT77" s="237"/>
    </row>
    <row r="78" spans="2:46" ht="3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29"/>
    </row>
    <row r="79" spans="2:46" ht="15" customHeight="1">
      <c r="B79" s="15" t="s">
        <v>148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N79" s="15" t="s">
        <v>149</v>
      </c>
      <c r="P79" s="15"/>
      <c r="Q79" s="15"/>
      <c r="R79" s="15"/>
      <c r="S79" s="15"/>
      <c r="T79" s="15"/>
      <c r="U79" s="15"/>
      <c r="V79" s="15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2:57" s="115" customFormat="1" ht="15" customHeight="1">
      <c r="B80" s="229" t="s">
        <v>6</v>
      </c>
      <c r="C80" s="230"/>
      <c r="D80" s="230"/>
      <c r="E80" s="230"/>
      <c r="F80" s="230"/>
      <c r="G80" s="230"/>
      <c r="H80" s="230"/>
      <c r="I80" s="230"/>
      <c r="J80" s="191" t="s">
        <v>73</v>
      </c>
      <c r="K80" s="192"/>
      <c r="L80" s="192"/>
      <c r="M80" s="192"/>
      <c r="N80" s="192"/>
      <c r="O80" s="192"/>
      <c r="P80" s="193"/>
      <c r="Q80" s="191" t="s">
        <v>74</v>
      </c>
      <c r="R80" s="192"/>
      <c r="S80" s="192"/>
      <c r="T80" s="192"/>
      <c r="U80" s="192"/>
      <c r="V80" s="192"/>
      <c r="W80" s="193"/>
      <c r="X80" s="192" t="s">
        <v>75</v>
      </c>
      <c r="Y80" s="192"/>
      <c r="Z80" s="192"/>
      <c r="AA80" s="192"/>
      <c r="AB80" s="192"/>
      <c r="AC80" s="192"/>
      <c r="AD80" s="192"/>
      <c r="AE80" s="192"/>
      <c r="AF80" s="193"/>
      <c r="AG80" s="191" t="s">
        <v>76</v>
      </c>
      <c r="AH80" s="192"/>
      <c r="AI80" s="192"/>
      <c r="AJ80" s="192"/>
      <c r="AK80" s="192"/>
      <c r="AL80" s="192"/>
      <c r="AM80" s="193"/>
      <c r="AN80" s="191" t="s">
        <v>56</v>
      </c>
      <c r="AO80" s="192"/>
      <c r="AP80" s="192"/>
      <c r="AQ80" s="192"/>
      <c r="AR80" s="192"/>
      <c r="AS80" s="192"/>
      <c r="AT80" s="193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</row>
    <row r="81" spans="2:46" ht="15" customHeight="1">
      <c r="B81" s="232"/>
      <c r="C81" s="233"/>
      <c r="D81" s="233"/>
      <c r="E81" s="233"/>
      <c r="F81" s="233"/>
      <c r="G81" s="233"/>
      <c r="H81" s="233"/>
      <c r="I81" s="233"/>
      <c r="J81" s="203" t="s">
        <v>77</v>
      </c>
      <c r="K81" s="204"/>
      <c r="L81" s="204"/>
      <c r="M81" s="204"/>
      <c r="N81" s="204"/>
      <c r="O81" s="204"/>
      <c r="P81" s="205"/>
      <c r="Q81" s="203" t="s">
        <v>7</v>
      </c>
      <c r="R81" s="204"/>
      <c r="S81" s="204"/>
      <c r="T81" s="204"/>
      <c r="U81" s="204"/>
      <c r="V81" s="204"/>
      <c r="W81" s="205"/>
      <c r="X81" s="306" t="s">
        <v>150</v>
      </c>
      <c r="Y81" s="306"/>
      <c r="Z81" s="306"/>
      <c r="AA81" s="306"/>
      <c r="AB81" s="306"/>
      <c r="AC81" s="306"/>
      <c r="AD81" s="306"/>
      <c r="AE81" s="306"/>
      <c r="AF81" s="307"/>
      <c r="AG81" s="305" t="s">
        <v>150</v>
      </c>
      <c r="AH81" s="306"/>
      <c r="AI81" s="306"/>
      <c r="AJ81" s="306"/>
      <c r="AK81" s="306"/>
      <c r="AL81" s="306"/>
      <c r="AM81" s="307"/>
      <c r="AN81" s="305" t="s">
        <v>48</v>
      </c>
      <c r="AO81" s="306"/>
      <c r="AP81" s="306"/>
      <c r="AQ81" s="306"/>
      <c r="AR81" s="306"/>
      <c r="AS81" s="306"/>
      <c r="AT81" s="307"/>
    </row>
    <row r="82" spans="2:46" ht="15" customHeight="1">
      <c r="B82" s="235"/>
      <c r="C82" s="236"/>
      <c r="D82" s="236"/>
      <c r="E82" s="236"/>
      <c r="F82" s="236"/>
      <c r="G82" s="236"/>
      <c r="H82" s="236"/>
      <c r="I82" s="236"/>
      <c r="J82" s="206"/>
      <c r="K82" s="207"/>
      <c r="L82" s="207"/>
      <c r="M82" s="207"/>
      <c r="N82" s="207"/>
      <c r="O82" s="207"/>
      <c r="P82" s="208"/>
      <c r="Q82" s="206"/>
      <c r="R82" s="207"/>
      <c r="S82" s="207"/>
      <c r="T82" s="207"/>
      <c r="U82" s="207"/>
      <c r="V82" s="207"/>
      <c r="W82" s="208"/>
      <c r="X82" s="303" t="s">
        <v>151</v>
      </c>
      <c r="Y82" s="303"/>
      <c r="Z82" s="303"/>
      <c r="AA82" s="303"/>
      <c r="AB82" s="303"/>
      <c r="AC82" s="303"/>
      <c r="AD82" s="303"/>
      <c r="AE82" s="303"/>
      <c r="AF82" s="304"/>
      <c r="AG82" s="302" t="s">
        <v>152</v>
      </c>
      <c r="AH82" s="303"/>
      <c r="AI82" s="303"/>
      <c r="AJ82" s="303"/>
      <c r="AK82" s="303"/>
      <c r="AL82" s="303"/>
      <c r="AM82" s="304"/>
      <c r="AN82" s="302" t="s">
        <v>153</v>
      </c>
      <c r="AO82" s="303"/>
      <c r="AP82" s="303"/>
      <c r="AQ82" s="303"/>
      <c r="AR82" s="303"/>
      <c r="AS82" s="303"/>
      <c r="AT82" s="304"/>
    </row>
    <row r="83" spans="2:46" ht="15" customHeight="1">
      <c r="B83" s="212" t="s">
        <v>78</v>
      </c>
      <c r="C83" s="252"/>
      <c r="D83" s="252"/>
      <c r="E83" s="252"/>
      <c r="F83" s="252"/>
      <c r="G83" s="252"/>
      <c r="H83" s="252"/>
      <c r="I83" s="213"/>
      <c r="J83" s="194"/>
      <c r="K83" s="195"/>
      <c r="L83" s="195"/>
      <c r="M83" s="195"/>
      <c r="N83" s="195"/>
      <c r="O83" s="195"/>
      <c r="P83" s="196"/>
      <c r="Q83" s="194"/>
      <c r="R83" s="195"/>
      <c r="S83" s="195"/>
      <c r="T83" s="195"/>
      <c r="U83" s="195"/>
      <c r="V83" s="195"/>
      <c r="W83" s="196"/>
      <c r="X83" s="314"/>
      <c r="Y83" s="315"/>
      <c r="Z83" s="315"/>
      <c r="AA83" s="315"/>
      <c r="AB83" s="316"/>
      <c r="AC83" s="212" t="s">
        <v>1</v>
      </c>
      <c r="AD83" s="252"/>
      <c r="AE83" s="252"/>
      <c r="AF83" s="213"/>
      <c r="AG83" s="314"/>
      <c r="AH83" s="315"/>
      <c r="AI83" s="315"/>
      <c r="AJ83" s="315"/>
      <c r="AK83" s="316"/>
      <c r="AL83" s="212" t="s">
        <v>5</v>
      </c>
      <c r="AM83" s="213"/>
      <c r="AN83" s="268">
        <f>ROUNDDOWN(X83*AG83,1)</f>
        <v>0</v>
      </c>
      <c r="AO83" s="269"/>
      <c r="AP83" s="269"/>
      <c r="AQ83" s="269"/>
      <c r="AR83" s="270"/>
      <c r="AS83" s="212" t="s">
        <v>3</v>
      </c>
      <c r="AT83" s="213"/>
    </row>
    <row r="84" spans="2:46" ht="15" customHeight="1">
      <c r="B84" s="214"/>
      <c r="C84" s="256"/>
      <c r="D84" s="256"/>
      <c r="E84" s="256"/>
      <c r="F84" s="256"/>
      <c r="G84" s="256"/>
      <c r="H84" s="256"/>
      <c r="I84" s="215"/>
      <c r="J84" s="197"/>
      <c r="K84" s="198"/>
      <c r="L84" s="198"/>
      <c r="M84" s="198"/>
      <c r="N84" s="198"/>
      <c r="O84" s="198"/>
      <c r="P84" s="199"/>
      <c r="Q84" s="197"/>
      <c r="R84" s="198"/>
      <c r="S84" s="198"/>
      <c r="T84" s="198"/>
      <c r="U84" s="198"/>
      <c r="V84" s="198"/>
      <c r="W84" s="199"/>
      <c r="X84" s="311"/>
      <c r="Y84" s="312"/>
      <c r="Z84" s="312"/>
      <c r="AA84" s="312"/>
      <c r="AB84" s="313"/>
      <c r="AC84" s="214"/>
      <c r="AD84" s="256"/>
      <c r="AE84" s="256"/>
      <c r="AF84" s="215"/>
      <c r="AG84" s="311"/>
      <c r="AH84" s="312"/>
      <c r="AI84" s="312"/>
      <c r="AJ84" s="312"/>
      <c r="AK84" s="313"/>
      <c r="AL84" s="214"/>
      <c r="AM84" s="215"/>
      <c r="AN84" s="279">
        <f>ROUNDDOWN(X84*AG84,1)</f>
        <v>0</v>
      </c>
      <c r="AO84" s="280"/>
      <c r="AP84" s="280"/>
      <c r="AQ84" s="280"/>
      <c r="AR84" s="281"/>
      <c r="AS84" s="214"/>
      <c r="AT84" s="215"/>
    </row>
    <row r="85" spans="2:46" ht="15" customHeight="1" thickBot="1">
      <c r="B85" s="253"/>
      <c r="C85" s="254"/>
      <c r="D85" s="254"/>
      <c r="E85" s="254"/>
      <c r="F85" s="254"/>
      <c r="G85" s="254"/>
      <c r="H85" s="254"/>
      <c r="I85" s="255"/>
      <c r="J85" s="200"/>
      <c r="K85" s="201"/>
      <c r="L85" s="201"/>
      <c r="M85" s="201"/>
      <c r="N85" s="201"/>
      <c r="O85" s="201"/>
      <c r="P85" s="202"/>
      <c r="Q85" s="200"/>
      <c r="R85" s="201"/>
      <c r="S85" s="201"/>
      <c r="T85" s="201"/>
      <c r="U85" s="201"/>
      <c r="V85" s="201"/>
      <c r="W85" s="202"/>
      <c r="X85" s="308"/>
      <c r="Y85" s="309"/>
      <c r="Z85" s="309"/>
      <c r="AA85" s="309"/>
      <c r="AB85" s="310"/>
      <c r="AC85" s="253"/>
      <c r="AD85" s="254"/>
      <c r="AE85" s="254"/>
      <c r="AF85" s="255"/>
      <c r="AG85" s="308"/>
      <c r="AH85" s="309"/>
      <c r="AI85" s="309"/>
      <c r="AJ85" s="309"/>
      <c r="AK85" s="310"/>
      <c r="AL85" s="253"/>
      <c r="AM85" s="255"/>
      <c r="AN85" s="276">
        <f>ROUNDDOWN(X85*AG85,1)</f>
        <v>0</v>
      </c>
      <c r="AO85" s="277"/>
      <c r="AP85" s="277"/>
      <c r="AQ85" s="277"/>
      <c r="AR85" s="278"/>
      <c r="AS85" s="253"/>
      <c r="AT85" s="255"/>
    </row>
    <row r="86" spans="2:46" ht="15" customHeight="1" thickTop="1">
      <c r="B86" s="128" t="s">
        <v>53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35" t="s">
        <v>154</v>
      </c>
      <c r="AM86" s="237"/>
      <c r="AN86" s="273">
        <f>SUM(AN83:AR85)</f>
        <v>0</v>
      </c>
      <c r="AO86" s="274"/>
      <c r="AP86" s="274"/>
      <c r="AQ86" s="274"/>
      <c r="AR86" s="275"/>
      <c r="AS86" s="235" t="s">
        <v>3</v>
      </c>
      <c r="AT86" s="237"/>
    </row>
    <row r="87" spans="2:46" ht="7.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29"/>
      <c r="AT87" s="129"/>
    </row>
    <row r="88" spans="1:57" s="146" customFormat="1" ht="15" customHeight="1">
      <c r="A88" s="14"/>
      <c r="B88" s="145" t="s">
        <v>79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9"/>
      <c r="AC88" s="188" t="s">
        <v>155</v>
      </c>
      <c r="AD88" s="189"/>
      <c r="AE88" s="189"/>
      <c r="AF88" s="189"/>
      <c r="AG88" s="189"/>
      <c r="AH88" s="189"/>
      <c r="AI88" s="189"/>
      <c r="AJ88" s="189"/>
      <c r="AK88" s="189"/>
      <c r="AL88" s="189"/>
      <c r="AM88" s="190"/>
      <c r="AN88" s="271">
        <f>AN44+AN52+AN77+AN86</f>
        <v>0</v>
      </c>
      <c r="AO88" s="272"/>
      <c r="AP88" s="272"/>
      <c r="AQ88" s="272"/>
      <c r="AR88" s="272"/>
      <c r="AS88" s="267" t="s">
        <v>3</v>
      </c>
      <c r="AT88" s="267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</row>
    <row r="89" spans="25:57" s="15" customFormat="1" ht="11.25" customHeight="1"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</row>
    <row r="90" spans="1:57" s="147" customFormat="1" ht="18" customHeight="1">
      <c r="A90" s="15" t="s">
        <v>80</v>
      </c>
      <c r="B90" s="15"/>
      <c r="C90" s="15"/>
      <c r="D90" s="15"/>
      <c r="E90" s="15"/>
      <c r="F90" s="15"/>
      <c r="G90" s="15"/>
      <c r="H90" s="15"/>
      <c r="I90" s="15"/>
      <c r="J90" s="15"/>
      <c r="K90" s="185" t="s">
        <v>81</v>
      </c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5" t="str">
        <f>IF(AN88=0,"成立       不成立",IF(AN88&gt;=S33,"成　立","不成立"))</f>
        <v>成立       不成立</v>
      </c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7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</row>
    <row r="91" spans="27:47" s="148" customFormat="1" ht="13.5">
      <c r="AA91" s="149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49"/>
    </row>
    <row r="92" spans="10:23" s="148" customFormat="1" ht="13.5">
      <c r="J92" s="154" t="s">
        <v>82</v>
      </c>
      <c r="K92" s="154"/>
      <c r="L92" s="154"/>
      <c r="M92" s="154"/>
      <c r="N92" s="154"/>
      <c r="O92" s="154"/>
      <c r="P92" s="154"/>
      <c r="Q92" s="154" t="s">
        <v>156</v>
      </c>
      <c r="R92" s="154"/>
      <c r="S92" s="154"/>
      <c r="T92" s="154"/>
      <c r="U92" s="154"/>
      <c r="V92" s="154"/>
      <c r="W92" s="154"/>
    </row>
    <row r="93" spans="10:23" s="148" customFormat="1" ht="13.5">
      <c r="J93" s="154" t="s">
        <v>83</v>
      </c>
      <c r="K93" s="154"/>
      <c r="L93" s="154"/>
      <c r="M93" s="154"/>
      <c r="N93" s="154"/>
      <c r="O93" s="154"/>
      <c r="P93" s="154"/>
      <c r="Q93" s="154" t="s">
        <v>157</v>
      </c>
      <c r="R93" s="154"/>
      <c r="S93" s="154"/>
      <c r="T93" s="154"/>
      <c r="U93" s="154"/>
      <c r="V93" s="154"/>
      <c r="W93" s="154"/>
    </row>
    <row r="94" s="148" customFormat="1" ht="13.5"/>
    <row r="95" s="148" customFormat="1" ht="16.5" customHeight="1"/>
    <row r="96" s="148" customFormat="1" ht="16.5" customHeight="1"/>
    <row r="97" s="148" customFormat="1" ht="16.5" customHeight="1"/>
    <row r="98" s="148" customFormat="1" ht="16.5" customHeight="1"/>
    <row r="99" s="148" customFormat="1" ht="16.5" customHeight="1"/>
    <row r="100" s="148" customFormat="1" ht="16.5" customHeight="1"/>
    <row r="101" s="148" customFormat="1" ht="16.5" customHeight="1"/>
    <row r="102" s="148" customFormat="1" ht="16.5" customHeight="1"/>
    <row r="103" s="148" customFormat="1" ht="16.5" customHeight="1"/>
    <row r="104" s="148" customFormat="1" ht="16.5" customHeight="1"/>
    <row r="105" s="148" customFormat="1" ht="16.5" customHeight="1"/>
    <row r="106" s="148" customFormat="1" ht="16.5" customHeight="1"/>
    <row r="107" s="148" customFormat="1" ht="16.5" customHeight="1"/>
    <row r="108" s="148" customFormat="1" ht="16.5" customHeight="1"/>
    <row r="109" s="148" customFormat="1" ht="16.5" customHeight="1"/>
  </sheetData>
  <sheetProtection password="CC23" sheet="1" formatCells="0" selectLockedCells="1"/>
  <protectedRanges>
    <protectedRange sqref="AI5:AJ5 AM5:AN5 AQ5:AR5 L7:AE11 AK7:AT11 P12:AT12 AQ13:AR13 AM13:AN13 AI13:AJ13 W13:X13 S13:T13 O13:P13 N15:X15 N17:X17 S32:AB32 H66:AB66 H73:W73 AG40:AK43 AG50:AK51 AG59:AK76" name="範囲1"/>
  </protectedRanges>
  <mergeCells count="296">
    <mergeCell ref="U72:W72"/>
    <mergeCell ref="H58:J58"/>
    <mergeCell ref="H71:J71"/>
    <mergeCell ref="H62:J62"/>
    <mergeCell ref="K56:W58"/>
    <mergeCell ref="U67:W67"/>
    <mergeCell ref="Q65:S65"/>
    <mergeCell ref="H61:J61"/>
    <mergeCell ref="H60:J60"/>
    <mergeCell ref="H59:J59"/>
    <mergeCell ref="H63:J63"/>
    <mergeCell ref="Q64:S64"/>
    <mergeCell ref="X57:AF57"/>
    <mergeCell ref="Q62:S62"/>
    <mergeCell ref="X63:AB63"/>
    <mergeCell ref="Q72:R72"/>
    <mergeCell ref="Q71:R71"/>
    <mergeCell ref="Q70:R70"/>
    <mergeCell ref="Q69:R69"/>
    <mergeCell ref="U70:W70"/>
    <mergeCell ref="AN66:AR66"/>
    <mergeCell ref="H65:J65"/>
    <mergeCell ref="U69:W69"/>
    <mergeCell ref="U68:W68"/>
    <mergeCell ref="H68:J68"/>
    <mergeCell ref="B76:G76"/>
    <mergeCell ref="B75:G75"/>
    <mergeCell ref="H76:W76"/>
    <mergeCell ref="H75:W75"/>
    <mergeCell ref="H74:W74"/>
    <mergeCell ref="AN80:AT80"/>
    <mergeCell ref="AG80:AM80"/>
    <mergeCell ref="X80:AF80"/>
    <mergeCell ref="X66:AB66"/>
    <mergeCell ref="AN77:AR77"/>
    <mergeCell ref="AN76:AR76"/>
    <mergeCell ref="AN75:AR75"/>
    <mergeCell ref="AN74:AR74"/>
    <mergeCell ref="AN71:AR71"/>
    <mergeCell ref="AN70:AR70"/>
    <mergeCell ref="AG81:AM81"/>
    <mergeCell ref="X81:AF81"/>
    <mergeCell ref="L12:O12"/>
    <mergeCell ref="AA13:AE13"/>
    <mergeCell ref="S20:U20"/>
    <mergeCell ref="S19:U19"/>
    <mergeCell ref="X68:AB68"/>
    <mergeCell ref="Q68:R68"/>
    <mergeCell ref="Q67:R67"/>
    <mergeCell ref="H73:W73"/>
    <mergeCell ref="AF5:AH5"/>
    <mergeCell ref="S13:T13"/>
    <mergeCell ref="X67:AB67"/>
    <mergeCell ref="X48:AF48"/>
    <mergeCell ref="AF8:AJ8"/>
    <mergeCell ref="AF7:AJ7"/>
    <mergeCell ref="Q63:S63"/>
    <mergeCell ref="H66:W66"/>
    <mergeCell ref="H64:J64"/>
    <mergeCell ref="X56:AF56"/>
    <mergeCell ref="B11:F13"/>
    <mergeCell ref="B9:F10"/>
    <mergeCell ref="B7:F8"/>
    <mergeCell ref="Y5:AE5"/>
    <mergeCell ref="L11:AE11"/>
    <mergeCell ref="L13:N13"/>
    <mergeCell ref="G13:K13"/>
    <mergeCell ref="G12:K12"/>
    <mergeCell ref="G11:K11"/>
    <mergeCell ref="G10:K10"/>
    <mergeCell ref="Y15:AA15"/>
    <mergeCell ref="L17:M17"/>
    <mergeCell ref="L15:M15"/>
    <mergeCell ref="N17:X17"/>
    <mergeCell ref="N15:X15"/>
    <mergeCell ref="G7:K7"/>
    <mergeCell ref="G9:K9"/>
    <mergeCell ref="G8:K8"/>
    <mergeCell ref="O13:P13"/>
    <mergeCell ref="P12:AT12"/>
    <mergeCell ref="C15:J15"/>
    <mergeCell ref="X76:AB76"/>
    <mergeCell ref="X75:AB75"/>
    <mergeCell ref="X74:AB74"/>
    <mergeCell ref="X73:AB73"/>
    <mergeCell ref="X72:AB72"/>
    <mergeCell ref="X71:AB71"/>
    <mergeCell ref="X70:AB70"/>
    <mergeCell ref="X37:AF37"/>
    <mergeCell ref="AC40:AF43"/>
    <mergeCell ref="AN24:AT24"/>
    <mergeCell ref="AG24:AM24"/>
    <mergeCell ref="Z24:AF24"/>
    <mergeCell ref="C17:J17"/>
    <mergeCell ref="C19:Q19"/>
    <mergeCell ref="C20:Q20"/>
    <mergeCell ref="C24:K24"/>
    <mergeCell ref="O24:W24"/>
    <mergeCell ref="Y17:AA17"/>
    <mergeCell ref="AG25:AM26"/>
    <mergeCell ref="AG27:AM28"/>
    <mergeCell ref="Z28:AF28"/>
    <mergeCell ref="B26:L26"/>
    <mergeCell ref="C27:K28"/>
    <mergeCell ref="N25:Y26"/>
    <mergeCell ref="C25:K25"/>
    <mergeCell ref="AH33:AT33"/>
    <mergeCell ref="AH32:AT32"/>
    <mergeCell ref="AC33:AG33"/>
    <mergeCell ref="AC32:AG32"/>
    <mergeCell ref="AC31:AT31"/>
    <mergeCell ref="S31:AB31"/>
    <mergeCell ref="B3:AS3"/>
    <mergeCell ref="X61:AB61"/>
    <mergeCell ref="X60:AB60"/>
    <mergeCell ref="X59:AB59"/>
    <mergeCell ref="X51:AB51"/>
    <mergeCell ref="X50:AB50"/>
    <mergeCell ref="X43:AB43"/>
    <mergeCell ref="X42:AB42"/>
    <mergeCell ref="X41:AB41"/>
    <mergeCell ref="X40:AB40"/>
    <mergeCell ref="X85:AB85"/>
    <mergeCell ref="X84:AB84"/>
    <mergeCell ref="X83:AB83"/>
    <mergeCell ref="X49:AF49"/>
    <mergeCell ref="X47:AF47"/>
    <mergeCell ref="AC59:AF66"/>
    <mergeCell ref="X58:AF58"/>
    <mergeCell ref="X82:AF82"/>
    <mergeCell ref="X69:AB69"/>
    <mergeCell ref="X65:AB65"/>
    <mergeCell ref="AG85:AK85"/>
    <mergeCell ref="AG84:AK84"/>
    <mergeCell ref="AG83:AK83"/>
    <mergeCell ref="AL83:AM85"/>
    <mergeCell ref="AN73:AR73"/>
    <mergeCell ref="AN72:AR72"/>
    <mergeCell ref="AN82:AT82"/>
    <mergeCell ref="AG82:AM82"/>
    <mergeCell ref="AG74:AK74"/>
    <mergeCell ref="AN81:AT81"/>
    <mergeCell ref="AG72:AK72"/>
    <mergeCell ref="AG71:AK71"/>
    <mergeCell ref="AG64:AK64"/>
    <mergeCell ref="AG63:AK63"/>
    <mergeCell ref="AG62:AK62"/>
    <mergeCell ref="AG69:AK69"/>
    <mergeCell ref="AN60:AR60"/>
    <mergeCell ref="AN59:AR59"/>
    <mergeCell ref="AS67:AT73"/>
    <mergeCell ref="AN62:AR62"/>
    <mergeCell ref="AN65:AR65"/>
    <mergeCell ref="AN64:AR64"/>
    <mergeCell ref="AN63:AR63"/>
    <mergeCell ref="AN69:AR69"/>
    <mergeCell ref="AN68:AR68"/>
    <mergeCell ref="AN67:AR67"/>
    <mergeCell ref="AG58:AM58"/>
    <mergeCell ref="AN58:AT58"/>
    <mergeCell ref="AN56:AT56"/>
    <mergeCell ref="AG56:AM56"/>
    <mergeCell ref="AN57:AT57"/>
    <mergeCell ref="AG57:AM57"/>
    <mergeCell ref="AL40:AM43"/>
    <mergeCell ref="AN44:AR44"/>
    <mergeCell ref="AN43:AR43"/>
    <mergeCell ref="AN42:AR42"/>
    <mergeCell ref="AN41:AR41"/>
    <mergeCell ref="AN37:AT37"/>
    <mergeCell ref="AG37:AM37"/>
    <mergeCell ref="AL44:AM44"/>
    <mergeCell ref="AS44:AT44"/>
    <mergeCell ref="AS40:AT43"/>
    <mergeCell ref="AN38:AT38"/>
    <mergeCell ref="AG38:AM38"/>
    <mergeCell ref="X38:AF38"/>
    <mergeCell ref="AN39:AT39"/>
    <mergeCell ref="AG39:AM39"/>
    <mergeCell ref="X39:AF39"/>
    <mergeCell ref="AN40:AR40"/>
    <mergeCell ref="AG43:AK43"/>
    <mergeCell ref="AG42:AK42"/>
    <mergeCell ref="AS52:AT52"/>
    <mergeCell ref="AS50:AT51"/>
    <mergeCell ref="AL50:AM51"/>
    <mergeCell ref="AN51:AR51"/>
    <mergeCell ref="AN50:AR50"/>
    <mergeCell ref="AN52:AR52"/>
    <mergeCell ref="AL52:AM52"/>
    <mergeCell ref="AN49:AT49"/>
    <mergeCell ref="AG49:AM49"/>
    <mergeCell ref="AN47:AT47"/>
    <mergeCell ref="AG47:AM47"/>
    <mergeCell ref="AG48:AM48"/>
    <mergeCell ref="AN48:AT48"/>
    <mergeCell ref="AG51:AK51"/>
    <mergeCell ref="AG50:AK50"/>
    <mergeCell ref="AS59:AT66"/>
    <mergeCell ref="AL76:AM76"/>
    <mergeCell ref="AL75:AM75"/>
    <mergeCell ref="AS76:AT76"/>
    <mergeCell ref="AS75:AT75"/>
    <mergeCell ref="AS74:AT74"/>
    <mergeCell ref="AL74:AM74"/>
    <mergeCell ref="AN61:AR61"/>
    <mergeCell ref="AS77:AT77"/>
    <mergeCell ref="AL67:AM73"/>
    <mergeCell ref="AC67:AF73"/>
    <mergeCell ref="AL77:AM77"/>
    <mergeCell ref="AC76:AF76"/>
    <mergeCell ref="AC75:AF75"/>
    <mergeCell ref="AG76:AK76"/>
    <mergeCell ref="AG75:AK75"/>
    <mergeCell ref="AG73:AK73"/>
    <mergeCell ref="AG70:AK70"/>
    <mergeCell ref="AS88:AT88"/>
    <mergeCell ref="AL86:AM86"/>
    <mergeCell ref="AS86:AT86"/>
    <mergeCell ref="AS83:AT85"/>
    <mergeCell ref="AN83:AR83"/>
    <mergeCell ref="AN88:AR88"/>
    <mergeCell ref="AN86:AR86"/>
    <mergeCell ref="AN85:AR85"/>
    <mergeCell ref="AN84:AR84"/>
    <mergeCell ref="AQ13:AR13"/>
    <mergeCell ref="AM13:AN13"/>
    <mergeCell ref="AI13:AJ13"/>
    <mergeCell ref="W13:X13"/>
    <mergeCell ref="AF13:AH13"/>
    <mergeCell ref="AK11:AT11"/>
    <mergeCell ref="AF11:AJ11"/>
    <mergeCell ref="AK10:AT10"/>
    <mergeCell ref="L10:AE10"/>
    <mergeCell ref="L9:AE9"/>
    <mergeCell ref="AK9:AT9"/>
    <mergeCell ref="AF9:AJ9"/>
    <mergeCell ref="AF10:AJ10"/>
    <mergeCell ref="AK8:AT8"/>
    <mergeCell ref="AK7:AT7"/>
    <mergeCell ref="AQ5:AR5"/>
    <mergeCell ref="AM5:AN5"/>
    <mergeCell ref="B83:I85"/>
    <mergeCell ref="AI5:AJ5"/>
    <mergeCell ref="L8:AE8"/>
    <mergeCell ref="L7:AE7"/>
    <mergeCell ref="Q80:W80"/>
    <mergeCell ref="Q85:W85"/>
    <mergeCell ref="Q84:W84"/>
    <mergeCell ref="Q83:W83"/>
    <mergeCell ref="AC50:AF51"/>
    <mergeCell ref="AC83:AF85"/>
    <mergeCell ref="C32:K32"/>
    <mergeCell ref="M33:R33"/>
    <mergeCell ref="M32:R32"/>
    <mergeCell ref="B37:W39"/>
    <mergeCell ref="S33:AB33"/>
    <mergeCell ref="S32:AB32"/>
    <mergeCell ref="B80:I82"/>
    <mergeCell ref="C33:K33"/>
    <mergeCell ref="B56:G58"/>
    <mergeCell ref="Q61:S61"/>
    <mergeCell ref="Q60:S60"/>
    <mergeCell ref="Q59:S59"/>
    <mergeCell ref="H69:J69"/>
    <mergeCell ref="H67:J67"/>
    <mergeCell ref="B67:G73"/>
    <mergeCell ref="B59:G66"/>
    <mergeCell ref="AG41:AK41"/>
    <mergeCell ref="AG40:AK40"/>
    <mergeCell ref="B47:W49"/>
    <mergeCell ref="U71:W71"/>
    <mergeCell ref="B74:G74"/>
    <mergeCell ref="AC74:AF74"/>
    <mergeCell ref="X64:AB64"/>
    <mergeCell ref="X62:AB62"/>
    <mergeCell ref="H72:J72"/>
    <mergeCell ref="H70:J70"/>
    <mergeCell ref="AG59:AK59"/>
    <mergeCell ref="AL59:AM66"/>
    <mergeCell ref="AG65:AK65"/>
    <mergeCell ref="AG61:AK61"/>
    <mergeCell ref="AG68:AK68"/>
    <mergeCell ref="AG67:AK67"/>
    <mergeCell ref="AG66:AK66"/>
    <mergeCell ref="AG60:AK60"/>
    <mergeCell ref="A1:AT1"/>
    <mergeCell ref="K90:AF90"/>
    <mergeCell ref="AG90:AT90"/>
    <mergeCell ref="AC88:AM88"/>
    <mergeCell ref="J80:P80"/>
    <mergeCell ref="J83:P83"/>
    <mergeCell ref="J84:P84"/>
    <mergeCell ref="J85:P85"/>
    <mergeCell ref="Q81:W82"/>
    <mergeCell ref="J81:P82"/>
  </mergeCells>
  <dataValidations count="6">
    <dataValidation allowBlank="1" showInputMessage="1" showErrorMessage="1" promptTitle="※注意" prompt="小数点以下第三位を切捨てた数値を入力して下さい。" sqref="AG83:AG85 X83:X85"/>
    <dataValidation allowBlank="1" showInputMessage="1" showErrorMessage="1" promptTitle="※注意" prompt="小数点以下第二位を切捨てた数値を入力して下さい。" sqref="AG40:AG43 AG50:AG51 AG67:AG76"/>
    <dataValidation type="list" allowBlank="1" showInputMessage="1" showErrorMessage="1" sqref="J83:P85">
      <formula1>$J$92:$J$93</formula1>
    </dataValidation>
    <dataValidation type="list" allowBlank="1" showInputMessage="1" showErrorMessage="1" sqref="Q83:W85">
      <formula1>$Q$92:$Q$93</formula1>
    </dataValidation>
    <dataValidation allowBlank="1" showInputMessage="1" showErrorMessage="1" sqref="AK11:AT11"/>
    <dataValidation allowBlank="1" showErrorMessage="1" sqref="AG59:AK66"/>
  </dataValidations>
  <printOptions horizontalCentered="1"/>
  <pageMargins left="0.5905511811023623" right="0.5905511811023623" top="0.3937007874015748" bottom="0.3937007874015748" header="0.3937007874015748" footer="0.3937007874015748"/>
  <pageSetup cellComments="asDisplayed" fitToHeight="2" horizontalDpi="600" verticalDpi="600" orientation="portrait" paperSize="9" r:id="rId2"/>
  <rowBreaks count="1" manualBreakCount="1">
    <brk id="33" max="46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7"/>
  <sheetViews>
    <sheetView showGridLines="0" view="pageBreakPreview" zoomScaleSheetLayoutView="100" zoomScalePageLayoutView="0" workbookViewId="0" topLeftCell="A4">
      <selection activeCell="S6" sqref="S6:U6"/>
    </sheetView>
  </sheetViews>
  <sheetFormatPr defaultColWidth="3.125" defaultRowHeight="18.75" customHeight="1"/>
  <cols>
    <col min="1" max="2" width="1.625" style="2" customWidth="1"/>
    <col min="3" max="6" width="3.125" style="2" customWidth="1"/>
    <col min="7" max="7" width="0.74609375" style="2" customWidth="1"/>
    <col min="8" max="11" width="3.125" style="2" customWidth="1"/>
    <col min="12" max="12" width="0.74609375" style="2" customWidth="1"/>
    <col min="13" max="21" width="3.125" style="2" customWidth="1"/>
    <col min="22" max="22" width="4.625" style="2" customWidth="1"/>
    <col min="23" max="29" width="3.125" style="2" customWidth="1"/>
    <col min="30" max="30" width="4.25390625" style="2" bestFit="1" customWidth="1"/>
    <col min="31" max="32" width="1.625" style="2" customWidth="1"/>
    <col min="33" max="16384" width="3.125" style="2" customWidth="1"/>
  </cols>
  <sheetData>
    <row r="1" ht="16.5" customHeight="1">
      <c r="A1" s="2" t="s">
        <v>164</v>
      </c>
    </row>
    <row r="2" ht="16.5" customHeight="1">
      <c r="A2" s="155" t="s">
        <v>165</v>
      </c>
    </row>
    <row r="3" spans="8:16" ht="6" customHeight="1">
      <c r="H3" s="1"/>
      <c r="I3" s="1"/>
      <c r="J3" s="1"/>
      <c r="K3" s="1"/>
      <c r="L3" s="1"/>
      <c r="M3" s="1"/>
      <c r="N3" s="1"/>
      <c r="O3" s="1"/>
      <c r="P3" s="1"/>
    </row>
    <row r="4" spans="2:31" s="23" customFormat="1" ht="24" customHeight="1">
      <c r="B4" s="24"/>
      <c r="C4" s="176" t="s">
        <v>166</v>
      </c>
      <c r="D4" s="25"/>
      <c r="E4" s="157"/>
      <c r="F4" s="25"/>
      <c r="G4" s="25"/>
      <c r="H4" s="25"/>
      <c r="I4" s="25"/>
      <c r="J4" s="25"/>
      <c r="K4" s="25"/>
      <c r="L4" s="158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</row>
    <row r="5" spans="2:31" s="23" customFormat="1" ht="6" customHeight="1" thickBot="1">
      <c r="B5" s="159"/>
      <c r="C5" s="160"/>
      <c r="D5" s="160"/>
      <c r="E5" s="64"/>
      <c r="F5" s="160"/>
      <c r="G5" s="160"/>
      <c r="H5" s="160"/>
      <c r="I5" s="160"/>
      <c r="J5" s="160"/>
      <c r="K5" s="160"/>
      <c r="L5" s="161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2"/>
    </row>
    <row r="6" spans="2:31" ht="18.75" customHeight="1" thickBot="1">
      <c r="B6" s="8"/>
      <c r="C6" s="1"/>
      <c r="D6" s="1"/>
      <c r="E6" s="7"/>
      <c r="F6" s="1"/>
      <c r="G6" s="1"/>
      <c r="H6" s="1"/>
      <c r="I6" s="1"/>
      <c r="J6" s="1"/>
      <c r="K6" s="1"/>
      <c r="L6" s="30"/>
      <c r="M6" s="1"/>
      <c r="N6" s="1"/>
      <c r="O6" s="386" t="s">
        <v>167</v>
      </c>
      <c r="P6" s="386"/>
      <c r="Q6" s="386"/>
      <c r="R6" s="11" t="s">
        <v>250</v>
      </c>
      <c r="S6" s="383"/>
      <c r="T6" s="384"/>
      <c r="U6" s="385"/>
      <c r="V6" s="1" t="s">
        <v>160</v>
      </c>
      <c r="W6" s="1"/>
      <c r="X6" s="1"/>
      <c r="Y6" s="163" t="s">
        <v>168</v>
      </c>
      <c r="Z6" s="164"/>
      <c r="AA6" s="164"/>
      <c r="AB6" s="164"/>
      <c r="AC6" s="164"/>
      <c r="AD6" s="165"/>
      <c r="AE6" s="5"/>
    </row>
    <row r="7" spans="2:31" ht="18.75" customHeight="1" thickBot="1">
      <c r="B7" s="8"/>
      <c r="C7" s="1"/>
      <c r="D7" s="1"/>
      <c r="E7" s="7"/>
      <c r="F7" s="1"/>
      <c r="G7" s="1"/>
      <c r="H7" s="1"/>
      <c r="I7" s="1"/>
      <c r="J7" s="1"/>
      <c r="K7" s="1"/>
      <c r="L7" s="30"/>
      <c r="M7" s="1"/>
      <c r="N7" s="1"/>
      <c r="O7" s="386" t="s">
        <v>169</v>
      </c>
      <c r="P7" s="386"/>
      <c r="Q7" s="386"/>
      <c r="R7" s="11" t="s">
        <v>251</v>
      </c>
      <c r="S7" s="383"/>
      <c r="T7" s="384"/>
      <c r="U7" s="385"/>
      <c r="V7" s="1" t="s">
        <v>160</v>
      </c>
      <c r="W7" s="1"/>
      <c r="X7" s="1"/>
      <c r="Y7" s="166"/>
      <c r="Z7" s="30" t="s">
        <v>170</v>
      </c>
      <c r="AA7" s="383"/>
      <c r="AB7" s="384"/>
      <c r="AC7" s="385"/>
      <c r="AD7" s="167" t="s">
        <v>160</v>
      </c>
      <c r="AE7" s="5"/>
    </row>
    <row r="8" spans="2:31" ht="18.75" customHeight="1" thickBot="1">
      <c r="B8" s="8"/>
      <c r="C8" s="1"/>
      <c r="D8" s="1"/>
      <c r="E8" s="7"/>
      <c r="F8" s="1"/>
      <c r="G8" s="1"/>
      <c r="H8" s="1"/>
      <c r="I8" s="1"/>
      <c r="J8" s="1"/>
      <c r="K8" s="1"/>
      <c r="L8" s="30"/>
      <c r="M8" s="1"/>
      <c r="N8" s="1"/>
      <c r="O8" s="386" t="s">
        <v>171</v>
      </c>
      <c r="P8" s="386"/>
      <c r="Q8" s="386"/>
      <c r="R8" s="11" t="s">
        <v>252</v>
      </c>
      <c r="S8" s="392"/>
      <c r="T8" s="393"/>
      <c r="U8" s="394"/>
      <c r="V8" s="1" t="s">
        <v>160</v>
      </c>
      <c r="W8" s="1"/>
      <c r="X8" s="1"/>
      <c r="Y8" s="166" t="s">
        <v>172</v>
      </c>
      <c r="Z8" s="1"/>
      <c r="AA8" s="1"/>
      <c r="AB8" s="1"/>
      <c r="AC8" s="1"/>
      <c r="AD8" s="167"/>
      <c r="AE8" s="5"/>
    </row>
    <row r="9" spans="2:31" ht="18.75" customHeight="1" thickBot="1">
      <c r="B9" s="8"/>
      <c r="C9" s="1"/>
      <c r="D9" s="1"/>
      <c r="E9" s="7"/>
      <c r="F9" s="1"/>
      <c r="G9" s="1"/>
      <c r="H9" s="1"/>
      <c r="I9" s="1"/>
      <c r="J9" s="1"/>
      <c r="K9" s="1"/>
      <c r="L9" s="30"/>
      <c r="M9" s="1"/>
      <c r="N9" s="1"/>
      <c r="O9" s="386" t="s">
        <v>173</v>
      </c>
      <c r="P9" s="386"/>
      <c r="Q9" s="386"/>
      <c r="R9" s="11" t="s">
        <v>253</v>
      </c>
      <c r="S9" s="383"/>
      <c r="T9" s="384"/>
      <c r="U9" s="385"/>
      <c r="V9" s="1" t="s">
        <v>160</v>
      </c>
      <c r="W9" s="1"/>
      <c r="X9" s="1"/>
      <c r="Y9" s="166"/>
      <c r="Z9" s="30" t="s">
        <v>174</v>
      </c>
      <c r="AA9" s="383"/>
      <c r="AB9" s="384"/>
      <c r="AC9" s="385"/>
      <c r="AD9" s="167" t="s">
        <v>160</v>
      </c>
      <c r="AE9" s="5"/>
    </row>
    <row r="10" spans="2:31" ht="18.75" customHeight="1" thickBot="1">
      <c r="B10" s="8"/>
      <c r="C10" s="1"/>
      <c r="D10" s="1"/>
      <c r="E10" s="7"/>
      <c r="F10" s="1"/>
      <c r="G10" s="1"/>
      <c r="H10" s="1"/>
      <c r="I10" s="1"/>
      <c r="J10" s="1"/>
      <c r="K10" s="1"/>
      <c r="L10" s="30"/>
      <c r="M10" s="1"/>
      <c r="N10" s="1"/>
      <c r="O10" s="386" t="s">
        <v>254</v>
      </c>
      <c r="P10" s="386"/>
      <c r="Q10" s="386"/>
      <c r="R10" s="11" t="s">
        <v>255</v>
      </c>
      <c r="S10" s="389">
        <f>S8+S9</f>
        <v>0</v>
      </c>
      <c r="T10" s="390"/>
      <c r="U10" s="391"/>
      <c r="V10" s="7" t="s">
        <v>256</v>
      </c>
      <c r="W10" s="7"/>
      <c r="X10" s="1"/>
      <c r="Y10" s="166" t="s">
        <v>175</v>
      </c>
      <c r="Z10" s="1"/>
      <c r="AA10" s="1"/>
      <c r="AB10" s="1"/>
      <c r="AC10" s="1"/>
      <c r="AD10" s="167"/>
      <c r="AE10" s="5"/>
    </row>
    <row r="11" spans="2:31" ht="18.75" customHeight="1" thickBot="1">
      <c r="B11" s="8"/>
      <c r="C11" s="1"/>
      <c r="D11" s="1"/>
      <c r="E11" s="7"/>
      <c r="F11" s="1"/>
      <c r="G11" s="1"/>
      <c r="H11" s="1"/>
      <c r="I11" s="1"/>
      <c r="J11" s="1"/>
      <c r="K11" s="1"/>
      <c r="L11" s="30"/>
      <c r="M11" s="1"/>
      <c r="N11" s="1"/>
      <c r="O11" s="386" t="s">
        <v>176</v>
      </c>
      <c r="P11" s="386"/>
      <c r="Q11" s="386"/>
      <c r="R11" s="386"/>
      <c r="S11" s="388">
        <v>0.35</v>
      </c>
      <c r="T11" s="388"/>
      <c r="U11" s="388"/>
      <c r="V11" s="1"/>
      <c r="W11" s="1"/>
      <c r="X11" s="1"/>
      <c r="Y11" s="168"/>
      <c r="Z11" s="169" t="s">
        <v>257</v>
      </c>
      <c r="AA11" s="387">
        <f>(AA7^2*3.14/4+AA9^2)/1000000</f>
        <v>0</v>
      </c>
      <c r="AB11" s="387"/>
      <c r="AC11" s="387"/>
      <c r="AD11" s="170" t="s">
        <v>258</v>
      </c>
      <c r="AE11" s="5"/>
    </row>
    <row r="12" spans="2:31" ht="18.75" customHeight="1" thickBot="1"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86" t="s">
        <v>177</v>
      </c>
      <c r="P12" s="386"/>
      <c r="Q12" s="386"/>
      <c r="R12" s="11" t="s">
        <v>259</v>
      </c>
      <c r="S12" s="383"/>
      <c r="T12" s="384"/>
      <c r="U12" s="385"/>
      <c r="V12" s="7" t="s">
        <v>371</v>
      </c>
      <c r="W12" s="1"/>
      <c r="X12" s="1"/>
      <c r="Y12" s="1"/>
      <c r="Z12" s="1"/>
      <c r="AA12" s="1"/>
      <c r="AB12" s="1"/>
      <c r="AC12" s="1"/>
      <c r="AD12" s="1"/>
      <c r="AE12" s="5"/>
    </row>
    <row r="13" spans="2:32" ht="18.75" customHeight="1"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2"/>
      <c r="AF13" s="171"/>
    </row>
    <row r="14" spans="2:32" ht="6" customHeight="1"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2"/>
      <c r="AF14" s="171"/>
    </row>
    <row r="15" spans="2:32" ht="18" customHeight="1">
      <c r="B15" s="8"/>
      <c r="C15" s="399" t="s">
        <v>178</v>
      </c>
      <c r="D15" s="399"/>
      <c r="E15" s="399"/>
      <c r="F15" s="399"/>
      <c r="G15" s="11"/>
      <c r="H15" s="386" t="s">
        <v>179</v>
      </c>
      <c r="I15" s="386"/>
      <c r="J15" s="386"/>
      <c r="K15" s="386"/>
      <c r="L15" s="1"/>
      <c r="M15" s="30" t="s">
        <v>260</v>
      </c>
      <c r="N15" s="9" t="s">
        <v>261</v>
      </c>
      <c r="O15" s="1"/>
      <c r="P15" s="1"/>
      <c r="Q15" s="1"/>
      <c r="R15" s="1"/>
      <c r="S15" s="11" t="s">
        <v>161</v>
      </c>
      <c r="T15" s="395">
        <f>0.12*S12/1000+0.985</f>
        <v>0.985</v>
      </c>
      <c r="U15" s="395"/>
      <c r="V15" s="395"/>
      <c r="W15" s="1"/>
      <c r="X15" s="1"/>
      <c r="Y15" s="1"/>
      <c r="Z15" s="1"/>
      <c r="AA15" s="1"/>
      <c r="AB15" s="1"/>
      <c r="AC15" s="1"/>
      <c r="AD15" s="1"/>
      <c r="AE15" s="12"/>
      <c r="AF15" s="171"/>
    </row>
    <row r="16" spans="2:32" ht="18" customHeight="1">
      <c r="B16" s="8"/>
      <c r="C16" s="11"/>
      <c r="D16" s="11"/>
      <c r="E16" s="11"/>
      <c r="F16" s="11"/>
      <c r="G16" s="11"/>
      <c r="H16" s="1"/>
      <c r="I16" s="1"/>
      <c r="J16" s="1"/>
      <c r="K16" s="1"/>
      <c r="L16" s="1"/>
      <c r="M16" s="30" t="s">
        <v>262</v>
      </c>
      <c r="N16" s="9" t="s">
        <v>263</v>
      </c>
      <c r="O16" s="1"/>
      <c r="P16" s="1"/>
      <c r="Q16" s="1"/>
      <c r="R16" s="1"/>
      <c r="S16" s="11" t="s">
        <v>161</v>
      </c>
      <c r="T16" s="395">
        <f>7.837*S12/1000+0.82</f>
        <v>0.82</v>
      </c>
      <c r="U16" s="395"/>
      <c r="V16" s="395"/>
      <c r="W16" s="1"/>
      <c r="X16" s="1"/>
      <c r="Y16" s="1"/>
      <c r="Z16" s="1"/>
      <c r="AA16" s="1"/>
      <c r="AB16" s="1"/>
      <c r="AC16" s="1"/>
      <c r="AD16" s="1"/>
      <c r="AE16" s="12"/>
      <c r="AF16" s="171"/>
    </row>
    <row r="17" spans="2:31" ht="18" customHeight="1"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M17" s="30" t="s">
        <v>264</v>
      </c>
      <c r="N17" s="9" t="s">
        <v>265</v>
      </c>
      <c r="O17" s="1"/>
      <c r="P17" s="1"/>
      <c r="Q17" s="1"/>
      <c r="R17" s="1"/>
      <c r="S17" s="11" t="s">
        <v>161</v>
      </c>
      <c r="T17" s="395">
        <f>2.858*S12/1000-0.283</f>
        <v>-0.283</v>
      </c>
      <c r="U17" s="395"/>
      <c r="V17" s="395"/>
      <c r="W17" s="1"/>
      <c r="X17" s="1"/>
      <c r="Y17" s="1"/>
      <c r="Z17" s="1"/>
      <c r="AA17" s="1"/>
      <c r="AB17" s="1"/>
      <c r="AC17" s="1"/>
      <c r="AD17" s="1"/>
      <c r="AE17" s="5"/>
    </row>
    <row r="18" spans="2:32" ht="18" customHeight="1">
      <c r="B18" s="8"/>
      <c r="C18" s="1"/>
      <c r="D18" s="1"/>
      <c r="E18" s="1"/>
      <c r="F18" s="1"/>
      <c r="G18" s="1"/>
      <c r="H18" s="386" t="s">
        <v>266</v>
      </c>
      <c r="I18" s="386"/>
      <c r="J18" s="386"/>
      <c r="K18" s="386"/>
      <c r="L18" s="1"/>
      <c r="M18" s="30" t="s">
        <v>267</v>
      </c>
      <c r="N18" s="9" t="s">
        <v>268</v>
      </c>
      <c r="O18" s="1"/>
      <c r="P18" s="1"/>
      <c r="Q18" s="1"/>
      <c r="R18" s="1"/>
      <c r="S18" s="11" t="s">
        <v>161</v>
      </c>
      <c r="T18" s="395">
        <f>T15*(S10/1000)^2+T16*S10/1000+T17</f>
        <v>-0.283</v>
      </c>
      <c r="U18" s="395"/>
      <c r="V18" s="395"/>
      <c r="W18" s="1"/>
      <c r="X18" s="1"/>
      <c r="Y18" s="1"/>
      <c r="Z18" s="1"/>
      <c r="AA18" s="1"/>
      <c r="AB18" s="1"/>
      <c r="AC18" s="1"/>
      <c r="AD18" s="1"/>
      <c r="AE18" s="12"/>
      <c r="AF18" s="171"/>
    </row>
    <row r="19" spans="2:31" ht="18" customHeight="1">
      <c r="B19" s="8"/>
      <c r="C19" s="1"/>
      <c r="D19" s="1"/>
      <c r="E19" s="1"/>
      <c r="F19" s="1"/>
      <c r="G19" s="1"/>
      <c r="H19" s="399" t="s">
        <v>180</v>
      </c>
      <c r="I19" s="399"/>
      <c r="J19" s="399"/>
      <c r="K19" s="399"/>
      <c r="L19" s="1"/>
      <c r="M19" s="30" t="s">
        <v>269</v>
      </c>
      <c r="N19" s="31" t="s">
        <v>270</v>
      </c>
      <c r="O19" s="1"/>
      <c r="P19" s="1"/>
      <c r="Q19" s="1"/>
      <c r="R19" s="1"/>
      <c r="S19" s="1"/>
      <c r="T19" s="172"/>
      <c r="U19" s="172"/>
      <c r="V19" s="172"/>
      <c r="W19" s="1"/>
      <c r="X19" s="1"/>
      <c r="Y19" s="1"/>
      <c r="Z19" s="1"/>
      <c r="AA19" s="1"/>
      <c r="AB19" s="1"/>
      <c r="AC19" s="1"/>
      <c r="AD19" s="1"/>
      <c r="AE19" s="5"/>
    </row>
    <row r="20" spans="2:31" ht="18" customHeight="1">
      <c r="B20" s="8"/>
      <c r="C20" s="1"/>
      <c r="D20" s="1"/>
      <c r="E20" s="1"/>
      <c r="F20" s="1"/>
      <c r="G20" s="1"/>
      <c r="H20" s="386" t="s">
        <v>181</v>
      </c>
      <c r="I20" s="386"/>
      <c r="J20" s="386"/>
      <c r="K20" s="386"/>
      <c r="L20" s="1"/>
      <c r="M20" s="30" t="s">
        <v>271</v>
      </c>
      <c r="N20" s="31" t="s">
        <v>272</v>
      </c>
      <c r="O20" s="1"/>
      <c r="P20" s="1"/>
      <c r="Q20" s="1"/>
      <c r="R20" s="1"/>
      <c r="S20" s="1"/>
      <c r="T20" s="172"/>
      <c r="U20" s="172"/>
      <c r="V20" s="172"/>
      <c r="W20" s="1"/>
      <c r="X20" s="1"/>
      <c r="Y20" s="1"/>
      <c r="Z20" s="1"/>
      <c r="AA20" s="1"/>
      <c r="AB20" s="1"/>
      <c r="AC20" s="1"/>
      <c r="AD20" s="1"/>
      <c r="AE20" s="5"/>
    </row>
    <row r="21" spans="2:31" ht="18" customHeight="1">
      <c r="B21" s="8"/>
      <c r="C21" s="1"/>
      <c r="D21" s="1"/>
      <c r="E21" s="1"/>
      <c r="F21" s="1"/>
      <c r="G21" s="1"/>
      <c r="H21" s="386" t="s">
        <v>182</v>
      </c>
      <c r="I21" s="386"/>
      <c r="J21" s="386"/>
      <c r="K21" s="386"/>
      <c r="L21" s="1"/>
      <c r="M21" s="30" t="s">
        <v>273</v>
      </c>
      <c r="N21" s="1" t="s">
        <v>274</v>
      </c>
      <c r="O21" s="1"/>
      <c r="P21" s="1"/>
      <c r="Q21" s="1"/>
      <c r="R21" s="1"/>
      <c r="S21" s="11" t="s">
        <v>161</v>
      </c>
      <c r="T21" s="396">
        <f>T18*N19*N20</f>
        <v>-0.0320922</v>
      </c>
      <c r="U21" s="396"/>
      <c r="V21" s="396"/>
      <c r="W21" s="7" t="s">
        <v>183</v>
      </c>
      <c r="X21" s="1"/>
      <c r="Y21" s="1"/>
      <c r="Z21" s="1"/>
      <c r="AA21" s="1"/>
      <c r="AB21" s="1"/>
      <c r="AC21" s="1"/>
      <c r="AD21" s="1"/>
      <c r="AE21" s="5"/>
    </row>
    <row r="22" spans="2:31" ht="6" customHeight="1">
      <c r="B22" s="8"/>
      <c r="C22" s="1"/>
      <c r="D22" s="1"/>
      <c r="E22" s="1"/>
      <c r="F22" s="1"/>
      <c r="G22" s="1"/>
      <c r="H22" s="27"/>
      <c r="I22" s="27"/>
      <c r="J22" s="27"/>
      <c r="K22" s="27"/>
      <c r="L22" s="1"/>
      <c r="M22" s="30"/>
      <c r="N22" s="1"/>
      <c r="O22" s="1"/>
      <c r="P22" s="1"/>
      <c r="Q22" s="1"/>
      <c r="R22" s="1"/>
      <c r="S22" s="11"/>
      <c r="T22" s="177"/>
      <c r="U22" s="177"/>
      <c r="V22" s="177"/>
      <c r="W22" s="7"/>
      <c r="X22" s="1"/>
      <c r="Y22" s="1"/>
      <c r="Z22" s="1"/>
      <c r="AA22" s="1"/>
      <c r="AB22" s="1"/>
      <c r="AC22" s="1"/>
      <c r="AD22" s="1"/>
      <c r="AE22" s="5"/>
    </row>
    <row r="23" spans="2:31" ht="18" customHeight="1">
      <c r="B23" s="8"/>
      <c r="C23" s="399" t="s">
        <v>184</v>
      </c>
      <c r="D23" s="399"/>
      <c r="E23" s="399"/>
      <c r="F23" s="399"/>
      <c r="G23" s="11"/>
      <c r="H23" s="386" t="s">
        <v>185</v>
      </c>
      <c r="I23" s="386"/>
      <c r="J23" s="386"/>
      <c r="K23" s="386"/>
      <c r="L23" s="1"/>
      <c r="M23" s="30" t="s">
        <v>275</v>
      </c>
      <c r="N23" s="1" t="s">
        <v>186</v>
      </c>
      <c r="O23" s="1"/>
      <c r="P23" s="1"/>
      <c r="Q23" s="1"/>
      <c r="R23" s="1"/>
      <c r="S23" s="1"/>
      <c r="T23" s="1"/>
      <c r="U23" s="1"/>
      <c r="V23" s="1"/>
      <c r="W23" s="11" t="s">
        <v>161</v>
      </c>
      <c r="X23" s="395">
        <f>(S12^2*S8/1000000000-AA11*(S6-S7)/1000)*S11</f>
        <v>0</v>
      </c>
      <c r="Y23" s="395"/>
      <c r="Z23" s="395"/>
      <c r="AA23" s="7" t="s">
        <v>187</v>
      </c>
      <c r="AB23" s="1"/>
      <c r="AC23" s="1"/>
      <c r="AD23" s="1"/>
      <c r="AE23" s="5"/>
    </row>
    <row r="24" spans="2:31" ht="18" customHeight="1">
      <c r="B24" s="8"/>
      <c r="C24" s="11"/>
      <c r="D24" s="11"/>
      <c r="E24" s="11"/>
      <c r="F24" s="11"/>
      <c r="G24" s="11"/>
      <c r="H24" s="386" t="s">
        <v>188</v>
      </c>
      <c r="I24" s="386"/>
      <c r="J24" s="386"/>
      <c r="K24" s="386"/>
      <c r="L24" s="1"/>
      <c r="M24" s="30" t="s">
        <v>201</v>
      </c>
      <c r="N24" s="1" t="s">
        <v>276</v>
      </c>
      <c r="O24" s="1"/>
      <c r="P24" s="1"/>
      <c r="Q24" s="1"/>
      <c r="R24" s="1"/>
      <c r="S24" s="1"/>
      <c r="T24" s="1"/>
      <c r="U24" s="1"/>
      <c r="V24" s="1"/>
      <c r="W24" s="11" t="s">
        <v>161</v>
      </c>
      <c r="X24" s="395">
        <f>AA11*(S6-S7)/1000</f>
        <v>0</v>
      </c>
      <c r="Y24" s="395"/>
      <c r="Z24" s="395"/>
      <c r="AA24" s="7" t="s">
        <v>187</v>
      </c>
      <c r="AB24" s="1"/>
      <c r="AC24" s="1"/>
      <c r="AD24" s="1"/>
      <c r="AE24" s="5"/>
    </row>
    <row r="25" spans="2:31" ht="18" customHeight="1">
      <c r="B25" s="8"/>
      <c r="C25" s="11"/>
      <c r="D25" s="11"/>
      <c r="E25" s="11"/>
      <c r="F25" s="11"/>
      <c r="G25" s="11"/>
      <c r="H25" s="386" t="s">
        <v>189</v>
      </c>
      <c r="I25" s="386"/>
      <c r="J25" s="386"/>
      <c r="K25" s="386"/>
      <c r="L25" s="1"/>
      <c r="M25" s="30" t="s">
        <v>277</v>
      </c>
      <c r="N25" s="1" t="s">
        <v>278</v>
      </c>
      <c r="O25" s="1"/>
      <c r="P25" s="1"/>
      <c r="Q25" s="1"/>
      <c r="R25" s="1"/>
      <c r="S25" s="1"/>
      <c r="T25" s="1"/>
      <c r="U25" s="1"/>
      <c r="V25" s="1"/>
      <c r="W25" s="11" t="s">
        <v>161</v>
      </c>
      <c r="X25" s="397">
        <f>X23+X24</f>
        <v>0</v>
      </c>
      <c r="Y25" s="397"/>
      <c r="Z25" s="397"/>
      <c r="AA25" s="7" t="s">
        <v>190</v>
      </c>
      <c r="AB25" s="1"/>
      <c r="AC25" s="1"/>
      <c r="AD25" s="1"/>
      <c r="AE25" s="5"/>
    </row>
    <row r="26" spans="2:31" ht="6" customHeight="1" thickBot="1">
      <c r="B26" s="8"/>
      <c r="C26" s="11"/>
      <c r="D26" s="11"/>
      <c r="E26" s="11"/>
      <c r="F26" s="11"/>
      <c r="G26" s="11"/>
      <c r="H26" s="27"/>
      <c r="I26" s="27"/>
      <c r="J26" s="27"/>
      <c r="K26" s="27"/>
      <c r="L26" s="1"/>
      <c r="M26" s="30"/>
      <c r="N26" s="1"/>
      <c r="O26" s="1"/>
      <c r="P26" s="1"/>
      <c r="Q26" s="1"/>
      <c r="R26" s="1"/>
      <c r="S26" s="1"/>
      <c r="T26" s="1"/>
      <c r="U26" s="1"/>
      <c r="V26" s="1"/>
      <c r="W26" s="11"/>
      <c r="X26" s="178"/>
      <c r="Y26" s="178"/>
      <c r="Z26" s="178"/>
      <c r="AA26" s="7"/>
      <c r="AB26" s="1"/>
      <c r="AC26" s="1"/>
      <c r="AD26" s="1"/>
      <c r="AE26" s="5"/>
    </row>
    <row r="27" spans="2:31" s="156" customFormat="1" ht="18.75" customHeight="1" thickBot="1">
      <c r="B27" s="179"/>
      <c r="C27" s="180"/>
      <c r="D27" s="180"/>
      <c r="E27" s="180"/>
      <c r="F27" s="398" t="s">
        <v>191</v>
      </c>
      <c r="G27" s="398"/>
      <c r="H27" s="398"/>
      <c r="I27" s="398"/>
      <c r="J27" s="398"/>
      <c r="K27" s="398"/>
      <c r="L27" s="398"/>
      <c r="M27" s="181" t="s">
        <v>279</v>
      </c>
      <c r="N27" s="180" t="s">
        <v>192</v>
      </c>
      <c r="O27" s="180"/>
      <c r="P27" s="182"/>
      <c r="Q27" s="182"/>
      <c r="R27" s="180"/>
      <c r="S27" s="180"/>
      <c r="T27" s="180"/>
      <c r="U27" s="180"/>
      <c r="V27" s="180"/>
      <c r="W27" s="182" t="s">
        <v>161</v>
      </c>
      <c r="X27" s="400">
        <f>ROUNDDOWN(T21+X25,2)</f>
        <v>-0.03</v>
      </c>
      <c r="Y27" s="401"/>
      <c r="Z27" s="402"/>
      <c r="AA27" s="174" t="s">
        <v>193</v>
      </c>
      <c r="AB27" s="180"/>
      <c r="AC27" s="180"/>
      <c r="AD27" s="180"/>
      <c r="AE27" s="183"/>
    </row>
    <row r="28" spans="2:31" ht="6" customHeight="1"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4"/>
    </row>
    <row r="29" spans="3:31" ht="6" customHeigh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s="160" customFormat="1" ht="24" customHeight="1">
      <c r="B30" s="24"/>
      <c r="C30" s="176" t="s">
        <v>194</v>
      </c>
      <c r="D30" s="25"/>
      <c r="E30" s="157"/>
      <c r="F30" s="25"/>
      <c r="G30" s="25"/>
      <c r="H30" s="25"/>
      <c r="I30" s="25"/>
      <c r="J30" s="25"/>
      <c r="K30" s="25"/>
      <c r="L30" s="158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</row>
    <row r="31" spans="2:31" s="160" customFormat="1" ht="6" customHeight="1" thickBot="1">
      <c r="B31" s="159"/>
      <c r="E31" s="64"/>
      <c r="L31" s="161"/>
      <c r="AE31" s="162"/>
    </row>
    <row r="32" spans="2:31" s="1" customFormat="1" ht="18.75" customHeight="1" thickBot="1">
      <c r="B32" s="8"/>
      <c r="E32" s="7"/>
      <c r="L32" s="30"/>
      <c r="O32" s="386" t="s">
        <v>171</v>
      </c>
      <c r="P32" s="386"/>
      <c r="Q32" s="386"/>
      <c r="R32" s="11" t="s">
        <v>252</v>
      </c>
      <c r="S32" s="383"/>
      <c r="T32" s="384"/>
      <c r="U32" s="385"/>
      <c r="V32" s="1" t="s">
        <v>160</v>
      </c>
      <c r="Y32" s="163" t="s">
        <v>168</v>
      </c>
      <c r="Z32" s="164"/>
      <c r="AA32" s="164"/>
      <c r="AB32" s="164"/>
      <c r="AC32" s="164"/>
      <c r="AD32" s="165"/>
      <c r="AE32" s="5"/>
    </row>
    <row r="33" spans="2:31" s="1" customFormat="1" ht="18.75" customHeight="1" thickBot="1">
      <c r="B33" s="8"/>
      <c r="E33" s="7"/>
      <c r="L33" s="30"/>
      <c r="O33" s="386" t="s">
        <v>173</v>
      </c>
      <c r="P33" s="386"/>
      <c r="Q33" s="386"/>
      <c r="R33" s="11" t="s">
        <v>253</v>
      </c>
      <c r="S33" s="383"/>
      <c r="T33" s="384"/>
      <c r="U33" s="385"/>
      <c r="V33" s="1" t="s">
        <v>160</v>
      </c>
      <c r="Y33" s="166"/>
      <c r="Z33" s="30" t="s">
        <v>170</v>
      </c>
      <c r="AA33" s="383"/>
      <c r="AB33" s="384"/>
      <c r="AC33" s="385"/>
      <c r="AD33" s="167" t="s">
        <v>160</v>
      </c>
      <c r="AE33" s="5"/>
    </row>
    <row r="34" spans="2:31" s="1" customFormat="1" ht="18.75" customHeight="1" thickBot="1">
      <c r="B34" s="8"/>
      <c r="E34" s="7"/>
      <c r="L34" s="30"/>
      <c r="O34" s="386" t="s">
        <v>280</v>
      </c>
      <c r="P34" s="386"/>
      <c r="Q34" s="386"/>
      <c r="R34" s="11" t="s">
        <v>281</v>
      </c>
      <c r="S34" s="383"/>
      <c r="T34" s="384"/>
      <c r="U34" s="385"/>
      <c r="V34" s="7" t="s">
        <v>282</v>
      </c>
      <c r="W34" s="7"/>
      <c r="Y34" s="166" t="s">
        <v>172</v>
      </c>
      <c r="AD34" s="167"/>
      <c r="AE34" s="5"/>
    </row>
    <row r="35" spans="2:31" s="1" customFormat="1" ht="18.75" customHeight="1" thickBot="1">
      <c r="B35" s="8"/>
      <c r="E35" s="7"/>
      <c r="L35" s="30"/>
      <c r="O35" s="386" t="s">
        <v>176</v>
      </c>
      <c r="P35" s="386"/>
      <c r="Q35" s="386"/>
      <c r="R35" s="386"/>
      <c r="S35" s="388">
        <v>0.35</v>
      </c>
      <c r="T35" s="388"/>
      <c r="U35" s="388"/>
      <c r="V35" s="1" t="s">
        <v>373</v>
      </c>
      <c r="Y35" s="166"/>
      <c r="Z35" s="30" t="s">
        <v>174</v>
      </c>
      <c r="AA35" s="383"/>
      <c r="AB35" s="384"/>
      <c r="AC35" s="385"/>
      <c r="AD35" s="167" t="s">
        <v>160</v>
      </c>
      <c r="AE35" s="5"/>
    </row>
    <row r="36" spans="2:31" s="1" customFormat="1" ht="18.75" customHeight="1" thickBot="1">
      <c r="B36" s="8"/>
      <c r="E36" s="7"/>
      <c r="L36" s="30"/>
      <c r="O36" s="386" t="s">
        <v>177</v>
      </c>
      <c r="P36" s="386"/>
      <c r="Q36" s="386"/>
      <c r="R36" s="11" t="s">
        <v>259</v>
      </c>
      <c r="S36" s="383"/>
      <c r="T36" s="384"/>
      <c r="U36" s="385"/>
      <c r="V36" s="7" t="s">
        <v>283</v>
      </c>
      <c r="Y36" s="166" t="s">
        <v>175</v>
      </c>
      <c r="AD36" s="167"/>
      <c r="AE36" s="5"/>
    </row>
    <row r="37" spans="2:31" s="1" customFormat="1" ht="18.75" customHeight="1">
      <c r="B37" s="8"/>
      <c r="Y37" s="168"/>
      <c r="Z37" s="169" t="s">
        <v>284</v>
      </c>
      <c r="AA37" s="387">
        <f>(AA33^2*3.14/4+AA35^2)/1000000</f>
        <v>0</v>
      </c>
      <c r="AB37" s="387"/>
      <c r="AC37" s="387"/>
      <c r="AD37" s="170" t="s">
        <v>285</v>
      </c>
      <c r="AE37" s="5"/>
    </row>
    <row r="38" spans="2:31" s="1" customFormat="1" ht="18.75" customHeight="1">
      <c r="B38" s="8"/>
      <c r="AE38" s="12"/>
    </row>
    <row r="39" spans="2:31" s="1" customFormat="1" ht="6" customHeight="1">
      <c r="B39" s="8"/>
      <c r="AE39" s="12"/>
    </row>
    <row r="40" spans="2:31" s="1" customFormat="1" ht="18" customHeight="1">
      <c r="B40" s="8"/>
      <c r="C40" s="399" t="s">
        <v>178</v>
      </c>
      <c r="D40" s="399"/>
      <c r="E40" s="399"/>
      <c r="F40" s="399"/>
      <c r="G40" s="11"/>
      <c r="H40" s="386" t="s">
        <v>179</v>
      </c>
      <c r="I40" s="386"/>
      <c r="J40" s="386"/>
      <c r="K40" s="386"/>
      <c r="M40" s="30" t="s">
        <v>260</v>
      </c>
      <c r="N40" s="7" t="s">
        <v>286</v>
      </c>
      <c r="U40" s="11" t="s">
        <v>161</v>
      </c>
      <c r="V40" s="395">
        <f>1.676*S36/1000-0.137</f>
        <v>-0.137</v>
      </c>
      <c r="W40" s="395"/>
      <c r="X40" s="395"/>
      <c r="AE40" s="12"/>
    </row>
    <row r="41" spans="2:31" s="1" customFormat="1" ht="18" customHeight="1">
      <c r="B41" s="8"/>
      <c r="C41" s="11"/>
      <c r="D41" s="11"/>
      <c r="E41" s="11"/>
      <c r="F41" s="11"/>
      <c r="G41" s="11"/>
      <c r="M41" s="30" t="s">
        <v>262</v>
      </c>
      <c r="N41" s="173" t="s">
        <v>287</v>
      </c>
      <c r="U41" s="11" t="s">
        <v>161</v>
      </c>
      <c r="V41" s="395">
        <f>1.496*S36^2/1000000+0.671*S36/1000-0.015</f>
        <v>-0.015</v>
      </c>
      <c r="W41" s="395"/>
      <c r="X41" s="395"/>
      <c r="AE41" s="12"/>
    </row>
    <row r="42" spans="2:31" s="1" customFormat="1" ht="18" customHeight="1">
      <c r="B42" s="8"/>
      <c r="H42" s="386" t="s">
        <v>266</v>
      </c>
      <c r="I42" s="386"/>
      <c r="J42" s="386"/>
      <c r="K42" s="386"/>
      <c r="M42" s="30" t="s">
        <v>267</v>
      </c>
      <c r="N42" s="1" t="s">
        <v>288</v>
      </c>
      <c r="S42" s="11" t="s">
        <v>161</v>
      </c>
      <c r="T42" s="395">
        <f>V40*S34/1000+V41</f>
        <v>-0.015</v>
      </c>
      <c r="U42" s="395"/>
      <c r="V42" s="395"/>
      <c r="AE42" s="12"/>
    </row>
    <row r="43" spans="2:31" s="1" customFormat="1" ht="18" customHeight="1">
      <c r="B43" s="8"/>
      <c r="H43" s="399" t="s">
        <v>180</v>
      </c>
      <c r="I43" s="399"/>
      <c r="J43" s="399"/>
      <c r="K43" s="399"/>
      <c r="M43" s="30" t="s">
        <v>269</v>
      </c>
      <c r="N43" s="31" t="s">
        <v>270</v>
      </c>
      <c r="AE43" s="5"/>
    </row>
    <row r="44" spans="2:31" s="1" customFormat="1" ht="18" customHeight="1">
      <c r="B44" s="8"/>
      <c r="H44" s="386" t="s">
        <v>181</v>
      </c>
      <c r="I44" s="386"/>
      <c r="J44" s="386"/>
      <c r="K44" s="386"/>
      <c r="M44" s="30" t="s">
        <v>375</v>
      </c>
      <c r="N44" s="31" t="s">
        <v>272</v>
      </c>
      <c r="AE44" s="5"/>
    </row>
    <row r="45" spans="2:31" s="1" customFormat="1" ht="18" customHeight="1">
      <c r="B45" s="8"/>
      <c r="H45" s="386" t="s">
        <v>182</v>
      </c>
      <c r="I45" s="386"/>
      <c r="J45" s="386"/>
      <c r="K45" s="386"/>
      <c r="M45" s="30" t="s">
        <v>273</v>
      </c>
      <c r="N45" s="1" t="s">
        <v>274</v>
      </c>
      <c r="S45" s="11" t="s">
        <v>161</v>
      </c>
      <c r="T45" s="403">
        <f>T42*N43*N44</f>
        <v>-0.0017010000000000003</v>
      </c>
      <c r="U45" s="403"/>
      <c r="V45" s="403"/>
      <c r="W45" s="7" t="s">
        <v>183</v>
      </c>
      <c r="AE45" s="5"/>
    </row>
    <row r="46" spans="2:31" s="1" customFormat="1" ht="6" customHeight="1">
      <c r="B46" s="8"/>
      <c r="H46" s="27"/>
      <c r="I46" s="27"/>
      <c r="J46" s="27"/>
      <c r="K46" s="27"/>
      <c r="M46" s="30"/>
      <c r="S46" s="11"/>
      <c r="T46" s="177"/>
      <c r="U46" s="177"/>
      <c r="V46" s="177"/>
      <c r="W46" s="7"/>
      <c r="AE46" s="5"/>
    </row>
    <row r="47" spans="2:31" s="1" customFormat="1" ht="18" customHeight="1">
      <c r="B47" s="8"/>
      <c r="C47" s="399" t="s">
        <v>184</v>
      </c>
      <c r="D47" s="399"/>
      <c r="E47" s="399"/>
      <c r="F47" s="399"/>
      <c r="G47" s="11"/>
      <c r="H47" s="386" t="s">
        <v>185</v>
      </c>
      <c r="I47" s="386"/>
      <c r="J47" s="386"/>
      <c r="K47" s="386"/>
      <c r="M47" s="30" t="s">
        <v>275</v>
      </c>
      <c r="N47" s="1" t="s">
        <v>195</v>
      </c>
      <c r="W47" s="11" t="s">
        <v>161</v>
      </c>
      <c r="X47" s="395">
        <f>S36^2*S32/1000000000*S35</f>
        <v>0</v>
      </c>
      <c r="Y47" s="395"/>
      <c r="Z47" s="395"/>
      <c r="AA47" s="7" t="s">
        <v>187</v>
      </c>
      <c r="AE47" s="5"/>
    </row>
    <row r="48" spans="2:31" s="1" customFormat="1" ht="18" customHeight="1">
      <c r="B48" s="8"/>
      <c r="C48" s="11"/>
      <c r="D48" s="11"/>
      <c r="E48" s="11"/>
      <c r="F48" s="11"/>
      <c r="G48" s="11"/>
      <c r="H48" s="386" t="s">
        <v>188</v>
      </c>
      <c r="I48" s="386"/>
      <c r="J48" s="386"/>
      <c r="K48" s="386"/>
      <c r="M48" s="30" t="s">
        <v>201</v>
      </c>
      <c r="N48" s="1" t="s">
        <v>369</v>
      </c>
      <c r="W48" s="11" t="s">
        <v>161</v>
      </c>
      <c r="X48" s="395">
        <f>AA37*(S34-S32-S33)/1000</f>
        <v>0</v>
      </c>
      <c r="Y48" s="395"/>
      <c r="Z48" s="395"/>
      <c r="AA48" s="7" t="s">
        <v>187</v>
      </c>
      <c r="AE48" s="5"/>
    </row>
    <row r="49" spans="2:31" s="1" customFormat="1" ht="18" customHeight="1">
      <c r="B49" s="8"/>
      <c r="C49" s="11"/>
      <c r="D49" s="11"/>
      <c r="E49" s="11"/>
      <c r="F49" s="11"/>
      <c r="G49" s="11"/>
      <c r="H49" s="386" t="s">
        <v>189</v>
      </c>
      <c r="I49" s="386"/>
      <c r="J49" s="386"/>
      <c r="K49" s="386"/>
      <c r="M49" s="30" t="s">
        <v>376</v>
      </c>
      <c r="N49" s="1" t="s">
        <v>278</v>
      </c>
      <c r="W49" s="11" t="s">
        <v>161</v>
      </c>
      <c r="X49" s="404">
        <f>X47+X48</f>
        <v>0</v>
      </c>
      <c r="Y49" s="404"/>
      <c r="Z49" s="404"/>
      <c r="AA49" s="7" t="s">
        <v>190</v>
      </c>
      <c r="AE49" s="5"/>
    </row>
    <row r="50" spans="2:31" s="1" customFormat="1" ht="6" customHeight="1" thickBot="1">
      <c r="B50" s="8"/>
      <c r="C50" s="11"/>
      <c r="D50" s="11"/>
      <c r="E50" s="11"/>
      <c r="F50" s="11"/>
      <c r="G50" s="11"/>
      <c r="H50" s="27"/>
      <c r="I50" s="27"/>
      <c r="J50" s="27"/>
      <c r="K50" s="27"/>
      <c r="M50" s="30"/>
      <c r="W50" s="11"/>
      <c r="X50" s="178"/>
      <c r="Y50" s="178"/>
      <c r="Z50" s="178"/>
      <c r="AA50" s="7"/>
      <c r="AE50" s="5"/>
    </row>
    <row r="51" spans="2:31" s="155" customFormat="1" ht="18.75" customHeight="1" thickBot="1">
      <c r="B51" s="179"/>
      <c r="C51" s="180"/>
      <c r="D51" s="180"/>
      <c r="E51" s="180"/>
      <c r="F51" s="398" t="s">
        <v>191</v>
      </c>
      <c r="G51" s="398"/>
      <c r="H51" s="398"/>
      <c r="I51" s="398"/>
      <c r="J51" s="398"/>
      <c r="K51" s="398"/>
      <c r="L51" s="398"/>
      <c r="M51" s="181" t="s">
        <v>279</v>
      </c>
      <c r="N51" s="180" t="s">
        <v>192</v>
      </c>
      <c r="O51" s="180"/>
      <c r="P51" s="182"/>
      <c r="Q51" s="182"/>
      <c r="R51" s="180"/>
      <c r="S51" s="180"/>
      <c r="T51" s="180"/>
      <c r="U51" s="180"/>
      <c r="V51" s="180"/>
      <c r="W51" s="182" t="s">
        <v>161</v>
      </c>
      <c r="X51" s="400">
        <f>ROUNDDOWN(T45+X49,2)</f>
        <v>0</v>
      </c>
      <c r="Y51" s="401"/>
      <c r="Z51" s="402"/>
      <c r="AA51" s="174" t="s">
        <v>193</v>
      </c>
      <c r="AB51" s="180"/>
      <c r="AC51" s="180"/>
      <c r="AD51" s="180"/>
      <c r="AE51" s="183"/>
    </row>
    <row r="52" spans="2:31" s="1" customFormat="1" ht="6" customHeight="1">
      <c r="B52" s="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4"/>
    </row>
    <row r="53" ht="6" customHeight="1"/>
    <row r="54" ht="18.75" customHeight="1">
      <c r="A54" s="2" t="s">
        <v>196</v>
      </c>
    </row>
    <row r="55" ht="18.75" customHeight="1">
      <c r="A55" s="155" t="s">
        <v>197</v>
      </c>
    </row>
    <row r="56" spans="3:31" ht="6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2" ht="18.75" customHeight="1" thickBot="1">
      <c r="A57" s="23"/>
      <c r="B57" s="24"/>
      <c r="C57" s="176" t="s">
        <v>69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6"/>
      <c r="AF57" s="23"/>
    </row>
    <row r="58" spans="2:31" ht="18.75" customHeight="1" thickBot="1"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86" t="s">
        <v>198</v>
      </c>
      <c r="P58" s="386"/>
      <c r="Q58" s="386"/>
      <c r="R58" s="11" t="s">
        <v>289</v>
      </c>
      <c r="S58" s="405"/>
      <c r="T58" s="406"/>
      <c r="U58" s="407"/>
      <c r="V58" s="28" t="s">
        <v>160</v>
      </c>
      <c r="W58" s="1"/>
      <c r="X58" s="1"/>
      <c r="Y58" s="1"/>
      <c r="Z58" s="1"/>
      <c r="AA58" s="1"/>
      <c r="AB58" s="1"/>
      <c r="AC58" s="1"/>
      <c r="AD58" s="1"/>
      <c r="AE58" s="5"/>
    </row>
    <row r="59" spans="2:31" ht="18.75" customHeight="1" thickBot="1">
      <c r="B59" s="8"/>
      <c r="C59" s="1"/>
      <c r="D59" s="29"/>
      <c r="E59" s="1"/>
      <c r="F59" s="1"/>
      <c r="G59" s="1"/>
      <c r="H59" s="1"/>
      <c r="I59" s="1"/>
      <c r="J59" s="1"/>
      <c r="K59" s="1"/>
      <c r="L59" s="1"/>
      <c r="M59" s="1"/>
      <c r="N59" s="1"/>
      <c r="O59" s="386" t="s">
        <v>169</v>
      </c>
      <c r="P59" s="386"/>
      <c r="Q59" s="386"/>
      <c r="R59" s="11" t="s">
        <v>290</v>
      </c>
      <c r="S59" s="405"/>
      <c r="T59" s="406"/>
      <c r="U59" s="407"/>
      <c r="V59" s="7" t="s">
        <v>160</v>
      </c>
      <c r="W59" s="1"/>
      <c r="X59" s="1"/>
      <c r="Y59" s="1"/>
      <c r="Z59" s="1"/>
      <c r="AA59" s="1"/>
      <c r="AB59" s="1"/>
      <c r="AC59" s="1"/>
      <c r="AD59" s="1"/>
      <c r="AE59" s="5"/>
    </row>
    <row r="60" spans="2:31" ht="18.75" customHeight="1" thickBot="1">
      <c r="B60" s="8"/>
      <c r="C60" s="1"/>
      <c r="D60" s="1"/>
      <c r="E60" s="11"/>
      <c r="F60" s="1"/>
      <c r="G60" s="1"/>
      <c r="H60" s="1"/>
      <c r="I60" s="1"/>
      <c r="J60" s="1"/>
      <c r="K60" s="1"/>
      <c r="L60" s="1"/>
      <c r="M60" s="1"/>
      <c r="N60" s="1"/>
      <c r="O60" s="386" t="s">
        <v>171</v>
      </c>
      <c r="P60" s="386"/>
      <c r="Q60" s="386"/>
      <c r="R60" s="11" t="s">
        <v>291</v>
      </c>
      <c r="S60" s="405"/>
      <c r="T60" s="406"/>
      <c r="U60" s="407"/>
      <c r="V60" s="7" t="s">
        <v>160</v>
      </c>
      <c r="W60" s="1"/>
      <c r="X60" s="1"/>
      <c r="Y60" s="1"/>
      <c r="Z60" s="1"/>
      <c r="AA60" s="1"/>
      <c r="AB60" s="1"/>
      <c r="AC60" s="1"/>
      <c r="AD60" s="1"/>
      <c r="AE60" s="5"/>
    </row>
    <row r="61" spans="2:31" ht="18.75" customHeight="1" thickBot="1">
      <c r="B61" s="8"/>
      <c r="C61" s="1"/>
      <c r="D61" s="1"/>
      <c r="E61" s="11"/>
      <c r="F61" s="1"/>
      <c r="G61" s="1"/>
      <c r="H61" s="1"/>
      <c r="I61" s="1"/>
      <c r="J61" s="1"/>
      <c r="K61" s="1"/>
      <c r="L61" s="1"/>
      <c r="M61" s="30"/>
      <c r="N61" s="1"/>
      <c r="O61" s="386" t="s">
        <v>173</v>
      </c>
      <c r="P61" s="386"/>
      <c r="Q61" s="386"/>
      <c r="R61" s="11" t="s">
        <v>292</v>
      </c>
      <c r="S61" s="405"/>
      <c r="T61" s="406"/>
      <c r="U61" s="407"/>
      <c r="V61" s="7" t="s">
        <v>160</v>
      </c>
      <c r="W61" s="1"/>
      <c r="X61" s="1"/>
      <c r="Y61" s="1"/>
      <c r="Z61" s="1"/>
      <c r="AA61" s="1"/>
      <c r="AB61" s="1"/>
      <c r="AC61" s="1"/>
      <c r="AD61" s="1"/>
      <c r="AE61" s="5"/>
    </row>
    <row r="62" spans="2:31" ht="18.75" customHeight="1" thickBot="1">
      <c r="B62" s="8"/>
      <c r="C62" s="1"/>
      <c r="D62" s="1"/>
      <c r="E62" s="11"/>
      <c r="F62" s="1"/>
      <c r="G62" s="1"/>
      <c r="H62" s="1"/>
      <c r="I62" s="1"/>
      <c r="J62" s="1"/>
      <c r="K62" s="1"/>
      <c r="L62" s="1"/>
      <c r="M62" s="1"/>
      <c r="N62" s="1"/>
      <c r="O62" s="386" t="s">
        <v>293</v>
      </c>
      <c r="P62" s="386"/>
      <c r="Q62" s="386"/>
      <c r="R62" s="11" t="s">
        <v>294</v>
      </c>
      <c r="S62" s="409">
        <f>S60+S61</f>
        <v>0</v>
      </c>
      <c r="T62" s="410"/>
      <c r="U62" s="411"/>
      <c r="V62" s="7" t="s">
        <v>295</v>
      </c>
      <c r="W62" s="1"/>
      <c r="X62" s="1"/>
      <c r="Y62" s="1"/>
      <c r="Z62" s="1"/>
      <c r="AA62" s="1"/>
      <c r="AB62" s="1"/>
      <c r="AC62" s="1"/>
      <c r="AD62" s="1"/>
      <c r="AE62" s="5"/>
    </row>
    <row r="63" spans="2:31" ht="18.75" customHeight="1" thickBot="1">
      <c r="B63" s="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86" t="s">
        <v>176</v>
      </c>
      <c r="P63" s="386"/>
      <c r="Q63" s="386"/>
      <c r="R63" s="386"/>
      <c r="S63" s="388">
        <v>0.35</v>
      </c>
      <c r="T63" s="388"/>
      <c r="U63" s="388"/>
      <c r="V63" s="1" t="s">
        <v>373</v>
      </c>
      <c r="W63" s="1"/>
      <c r="X63" s="1"/>
      <c r="Y63" s="1"/>
      <c r="Z63" s="1"/>
      <c r="AA63" s="1"/>
      <c r="AB63" s="1"/>
      <c r="AC63" s="1"/>
      <c r="AD63" s="1"/>
      <c r="AE63" s="5"/>
    </row>
    <row r="64" spans="2:31" ht="18.75" customHeight="1" thickBot="1">
      <c r="B64" s="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86" t="s">
        <v>177</v>
      </c>
      <c r="P64" s="386"/>
      <c r="Q64" s="386"/>
      <c r="R64" s="11" t="s">
        <v>259</v>
      </c>
      <c r="S64" s="405"/>
      <c r="T64" s="406"/>
      <c r="U64" s="407"/>
      <c r="V64" s="7" t="s">
        <v>372</v>
      </c>
      <c r="W64" s="1"/>
      <c r="X64" s="1"/>
      <c r="Y64" s="1"/>
      <c r="Z64" s="1"/>
      <c r="AA64" s="1"/>
      <c r="AB64" s="1"/>
      <c r="AC64" s="1"/>
      <c r="AD64" s="1"/>
      <c r="AE64" s="5"/>
    </row>
    <row r="65" spans="2:31" ht="18.75" customHeight="1"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7"/>
      <c r="P65" s="27"/>
      <c r="Q65" s="27"/>
      <c r="R65" s="11"/>
      <c r="S65" s="29"/>
      <c r="T65" s="29"/>
      <c r="U65" s="29"/>
      <c r="V65" s="7"/>
      <c r="W65" s="1"/>
      <c r="X65" s="1"/>
      <c r="Y65" s="1"/>
      <c r="Z65" s="1"/>
      <c r="AA65" s="1"/>
      <c r="AB65" s="1"/>
      <c r="AC65" s="1"/>
      <c r="AD65" s="1"/>
      <c r="AE65" s="5"/>
    </row>
    <row r="66" spans="2:31" ht="6" customHeight="1"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7"/>
      <c r="P66" s="27"/>
      <c r="Q66" s="27"/>
      <c r="R66" s="11"/>
      <c r="S66" s="29"/>
      <c r="T66" s="29"/>
      <c r="U66" s="29"/>
      <c r="V66" s="7"/>
      <c r="W66" s="1"/>
      <c r="X66" s="1"/>
      <c r="Y66" s="1"/>
      <c r="Z66" s="1"/>
      <c r="AA66" s="1"/>
      <c r="AB66" s="1"/>
      <c r="AC66" s="1"/>
      <c r="AD66" s="1"/>
      <c r="AE66" s="5"/>
    </row>
    <row r="67" spans="2:31" ht="18.75" customHeight="1">
      <c r="B67" s="8"/>
      <c r="C67" s="399" t="s">
        <v>178</v>
      </c>
      <c r="D67" s="399"/>
      <c r="E67" s="399"/>
      <c r="F67" s="399"/>
      <c r="G67" s="11"/>
      <c r="H67" s="386" t="s">
        <v>179</v>
      </c>
      <c r="I67" s="386"/>
      <c r="J67" s="386"/>
      <c r="K67" s="386"/>
      <c r="L67" s="1"/>
      <c r="M67" s="30" t="s">
        <v>260</v>
      </c>
      <c r="N67" s="408">
        <v>3.093</v>
      </c>
      <c r="O67" s="408"/>
      <c r="P67" s="1"/>
      <c r="Q67" s="9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5"/>
    </row>
    <row r="68" spans="2:31" ht="18.75" customHeight="1">
      <c r="B68" s="8"/>
      <c r="C68" s="11"/>
      <c r="D68" s="11"/>
      <c r="E68" s="11"/>
      <c r="F68" s="11"/>
      <c r="G68" s="11"/>
      <c r="H68" s="1"/>
      <c r="I68" s="1"/>
      <c r="J68" s="1"/>
      <c r="K68" s="1"/>
      <c r="L68" s="1"/>
      <c r="M68" s="30" t="s">
        <v>377</v>
      </c>
      <c r="N68" s="1" t="s">
        <v>296</v>
      </c>
      <c r="O68" s="1"/>
      <c r="P68" s="1"/>
      <c r="Q68" s="1"/>
      <c r="R68" s="11" t="s">
        <v>161</v>
      </c>
      <c r="S68" s="395">
        <f>1.34*(S64/1000)+0.677</f>
        <v>0.677</v>
      </c>
      <c r="T68" s="395"/>
      <c r="U68" s="395"/>
      <c r="V68" s="1"/>
      <c r="W68" s="1"/>
      <c r="X68" s="1"/>
      <c r="Y68" s="1"/>
      <c r="Z68" s="1"/>
      <c r="AA68" s="1"/>
      <c r="AB68" s="1"/>
      <c r="AC68" s="1"/>
      <c r="AD68" s="1"/>
      <c r="AE68" s="5"/>
    </row>
    <row r="69" spans="2:31" ht="18.75" customHeight="1">
      <c r="B69" s="8"/>
      <c r="C69" s="11"/>
      <c r="D69" s="11"/>
      <c r="E69" s="11"/>
      <c r="F69" s="11"/>
      <c r="G69" s="11"/>
      <c r="H69" s="386" t="s">
        <v>378</v>
      </c>
      <c r="I69" s="386"/>
      <c r="J69" s="386"/>
      <c r="K69" s="386"/>
      <c r="L69" s="1"/>
      <c r="M69" s="30" t="s">
        <v>267</v>
      </c>
      <c r="N69" s="1" t="s">
        <v>379</v>
      </c>
      <c r="O69" s="1"/>
      <c r="P69" s="1"/>
      <c r="Q69" s="1"/>
      <c r="R69" s="11" t="s">
        <v>161</v>
      </c>
      <c r="S69" s="395">
        <f>N67*S62/1000+S68</f>
        <v>0.677</v>
      </c>
      <c r="T69" s="395"/>
      <c r="U69" s="395"/>
      <c r="V69" s="1"/>
      <c r="W69" s="1"/>
      <c r="X69" s="1"/>
      <c r="Y69" s="1"/>
      <c r="Z69" s="1"/>
      <c r="AA69" s="1"/>
      <c r="AB69" s="1"/>
      <c r="AC69" s="1"/>
      <c r="AD69" s="1"/>
      <c r="AE69" s="5"/>
    </row>
    <row r="70" spans="2:31" ht="18.75" customHeight="1">
      <c r="B70" s="8"/>
      <c r="C70" s="11"/>
      <c r="D70" s="11"/>
      <c r="E70" s="11"/>
      <c r="F70" s="11"/>
      <c r="G70" s="11"/>
      <c r="H70" s="399" t="s">
        <v>180</v>
      </c>
      <c r="I70" s="399"/>
      <c r="J70" s="399"/>
      <c r="K70" s="399"/>
      <c r="L70" s="1"/>
      <c r="M70" s="30" t="s">
        <v>269</v>
      </c>
      <c r="N70" s="412" t="s">
        <v>380</v>
      </c>
      <c r="O70" s="41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5"/>
    </row>
    <row r="71" spans="2:31" ht="18.75" customHeight="1">
      <c r="B71" s="8"/>
      <c r="C71" s="11"/>
      <c r="D71" s="11"/>
      <c r="E71" s="11"/>
      <c r="F71" s="11"/>
      <c r="G71" s="11"/>
      <c r="H71" s="386" t="s">
        <v>181</v>
      </c>
      <c r="I71" s="386"/>
      <c r="J71" s="386"/>
      <c r="K71" s="386"/>
      <c r="L71" s="1"/>
      <c r="M71" s="30" t="s">
        <v>381</v>
      </c>
      <c r="N71" s="412" t="s">
        <v>382</v>
      </c>
      <c r="O71" s="41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5"/>
    </row>
    <row r="72" spans="2:31" ht="18.75" customHeight="1">
      <c r="B72" s="8"/>
      <c r="C72" s="11"/>
      <c r="D72" s="11"/>
      <c r="E72" s="11"/>
      <c r="F72" s="11"/>
      <c r="G72" s="11"/>
      <c r="H72" s="386" t="s">
        <v>182</v>
      </c>
      <c r="I72" s="386"/>
      <c r="J72" s="386"/>
      <c r="K72" s="386"/>
      <c r="L72" s="1"/>
      <c r="M72" s="30" t="s">
        <v>383</v>
      </c>
      <c r="N72" s="31" t="s">
        <v>274</v>
      </c>
      <c r="O72" s="1"/>
      <c r="P72" s="1"/>
      <c r="Q72" s="1"/>
      <c r="R72" s="11" t="s">
        <v>161</v>
      </c>
      <c r="S72" s="403">
        <f>S69*N70*N71</f>
        <v>0.07677180000000002</v>
      </c>
      <c r="T72" s="403"/>
      <c r="U72" s="403"/>
      <c r="V72" s="7" t="s">
        <v>384</v>
      </c>
      <c r="W72" s="1"/>
      <c r="X72" s="1"/>
      <c r="Y72" s="1"/>
      <c r="Z72" s="1"/>
      <c r="AA72" s="1"/>
      <c r="AB72" s="1"/>
      <c r="AC72" s="1"/>
      <c r="AD72" s="1"/>
      <c r="AE72" s="5"/>
    </row>
    <row r="73" spans="2:31" ht="18.75" customHeight="1">
      <c r="B73" s="8"/>
      <c r="C73" s="399" t="s">
        <v>184</v>
      </c>
      <c r="D73" s="399"/>
      <c r="E73" s="399"/>
      <c r="F73" s="399"/>
      <c r="G73" s="11"/>
      <c r="H73" s="386" t="s">
        <v>185</v>
      </c>
      <c r="I73" s="386"/>
      <c r="J73" s="386"/>
      <c r="K73" s="386"/>
      <c r="L73" s="1"/>
      <c r="M73" s="30" t="s">
        <v>385</v>
      </c>
      <c r="N73" s="1" t="s">
        <v>199</v>
      </c>
      <c r="O73" s="1"/>
      <c r="P73" s="1"/>
      <c r="Q73" s="1"/>
      <c r="R73" s="1"/>
      <c r="S73" s="1"/>
      <c r="T73" s="1"/>
      <c r="U73" s="1"/>
      <c r="V73" s="1"/>
      <c r="W73" s="11" t="s">
        <v>161</v>
      </c>
      <c r="X73" s="395">
        <f>(S64*S60-S58^2/4*3.14)*S63/1000000</f>
        <v>0</v>
      </c>
      <c r="Y73" s="395"/>
      <c r="Z73" s="395"/>
      <c r="AA73" s="7" t="s">
        <v>386</v>
      </c>
      <c r="AB73" s="1"/>
      <c r="AC73" s="1"/>
      <c r="AD73" s="1"/>
      <c r="AE73" s="5"/>
    </row>
    <row r="74" spans="2:31" ht="18.75" customHeight="1">
      <c r="B74" s="8"/>
      <c r="C74" s="11"/>
      <c r="D74" s="11"/>
      <c r="E74" s="11"/>
      <c r="F74" s="11"/>
      <c r="G74" s="11"/>
      <c r="H74" s="399" t="s">
        <v>200</v>
      </c>
      <c r="I74" s="399"/>
      <c r="J74" s="399"/>
      <c r="K74" s="399"/>
      <c r="L74" s="1"/>
      <c r="M74" s="30" t="s">
        <v>387</v>
      </c>
      <c r="N74" s="1" t="s">
        <v>388</v>
      </c>
      <c r="O74" s="1"/>
      <c r="P74" s="1"/>
      <c r="Q74" s="1"/>
      <c r="R74" s="1"/>
      <c r="S74" s="1"/>
      <c r="T74" s="1"/>
      <c r="U74" s="1"/>
      <c r="V74" s="1"/>
      <c r="W74" s="11" t="s">
        <v>161</v>
      </c>
      <c r="X74" s="395">
        <f>S58^2/4*3.14/1000000</f>
        <v>0</v>
      </c>
      <c r="Y74" s="395"/>
      <c r="Z74" s="395"/>
      <c r="AA74" s="7" t="s">
        <v>386</v>
      </c>
      <c r="AB74" s="1"/>
      <c r="AC74" s="1"/>
      <c r="AD74" s="1"/>
      <c r="AE74" s="5"/>
    </row>
    <row r="75" spans="2:31" ht="18.75" customHeight="1" thickBot="1">
      <c r="B75" s="8"/>
      <c r="C75" s="11"/>
      <c r="D75" s="11"/>
      <c r="E75" s="11"/>
      <c r="F75" s="11"/>
      <c r="G75" s="11"/>
      <c r="H75" s="386" t="s">
        <v>189</v>
      </c>
      <c r="I75" s="386"/>
      <c r="J75" s="386"/>
      <c r="K75" s="386"/>
      <c r="L75" s="1"/>
      <c r="M75" s="30" t="s">
        <v>277</v>
      </c>
      <c r="N75" s="1" t="s">
        <v>389</v>
      </c>
      <c r="O75" s="1"/>
      <c r="P75" s="1"/>
      <c r="Q75" s="1"/>
      <c r="R75" s="1"/>
      <c r="S75" s="1"/>
      <c r="T75" s="1"/>
      <c r="U75" s="1"/>
      <c r="V75" s="1"/>
      <c r="W75" s="11" t="s">
        <v>161</v>
      </c>
      <c r="X75" s="404">
        <f>X73+X74</f>
        <v>0</v>
      </c>
      <c r="Y75" s="404"/>
      <c r="Z75" s="404"/>
      <c r="AA75" s="7" t="s">
        <v>390</v>
      </c>
      <c r="AB75" s="1"/>
      <c r="AC75" s="1"/>
      <c r="AD75" s="1"/>
      <c r="AE75" s="5"/>
    </row>
    <row r="76" spans="1:32" ht="18.75" customHeight="1" thickBot="1">
      <c r="A76" s="156"/>
      <c r="B76" s="179"/>
      <c r="C76" s="180"/>
      <c r="D76" s="180"/>
      <c r="E76" s="180"/>
      <c r="F76" s="398" t="s">
        <v>191</v>
      </c>
      <c r="G76" s="398"/>
      <c r="H76" s="398"/>
      <c r="I76" s="398"/>
      <c r="J76" s="398"/>
      <c r="K76" s="398"/>
      <c r="L76" s="398"/>
      <c r="M76" s="181" t="s">
        <v>279</v>
      </c>
      <c r="N76" s="180" t="s">
        <v>192</v>
      </c>
      <c r="O76" s="180"/>
      <c r="P76" s="182"/>
      <c r="Q76" s="182"/>
      <c r="R76" s="180"/>
      <c r="S76" s="180"/>
      <c r="T76" s="180"/>
      <c r="U76" s="180"/>
      <c r="V76" s="180"/>
      <c r="W76" s="182" t="s">
        <v>161</v>
      </c>
      <c r="X76" s="400">
        <f>ROUNDDOWN(S72+X75,2)</f>
        <v>0.07</v>
      </c>
      <c r="Y76" s="401"/>
      <c r="Z76" s="402"/>
      <c r="AA76" s="174" t="s">
        <v>391</v>
      </c>
      <c r="AB76" s="180"/>
      <c r="AC76" s="180"/>
      <c r="AD76" s="180"/>
      <c r="AE76" s="183"/>
      <c r="AF76" s="156"/>
    </row>
    <row r="77" spans="2:31" ht="6" customHeight="1">
      <c r="B77" s="3"/>
      <c r="C77" s="6"/>
      <c r="D77" s="6"/>
      <c r="E77" s="6"/>
      <c r="F77" s="6"/>
      <c r="G77" s="6"/>
      <c r="H77" s="6"/>
      <c r="I77" s="6"/>
      <c r="J77" s="6"/>
      <c r="K77" s="6"/>
      <c r="L77" s="1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4"/>
    </row>
  </sheetData>
  <sheetProtection password="CC23" sheet="1" selectLockedCells="1"/>
  <mergeCells count="104">
    <mergeCell ref="H75:K75"/>
    <mergeCell ref="X75:Z75"/>
    <mergeCell ref="F76:L76"/>
    <mergeCell ref="X76:Z76"/>
    <mergeCell ref="C73:F73"/>
    <mergeCell ref="H73:K73"/>
    <mergeCell ref="X73:Z73"/>
    <mergeCell ref="H74:K74"/>
    <mergeCell ref="X74:Z74"/>
    <mergeCell ref="H71:K71"/>
    <mergeCell ref="N71:O71"/>
    <mergeCell ref="H72:K72"/>
    <mergeCell ref="S72:U72"/>
    <mergeCell ref="S68:U68"/>
    <mergeCell ref="H69:K69"/>
    <mergeCell ref="S69:U69"/>
    <mergeCell ref="H70:K70"/>
    <mergeCell ref="N70:O70"/>
    <mergeCell ref="O64:Q64"/>
    <mergeCell ref="S64:U64"/>
    <mergeCell ref="C67:F67"/>
    <mergeCell ref="H67:K67"/>
    <mergeCell ref="N67:O67"/>
    <mergeCell ref="O62:Q62"/>
    <mergeCell ref="S62:U62"/>
    <mergeCell ref="O63:R63"/>
    <mergeCell ref="S63:U63"/>
    <mergeCell ref="O60:Q60"/>
    <mergeCell ref="S60:U60"/>
    <mergeCell ref="O61:Q61"/>
    <mergeCell ref="S61:U61"/>
    <mergeCell ref="O58:Q58"/>
    <mergeCell ref="S58:U58"/>
    <mergeCell ref="O59:Q59"/>
    <mergeCell ref="S59:U59"/>
    <mergeCell ref="AA37:AC37"/>
    <mergeCell ref="V40:X40"/>
    <mergeCell ref="V41:X41"/>
    <mergeCell ref="T42:V42"/>
    <mergeCell ref="AA33:AC33"/>
    <mergeCell ref="O35:R35"/>
    <mergeCell ref="AA35:AC35"/>
    <mergeCell ref="O36:Q36"/>
    <mergeCell ref="C40:F40"/>
    <mergeCell ref="S32:U32"/>
    <mergeCell ref="S34:U34"/>
    <mergeCell ref="S33:U33"/>
    <mergeCell ref="S36:U36"/>
    <mergeCell ref="H40:K40"/>
    <mergeCell ref="O34:Q34"/>
    <mergeCell ref="O33:Q33"/>
    <mergeCell ref="O32:Q32"/>
    <mergeCell ref="S35:U35"/>
    <mergeCell ref="H42:K42"/>
    <mergeCell ref="H43:K43"/>
    <mergeCell ref="T45:V45"/>
    <mergeCell ref="X49:Z49"/>
    <mergeCell ref="X48:Z48"/>
    <mergeCell ref="X47:Z47"/>
    <mergeCell ref="H44:K44"/>
    <mergeCell ref="X51:Z51"/>
    <mergeCell ref="F51:L51"/>
    <mergeCell ref="H45:K45"/>
    <mergeCell ref="H49:K49"/>
    <mergeCell ref="H48:K48"/>
    <mergeCell ref="H47:K47"/>
    <mergeCell ref="C47:F47"/>
    <mergeCell ref="C15:F15"/>
    <mergeCell ref="H15:K15"/>
    <mergeCell ref="T17:V17"/>
    <mergeCell ref="T16:V16"/>
    <mergeCell ref="T15:V15"/>
    <mergeCell ref="X27:Z27"/>
    <mergeCell ref="H18:K18"/>
    <mergeCell ref="H19:K19"/>
    <mergeCell ref="H20:K20"/>
    <mergeCell ref="H21:K21"/>
    <mergeCell ref="T18:V18"/>
    <mergeCell ref="T21:V21"/>
    <mergeCell ref="X25:Z25"/>
    <mergeCell ref="X24:Z24"/>
    <mergeCell ref="X23:Z23"/>
    <mergeCell ref="F27:L27"/>
    <mergeCell ref="C23:F23"/>
    <mergeCell ref="H23:K23"/>
    <mergeCell ref="H24:K24"/>
    <mergeCell ref="H25:K25"/>
    <mergeCell ref="O6:Q6"/>
    <mergeCell ref="O8:Q8"/>
    <mergeCell ref="O9:Q9"/>
    <mergeCell ref="O12:Q12"/>
    <mergeCell ref="S6:U6"/>
    <mergeCell ref="S11:U11"/>
    <mergeCell ref="S12:U12"/>
    <mergeCell ref="S10:U10"/>
    <mergeCell ref="S9:U9"/>
    <mergeCell ref="S8:U8"/>
    <mergeCell ref="S7:U7"/>
    <mergeCell ref="AA9:AC9"/>
    <mergeCell ref="AA7:AC7"/>
    <mergeCell ref="O11:R11"/>
    <mergeCell ref="AA11:AC11"/>
    <mergeCell ref="O7:Q7"/>
    <mergeCell ref="O10:Q10"/>
  </mergeCells>
  <printOptions horizontalCentered="1"/>
  <pageMargins left="0.5905511811023623" right="0.5905511811023623" top="0.7874015748031497" bottom="0.3937007874015748" header="0.5905511811023623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55"/>
  <sheetViews>
    <sheetView showGridLines="0" showZeros="0" view="pageBreakPreview" zoomScaleSheetLayoutView="100" zoomScalePageLayoutView="0" workbookViewId="0" topLeftCell="A1">
      <selection activeCell="H34" sqref="H34:O34"/>
    </sheetView>
  </sheetViews>
  <sheetFormatPr defaultColWidth="1.625" defaultRowHeight="13.5"/>
  <cols>
    <col min="1" max="61" width="1.625" style="36" customWidth="1"/>
    <col min="62" max="16384" width="1.625" style="33" customWidth="1"/>
  </cols>
  <sheetData>
    <row r="1" spans="1:61" s="156" customFormat="1" ht="16.5" customHeight="1">
      <c r="A1" s="2" t="s">
        <v>297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0" s="2" customFormat="1" ht="15" customHeight="1">
      <c r="A2" s="155" t="s">
        <v>202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s="2" customFormat="1" ht="11.25" customHeight="1">
      <c r="A3" s="15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1" ht="15.75" customHeight="1">
      <c r="A4" s="32"/>
      <c r="B4" s="32" t="s">
        <v>203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493" t="s">
        <v>298</v>
      </c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550">
        <f>'第90号様式　雨水流出抑制施設設置計画書'!S33-'第90号様式　雨水流出抑制施設設置計画書'!AN44-'第90号様式　雨水流出抑制施設設置計画書'!AN52-'第90号様式　雨水流出抑制施設設置計画書'!AN86</f>
        <v>0</v>
      </c>
      <c r="AQ4" s="551"/>
      <c r="AR4" s="551"/>
      <c r="AS4" s="551"/>
      <c r="AT4" s="551"/>
      <c r="AU4" s="551"/>
      <c r="AV4" s="551"/>
      <c r="AW4" s="552"/>
      <c r="AX4" s="481" t="s">
        <v>299</v>
      </c>
      <c r="AY4" s="482"/>
      <c r="AZ4" s="32"/>
      <c r="BA4" s="32"/>
      <c r="BB4" s="32"/>
      <c r="BC4" s="32"/>
      <c r="BD4" s="32"/>
      <c r="BE4" s="32"/>
      <c r="BF4" s="32"/>
      <c r="BG4" s="32"/>
      <c r="BH4" s="32"/>
      <c r="BI4" s="33"/>
    </row>
    <row r="5" spans="1:61" s="37" customFormat="1" ht="11.25" customHeight="1">
      <c r="A5" s="10"/>
      <c r="B5" s="10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4"/>
      <c r="BA5" s="34"/>
      <c r="BB5" s="34"/>
      <c r="BC5" s="34"/>
      <c r="BD5" s="34"/>
      <c r="BE5" s="34"/>
      <c r="BF5" s="34"/>
      <c r="BG5" s="34"/>
      <c r="BH5" s="10"/>
      <c r="BI5" s="36"/>
    </row>
    <row r="6" spans="1:60" ht="15.75" customHeight="1">
      <c r="A6" s="10"/>
      <c r="B6" s="32" t="s">
        <v>204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10"/>
      <c r="BA6" s="10"/>
      <c r="BB6" s="10"/>
      <c r="BC6" s="10"/>
      <c r="BD6" s="10"/>
      <c r="BE6" s="10"/>
      <c r="BF6" s="10"/>
      <c r="BG6" s="10"/>
      <c r="BH6" s="10"/>
    </row>
    <row r="7" spans="1:61" ht="12">
      <c r="A7" s="10"/>
      <c r="B7" s="10"/>
      <c r="C7" s="39"/>
      <c r="D7" s="40"/>
      <c r="E7" s="40"/>
      <c r="F7" s="40"/>
      <c r="G7" s="40"/>
      <c r="H7" s="40"/>
      <c r="I7" s="40"/>
      <c r="J7" s="40"/>
      <c r="K7" s="455" t="s">
        <v>205</v>
      </c>
      <c r="L7" s="456"/>
      <c r="M7" s="456"/>
      <c r="N7" s="456"/>
      <c r="O7" s="456"/>
      <c r="P7" s="456"/>
      <c r="Q7" s="456"/>
      <c r="R7" s="456"/>
      <c r="S7" s="456"/>
      <c r="T7" s="456"/>
      <c r="U7" s="457"/>
      <c r="V7" s="455" t="s">
        <v>120</v>
      </c>
      <c r="W7" s="456"/>
      <c r="X7" s="456"/>
      <c r="Y7" s="456"/>
      <c r="Z7" s="456"/>
      <c r="AA7" s="456"/>
      <c r="AB7" s="456"/>
      <c r="AC7" s="456"/>
      <c r="AD7" s="456"/>
      <c r="AE7" s="457"/>
      <c r="AF7" s="455" t="s">
        <v>60</v>
      </c>
      <c r="AG7" s="456"/>
      <c r="AH7" s="456"/>
      <c r="AI7" s="456"/>
      <c r="AJ7" s="456"/>
      <c r="AK7" s="456"/>
      <c r="AL7" s="456"/>
      <c r="AM7" s="456"/>
      <c r="AN7" s="456"/>
      <c r="AO7" s="457"/>
      <c r="AP7" s="487" t="s">
        <v>45</v>
      </c>
      <c r="AQ7" s="488"/>
      <c r="AR7" s="488"/>
      <c r="AS7" s="488"/>
      <c r="AT7" s="488"/>
      <c r="AU7" s="488"/>
      <c r="AV7" s="488"/>
      <c r="AW7" s="488"/>
      <c r="AX7" s="488"/>
      <c r="AY7" s="489"/>
      <c r="AZ7" s="10"/>
      <c r="BB7" s="33"/>
      <c r="BC7" s="33"/>
      <c r="BD7" s="33"/>
      <c r="BE7" s="33"/>
      <c r="BF7" s="33"/>
      <c r="BG7" s="33"/>
      <c r="BH7" s="33"/>
      <c r="BI7" s="33"/>
    </row>
    <row r="8" spans="1:61" ht="12">
      <c r="A8" s="32"/>
      <c r="B8" s="10"/>
      <c r="C8" s="458" t="s">
        <v>73</v>
      </c>
      <c r="D8" s="459"/>
      <c r="E8" s="459"/>
      <c r="F8" s="459"/>
      <c r="G8" s="459"/>
      <c r="H8" s="459"/>
      <c r="I8" s="459"/>
      <c r="J8" s="460"/>
      <c r="K8" s="458"/>
      <c r="L8" s="459"/>
      <c r="M8" s="459"/>
      <c r="N8" s="459"/>
      <c r="O8" s="459"/>
      <c r="P8" s="459"/>
      <c r="Q8" s="459"/>
      <c r="R8" s="459"/>
      <c r="S8" s="459"/>
      <c r="T8" s="459"/>
      <c r="U8" s="460"/>
      <c r="V8" s="430" t="s">
        <v>46</v>
      </c>
      <c r="W8" s="431"/>
      <c r="X8" s="431"/>
      <c r="Y8" s="431"/>
      <c r="Z8" s="431"/>
      <c r="AA8" s="431"/>
      <c r="AB8" s="431"/>
      <c r="AC8" s="431"/>
      <c r="AD8" s="431"/>
      <c r="AE8" s="432"/>
      <c r="AF8" s="430" t="s">
        <v>47</v>
      </c>
      <c r="AG8" s="431"/>
      <c r="AH8" s="431"/>
      <c r="AI8" s="431"/>
      <c r="AJ8" s="431"/>
      <c r="AK8" s="431"/>
      <c r="AL8" s="431"/>
      <c r="AM8" s="431"/>
      <c r="AN8" s="431"/>
      <c r="AO8" s="432"/>
      <c r="AP8" s="527" t="s">
        <v>48</v>
      </c>
      <c r="AQ8" s="528"/>
      <c r="AR8" s="528"/>
      <c r="AS8" s="528"/>
      <c r="AT8" s="528"/>
      <c r="AU8" s="528"/>
      <c r="AV8" s="528"/>
      <c r="AW8" s="528"/>
      <c r="AX8" s="528"/>
      <c r="AY8" s="529"/>
      <c r="AZ8" s="10"/>
      <c r="BB8" s="33"/>
      <c r="BC8" s="33"/>
      <c r="BD8" s="33"/>
      <c r="BE8" s="33"/>
      <c r="BF8" s="33"/>
      <c r="BG8" s="33"/>
      <c r="BH8" s="33"/>
      <c r="BI8" s="33"/>
    </row>
    <row r="9" spans="1:61" ht="12">
      <c r="A9" s="32"/>
      <c r="B9" s="10"/>
      <c r="C9" s="42"/>
      <c r="D9" s="43"/>
      <c r="E9" s="43"/>
      <c r="F9" s="43"/>
      <c r="G9" s="43"/>
      <c r="H9" s="43"/>
      <c r="I9" s="43"/>
      <c r="J9" s="43"/>
      <c r="K9" s="415"/>
      <c r="L9" s="416"/>
      <c r="M9" s="416"/>
      <c r="N9" s="416"/>
      <c r="O9" s="416"/>
      <c r="P9" s="416"/>
      <c r="Q9" s="416"/>
      <c r="R9" s="416"/>
      <c r="S9" s="416"/>
      <c r="T9" s="416"/>
      <c r="U9" s="417"/>
      <c r="V9" s="415" t="s">
        <v>300</v>
      </c>
      <c r="W9" s="416"/>
      <c r="X9" s="416"/>
      <c r="Y9" s="416"/>
      <c r="Z9" s="416"/>
      <c r="AA9" s="416"/>
      <c r="AB9" s="416"/>
      <c r="AC9" s="416"/>
      <c r="AD9" s="416"/>
      <c r="AE9" s="417"/>
      <c r="AF9" s="415" t="s">
        <v>301</v>
      </c>
      <c r="AG9" s="416"/>
      <c r="AH9" s="416"/>
      <c r="AI9" s="416"/>
      <c r="AJ9" s="416"/>
      <c r="AK9" s="416"/>
      <c r="AL9" s="416"/>
      <c r="AM9" s="416"/>
      <c r="AN9" s="416"/>
      <c r="AO9" s="417"/>
      <c r="AP9" s="547" t="s">
        <v>302</v>
      </c>
      <c r="AQ9" s="548"/>
      <c r="AR9" s="548"/>
      <c r="AS9" s="548"/>
      <c r="AT9" s="548"/>
      <c r="AU9" s="548"/>
      <c r="AV9" s="548"/>
      <c r="AW9" s="548"/>
      <c r="AX9" s="548"/>
      <c r="AY9" s="549"/>
      <c r="AZ9" s="10"/>
      <c r="BB9" s="33"/>
      <c r="BC9" s="33"/>
      <c r="BD9" s="33"/>
      <c r="BE9" s="33"/>
      <c r="BF9" s="33"/>
      <c r="BG9" s="33"/>
      <c r="BH9" s="33"/>
      <c r="BI9" s="33"/>
    </row>
    <row r="10" spans="1:61" ht="15.75" customHeight="1">
      <c r="A10" s="10"/>
      <c r="B10" s="10"/>
      <c r="C10" s="632" t="s">
        <v>206</v>
      </c>
      <c r="D10" s="633"/>
      <c r="E10" s="633"/>
      <c r="F10" s="633"/>
      <c r="G10" s="633"/>
      <c r="H10" s="633"/>
      <c r="I10" s="633"/>
      <c r="J10" s="634"/>
      <c r="K10" s="427"/>
      <c r="L10" s="428"/>
      <c r="M10" s="428"/>
      <c r="N10" s="428"/>
      <c r="O10" s="428"/>
      <c r="P10" s="428"/>
      <c r="Q10" s="428"/>
      <c r="R10" s="428"/>
      <c r="S10" s="428"/>
      <c r="T10" s="428"/>
      <c r="U10" s="429"/>
      <c r="V10" s="433"/>
      <c r="W10" s="434"/>
      <c r="X10" s="434"/>
      <c r="Y10" s="434"/>
      <c r="Z10" s="434"/>
      <c r="AA10" s="435"/>
      <c r="AB10" s="506" t="s">
        <v>207</v>
      </c>
      <c r="AC10" s="507"/>
      <c r="AD10" s="507"/>
      <c r="AE10" s="508"/>
      <c r="AF10" s="500"/>
      <c r="AG10" s="501"/>
      <c r="AH10" s="501"/>
      <c r="AI10" s="501"/>
      <c r="AJ10" s="501"/>
      <c r="AK10" s="501"/>
      <c r="AL10" s="501"/>
      <c r="AM10" s="502"/>
      <c r="AN10" s="506" t="s">
        <v>66</v>
      </c>
      <c r="AO10" s="508"/>
      <c r="AP10" s="521">
        <f>ROUNDDOWN(V10*AF10,1)</f>
        <v>0</v>
      </c>
      <c r="AQ10" s="522"/>
      <c r="AR10" s="522"/>
      <c r="AS10" s="522"/>
      <c r="AT10" s="522"/>
      <c r="AU10" s="522"/>
      <c r="AV10" s="522"/>
      <c r="AW10" s="523"/>
      <c r="AX10" s="543" t="s">
        <v>208</v>
      </c>
      <c r="AY10" s="544"/>
      <c r="AZ10" s="10"/>
      <c r="BB10" s="33"/>
      <c r="BC10" s="33"/>
      <c r="BD10" s="33"/>
      <c r="BE10" s="33"/>
      <c r="BF10" s="33"/>
      <c r="BG10" s="33"/>
      <c r="BH10" s="33"/>
      <c r="BI10" s="33"/>
    </row>
    <row r="11" spans="1:61" ht="15.75" customHeight="1">
      <c r="A11" s="10"/>
      <c r="B11" s="10"/>
      <c r="C11" s="635"/>
      <c r="D11" s="636"/>
      <c r="E11" s="636"/>
      <c r="F11" s="636"/>
      <c r="G11" s="636"/>
      <c r="H11" s="636"/>
      <c r="I11" s="636"/>
      <c r="J11" s="637"/>
      <c r="K11" s="510"/>
      <c r="L11" s="511"/>
      <c r="M11" s="511"/>
      <c r="N11" s="511"/>
      <c r="O11" s="511"/>
      <c r="P11" s="511"/>
      <c r="Q11" s="511"/>
      <c r="R11" s="511"/>
      <c r="S11" s="511"/>
      <c r="T11" s="511"/>
      <c r="U11" s="512"/>
      <c r="V11" s="524"/>
      <c r="W11" s="525"/>
      <c r="X11" s="525"/>
      <c r="Y11" s="525"/>
      <c r="Z11" s="525"/>
      <c r="AA11" s="526"/>
      <c r="AB11" s="436"/>
      <c r="AC11" s="509"/>
      <c r="AD11" s="509"/>
      <c r="AE11" s="437"/>
      <c r="AF11" s="497"/>
      <c r="AG11" s="498"/>
      <c r="AH11" s="498"/>
      <c r="AI11" s="498"/>
      <c r="AJ11" s="498"/>
      <c r="AK11" s="498"/>
      <c r="AL11" s="498"/>
      <c r="AM11" s="499"/>
      <c r="AN11" s="436"/>
      <c r="AO11" s="437"/>
      <c r="AP11" s="553">
        <f>ROUNDDOWN(V11*AF11,1)</f>
        <v>0</v>
      </c>
      <c r="AQ11" s="554"/>
      <c r="AR11" s="554"/>
      <c r="AS11" s="554"/>
      <c r="AT11" s="554"/>
      <c r="AU11" s="554"/>
      <c r="AV11" s="554"/>
      <c r="AW11" s="555"/>
      <c r="AX11" s="545"/>
      <c r="AY11" s="546"/>
      <c r="AZ11" s="10"/>
      <c r="BB11" s="33"/>
      <c r="BC11" s="33"/>
      <c r="BD11" s="33"/>
      <c r="BE11" s="33"/>
      <c r="BF11" s="33"/>
      <c r="BG11" s="33"/>
      <c r="BH11" s="33"/>
      <c r="BI11" s="33"/>
    </row>
    <row r="12" spans="1:61" ht="15.75" customHeight="1">
      <c r="A12" s="10"/>
      <c r="B12" s="10"/>
      <c r="C12" s="44" t="s">
        <v>209</v>
      </c>
      <c r="D12" s="45"/>
      <c r="E12" s="45"/>
      <c r="F12" s="45"/>
      <c r="G12" s="45"/>
      <c r="H12" s="45"/>
      <c r="I12" s="45"/>
      <c r="J12" s="45"/>
      <c r="K12" s="556"/>
      <c r="L12" s="557"/>
      <c r="M12" s="557"/>
      <c r="N12" s="557"/>
      <c r="O12" s="557"/>
      <c r="P12" s="557"/>
      <c r="Q12" s="557"/>
      <c r="R12" s="557"/>
      <c r="S12" s="557"/>
      <c r="T12" s="557"/>
      <c r="U12" s="558"/>
      <c r="V12" s="540"/>
      <c r="W12" s="541"/>
      <c r="X12" s="541"/>
      <c r="Y12" s="541"/>
      <c r="Z12" s="541"/>
      <c r="AA12" s="542"/>
      <c r="AB12" s="503" t="s">
        <v>303</v>
      </c>
      <c r="AC12" s="504"/>
      <c r="AD12" s="504"/>
      <c r="AE12" s="505"/>
      <c r="AF12" s="494"/>
      <c r="AG12" s="495"/>
      <c r="AH12" s="495"/>
      <c r="AI12" s="495"/>
      <c r="AJ12" s="495"/>
      <c r="AK12" s="495"/>
      <c r="AL12" s="495"/>
      <c r="AM12" s="496"/>
      <c r="AN12" s="503" t="s">
        <v>5</v>
      </c>
      <c r="AO12" s="505"/>
      <c r="AP12" s="538">
        <f>ROUNDDOWN(V12*AF12,1)</f>
        <v>0</v>
      </c>
      <c r="AQ12" s="483"/>
      <c r="AR12" s="483"/>
      <c r="AS12" s="483"/>
      <c r="AT12" s="483"/>
      <c r="AU12" s="483"/>
      <c r="AV12" s="483"/>
      <c r="AW12" s="539"/>
      <c r="AX12" s="481" t="s">
        <v>299</v>
      </c>
      <c r="AY12" s="482"/>
      <c r="AZ12" s="10"/>
      <c r="BB12" s="33"/>
      <c r="BC12" s="33"/>
      <c r="BD12" s="33"/>
      <c r="BE12" s="33"/>
      <c r="BF12" s="33"/>
      <c r="BG12" s="33"/>
      <c r="BH12" s="33"/>
      <c r="BI12" s="33"/>
    </row>
    <row r="13" spans="1:61" ht="15.75" customHeight="1" thickBot="1">
      <c r="A13" s="10"/>
      <c r="B13" s="10"/>
      <c r="C13" s="424"/>
      <c r="D13" s="425"/>
      <c r="E13" s="425"/>
      <c r="F13" s="425"/>
      <c r="G13" s="425"/>
      <c r="H13" s="425"/>
      <c r="I13" s="425"/>
      <c r="J13" s="426"/>
      <c r="K13" s="584"/>
      <c r="L13" s="585"/>
      <c r="M13" s="585"/>
      <c r="N13" s="585"/>
      <c r="O13" s="585"/>
      <c r="P13" s="585"/>
      <c r="Q13" s="585"/>
      <c r="R13" s="585"/>
      <c r="S13" s="585"/>
      <c r="T13" s="585"/>
      <c r="U13" s="586"/>
      <c r="V13" s="581"/>
      <c r="W13" s="582"/>
      <c r="X13" s="582"/>
      <c r="Y13" s="582"/>
      <c r="Z13" s="582"/>
      <c r="AA13" s="583"/>
      <c r="AB13" s="532"/>
      <c r="AC13" s="534"/>
      <c r="AD13" s="534"/>
      <c r="AE13" s="533"/>
      <c r="AF13" s="535"/>
      <c r="AG13" s="536"/>
      <c r="AH13" s="536"/>
      <c r="AI13" s="536"/>
      <c r="AJ13" s="536"/>
      <c r="AK13" s="536"/>
      <c r="AL13" s="536"/>
      <c r="AM13" s="537"/>
      <c r="AN13" s="532"/>
      <c r="AO13" s="533"/>
      <c r="AP13" s="538">
        <f>ROUNDDOWN(V13*AF13,1)</f>
        <v>0</v>
      </c>
      <c r="AQ13" s="483"/>
      <c r="AR13" s="483"/>
      <c r="AS13" s="483"/>
      <c r="AT13" s="483"/>
      <c r="AU13" s="483"/>
      <c r="AV13" s="483"/>
      <c r="AW13" s="539"/>
      <c r="AX13" s="530"/>
      <c r="AY13" s="531"/>
      <c r="AZ13" s="10"/>
      <c r="BB13" s="33"/>
      <c r="BC13" s="33"/>
      <c r="BD13" s="33"/>
      <c r="BE13" s="33"/>
      <c r="BF13" s="33"/>
      <c r="BG13" s="33"/>
      <c r="BH13" s="33"/>
      <c r="BI13" s="33"/>
    </row>
    <row r="14" spans="1:61" ht="15.75" customHeight="1" thickTop="1">
      <c r="A14" s="10"/>
      <c r="B14" s="10"/>
      <c r="C14" s="42" t="s">
        <v>210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6"/>
      <c r="AN14" s="446" t="s">
        <v>304</v>
      </c>
      <c r="AO14" s="448"/>
      <c r="AP14" s="438">
        <f>SUM(AP10:AW13)</f>
        <v>0</v>
      </c>
      <c r="AQ14" s="439"/>
      <c r="AR14" s="439"/>
      <c r="AS14" s="439"/>
      <c r="AT14" s="439"/>
      <c r="AU14" s="439"/>
      <c r="AV14" s="439"/>
      <c r="AW14" s="440"/>
      <c r="AX14" s="490" t="s">
        <v>305</v>
      </c>
      <c r="AY14" s="465"/>
      <c r="AZ14" s="10"/>
      <c r="BA14" s="33"/>
      <c r="BB14" s="33"/>
      <c r="BC14" s="33"/>
      <c r="BD14" s="33"/>
      <c r="BE14" s="33"/>
      <c r="BF14" s="33"/>
      <c r="BG14" s="33"/>
      <c r="BH14" s="33"/>
      <c r="BI14" s="33"/>
    </row>
    <row r="15" spans="1:60" ht="11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120" ht="15.75" customHeight="1">
      <c r="A16" s="32"/>
      <c r="B16" s="32" t="s">
        <v>211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484" t="s">
        <v>306</v>
      </c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6"/>
      <c r="AP16" s="483">
        <f>AP4-AP14</f>
        <v>0</v>
      </c>
      <c r="AQ16" s="483"/>
      <c r="AR16" s="483"/>
      <c r="AS16" s="483"/>
      <c r="AT16" s="483"/>
      <c r="AU16" s="483"/>
      <c r="AV16" s="483"/>
      <c r="AW16" s="483"/>
      <c r="AX16" s="481" t="s">
        <v>299</v>
      </c>
      <c r="AY16" s="482"/>
      <c r="AZ16" s="32"/>
      <c r="BA16" s="32"/>
      <c r="BB16" s="32"/>
      <c r="BC16" s="32"/>
      <c r="BD16" s="32"/>
      <c r="BE16" s="32"/>
      <c r="BF16" s="32"/>
      <c r="BG16" s="32"/>
      <c r="BH16" s="32"/>
      <c r="BI16" s="33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47"/>
      <c r="CN16" s="47"/>
      <c r="CO16" s="47"/>
      <c r="CP16" s="47"/>
      <c r="CQ16" s="47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48"/>
      <c r="DF16" s="48"/>
      <c r="DG16" s="48"/>
      <c r="DH16" s="48"/>
      <c r="DI16" s="48"/>
      <c r="DJ16" s="48"/>
      <c r="DK16" s="48"/>
      <c r="DL16" s="10"/>
      <c r="DM16" s="10"/>
      <c r="DN16" s="10"/>
      <c r="DO16" s="10"/>
      <c r="DP16" s="10"/>
    </row>
    <row r="17" spans="1:60" ht="11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147" ht="15.75" customHeight="1">
      <c r="A18" s="10"/>
      <c r="B18" s="49" t="s">
        <v>212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10"/>
      <c r="AL18" s="10"/>
      <c r="AM18" s="10"/>
      <c r="AN18" s="10"/>
      <c r="AO18" s="10"/>
      <c r="AP18" s="38"/>
      <c r="AQ18" s="38"/>
      <c r="AR18" s="38"/>
      <c r="AS18" s="38"/>
      <c r="AT18" s="50"/>
      <c r="AU18" s="38"/>
      <c r="AV18" s="38"/>
      <c r="AW18" s="38"/>
      <c r="AX18" s="38"/>
      <c r="AY18" s="38"/>
      <c r="AZ18" s="10"/>
      <c r="BA18" s="10"/>
      <c r="BB18" s="10"/>
      <c r="BC18" s="10"/>
      <c r="BD18" s="10"/>
      <c r="BE18" s="32"/>
      <c r="BF18" s="10"/>
      <c r="BG18" s="10"/>
      <c r="BH18" s="10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</row>
    <row r="19" spans="1:139" ht="12">
      <c r="A19" s="10"/>
      <c r="B19" s="10"/>
      <c r="C19" s="39"/>
      <c r="D19" s="40"/>
      <c r="E19" s="40"/>
      <c r="F19" s="40"/>
      <c r="G19" s="40"/>
      <c r="H19" s="40"/>
      <c r="I19" s="40"/>
      <c r="J19" s="40"/>
      <c r="K19" s="455" t="s">
        <v>205</v>
      </c>
      <c r="L19" s="456"/>
      <c r="M19" s="456"/>
      <c r="N19" s="456"/>
      <c r="O19" s="456"/>
      <c r="P19" s="456"/>
      <c r="Q19" s="456"/>
      <c r="R19" s="456"/>
      <c r="S19" s="456"/>
      <c r="T19" s="456"/>
      <c r="U19" s="457"/>
      <c r="V19" s="455" t="s">
        <v>120</v>
      </c>
      <c r="W19" s="456"/>
      <c r="X19" s="456"/>
      <c r="Y19" s="456"/>
      <c r="Z19" s="456"/>
      <c r="AA19" s="456"/>
      <c r="AB19" s="456"/>
      <c r="AC19" s="456"/>
      <c r="AD19" s="456"/>
      <c r="AE19" s="457"/>
      <c r="AF19" s="455" t="s">
        <v>60</v>
      </c>
      <c r="AG19" s="456"/>
      <c r="AH19" s="456"/>
      <c r="AI19" s="456"/>
      <c r="AJ19" s="456"/>
      <c r="AK19" s="456"/>
      <c r="AL19" s="456"/>
      <c r="AM19" s="456"/>
      <c r="AN19" s="456"/>
      <c r="AO19" s="457"/>
      <c r="AP19" s="487" t="s">
        <v>45</v>
      </c>
      <c r="AQ19" s="488"/>
      <c r="AR19" s="488"/>
      <c r="AS19" s="488"/>
      <c r="AT19" s="488"/>
      <c r="AU19" s="488"/>
      <c r="AV19" s="488"/>
      <c r="AW19" s="488"/>
      <c r="AX19" s="488"/>
      <c r="AY19" s="489"/>
      <c r="AZ19" s="10"/>
      <c r="BB19" s="33"/>
      <c r="BC19" s="33"/>
      <c r="BD19" s="33"/>
      <c r="BE19" s="33"/>
      <c r="BF19" s="33"/>
      <c r="BG19" s="33"/>
      <c r="BH19" s="33"/>
      <c r="BI19" s="33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</row>
    <row r="20" spans="1:139" ht="12">
      <c r="A20" s="10"/>
      <c r="B20" s="10"/>
      <c r="C20" s="458" t="s">
        <v>73</v>
      </c>
      <c r="D20" s="459"/>
      <c r="E20" s="459"/>
      <c r="F20" s="459"/>
      <c r="G20" s="459"/>
      <c r="H20" s="459"/>
      <c r="I20" s="459"/>
      <c r="J20" s="460"/>
      <c r="K20" s="458"/>
      <c r="L20" s="459"/>
      <c r="M20" s="459"/>
      <c r="N20" s="459"/>
      <c r="O20" s="459"/>
      <c r="P20" s="459"/>
      <c r="Q20" s="459"/>
      <c r="R20" s="459"/>
      <c r="S20" s="459"/>
      <c r="T20" s="459"/>
      <c r="U20" s="460"/>
      <c r="V20" s="430" t="s">
        <v>46</v>
      </c>
      <c r="W20" s="431"/>
      <c r="X20" s="431"/>
      <c r="Y20" s="431"/>
      <c r="Z20" s="431"/>
      <c r="AA20" s="431"/>
      <c r="AB20" s="431"/>
      <c r="AC20" s="431"/>
      <c r="AD20" s="431"/>
      <c r="AE20" s="432"/>
      <c r="AF20" s="430" t="s">
        <v>47</v>
      </c>
      <c r="AG20" s="431"/>
      <c r="AH20" s="431"/>
      <c r="AI20" s="431"/>
      <c r="AJ20" s="431"/>
      <c r="AK20" s="431"/>
      <c r="AL20" s="431"/>
      <c r="AM20" s="431"/>
      <c r="AN20" s="431"/>
      <c r="AO20" s="432"/>
      <c r="AP20" s="527" t="s">
        <v>48</v>
      </c>
      <c r="AQ20" s="528"/>
      <c r="AR20" s="528"/>
      <c r="AS20" s="528"/>
      <c r="AT20" s="528"/>
      <c r="AU20" s="528"/>
      <c r="AV20" s="528"/>
      <c r="AW20" s="528"/>
      <c r="AX20" s="528"/>
      <c r="AY20" s="529"/>
      <c r="AZ20" s="10"/>
      <c r="BB20" s="33"/>
      <c r="BC20" s="33"/>
      <c r="BD20" s="33"/>
      <c r="BE20" s="33"/>
      <c r="BF20" s="33"/>
      <c r="BG20" s="33"/>
      <c r="BH20" s="33"/>
      <c r="BI20" s="33"/>
      <c r="CC20" s="32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32"/>
    </row>
    <row r="21" spans="1:61" ht="12">
      <c r="A21" s="32"/>
      <c r="B21" s="10"/>
      <c r="C21" s="42"/>
      <c r="D21" s="43"/>
      <c r="E21" s="43"/>
      <c r="F21" s="43"/>
      <c r="G21" s="43"/>
      <c r="H21" s="43"/>
      <c r="I21" s="43"/>
      <c r="J21" s="43"/>
      <c r="K21" s="415"/>
      <c r="L21" s="416"/>
      <c r="M21" s="416"/>
      <c r="N21" s="416"/>
      <c r="O21" s="416"/>
      <c r="P21" s="416"/>
      <c r="Q21" s="416"/>
      <c r="R21" s="416"/>
      <c r="S21" s="416"/>
      <c r="T21" s="416"/>
      <c r="U21" s="417"/>
      <c r="V21" s="415" t="s">
        <v>307</v>
      </c>
      <c r="W21" s="416"/>
      <c r="X21" s="416"/>
      <c r="Y21" s="416"/>
      <c r="Z21" s="416"/>
      <c r="AA21" s="416"/>
      <c r="AB21" s="416"/>
      <c r="AC21" s="416"/>
      <c r="AD21" s="416"/>
      <c r="AE21" s="417"/>
      <c r="AF21" s="415" t="s">
        <v>308</v>
      </c>
      <c r="AG21" s="416"/>
      <c r="AH21" s="416"/>
      <c r="AI21" s="416"/>
      <c r="AJ21" s="416"/>
      <c r="AK21" s="416"/>
      <c r="AL21" s="416"/>
      <c r="AM21" s="416"/>
      <c r="AN21" s="416"/>
      <c r="AO21" s="417"/>
      <c r="AP21" s="547" t="s">
        <v>309</v>
      </c>
      <c r="AQ21" s="548"/>
      <c r="AR21" s="548"/>
      <c r="AS21" s="548"/>
      <c r="AT21" s="548"/>
      <c r="AU21" s="548"/>
      <c r="AV21" s="548"/>
      <c r="AW21" s="548"/>
      <c r="AX21" s="548"/>
      <c r="AY21" s="549"/>
      <c r="AZ21" s="10"/>
      <c r="BB21" s="33"/>
      <c r="BC21" s="33"/>
      <c r="BD21" s="33"/>
      <c r="BE21" s="33"/>
      <c r="BF21" s="33"/>
      <c r="BG21" s="33"/>
      <c r="BH21" s="33"/>
      <c r="BI21" s="33"/>
    </row>
    <row r="22" spans="1:139" ht="15.75" customHeight="1">
      <c r="A22" s="10"/>
      <c r="B22" s="10"/>
      <c r="C22" s="39" t="s">
        <v>69</v>
      </c>
      <c r="D22" s="40"/>
      <c r="E22" s="40"/>
      <c r="F22" s="40"/>
      <c r="G22" s="40"/>
      <c r="H22" s="40"/>
      <c r="I22" s="40"/>
      <c r="J22" s="40"/>
      <c r="K22" s="427"/>
      <c r="L22" s="428"/>
      <c r="M22" s="428"/>
      <c r="N22" s="428"/>
      <c r="O22" s="428"/>
      <c r="P22" s="428"/>
      <c r="Q22" s="428"/>
      <c r="R22" s="428"/>
      <c r="S22" s="428"/>
      <c r="T22" s="428"/>
      <c r="U22" s="429"/>
      <c r="V22" s="433"/>
      <c r="W22" s="434"/>
      <c r="X22" s="434"/>
      <c r="Y22" s="434"/>
      <c r="Z22" s="434"/>
      <c r="AA22" s="435"/>
      <c r="AB22" s="506" t="s">
        <v>303</v>
      </c>
      <c r="AC22" s="507"/>
      <c r="AD22" s="507"/>
      <c r="AE22" s="508"/>
      <c r="AF22" s="574"/>
      <c r="AG22" s="575"/>
      <c r="AH22" s="575"/>
      <c r="AI22" s="575"/>
      <c r="AJ22" s="575"/>
      <c r="AK22" s="575"/>
      <c r="AL22" s="575"/>
      <c r="AM22" s="576"/>
      <c r="AN22" s="506" t="s">
        <v>5</v>
      </c>
      <c r="AO22" s="508"/>
      <c r="AP22" s="521">
        <f>ROUNDDOWN(V22*AF22,1)</f>
        <v>0</v>
      </c>
      <c r="AQ22" s="522"/>
      <c r="AR22" s="522"/>
      <c r="AS22" s="522"/>
      <c r="AT22" s="522"/>
      <c r="AU22" s="522"/>
      <c r="AV22" s="522"/>
      <c r="AW22" s="523"/>
      <c r="AX22" s="543" t="s">
        <v>299</v>
      </c>
      <c r="AY22" s="544"/>
      <c r="AZ22" s="10"/>
      <c r="BB22" s="33"/>
      <c r="BC22" s="33"/>
      <c r="BD22" s="33"/>
      <c r="BE22" s="33"/>
      <c r="BF22" s="33"/>
      <c r="BG22" s="33"/>
      <c r="BH22" s="33"/>
      <c r="BI22" s="33"/>
      <c r="CC22" s="32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32"/>
    </row>
    <row r="23" spans="1:139" ht="15.75" customHeight="1" thickBot="1">
      <c r="A23" s="10"/>
      <c r="B23" s="10"/>
      <c r="C23" s="51"/>
      <c r="D23" s="52"/>
      <c r="E23" s="52"/>
      <c r="F23" s="52"/>
      <c r="G23" s="52"/>
      <c r="H23" s="52"/>
      <c r="I23" s="52"/>
      <c r="J23" s="52"/>
      <c r="K23" s="638"/>
      <c r="L23" s="639"/>
      <c r="M23" s="639"/>
      <c r="N23" s="639"/>
      <c r="O23" s="639"/>
      <c r="P23" s="639"/>
      <c r="Q23" s="639"/>
      <c r="R23" s="639"/>
      <c r="S23" s="639"/>
      <c r="T23" s="639"/>
      <c r="U23" s="640"/>
      <c r="V23" s="515"/>
      <c r="W23" s="516"/>
      <c r="X23" s="516"/>
      <c r="Y23" s="516"/>
      <c r="Z23" s="516"/>
      <c r="AA23" s="517"/>
      <c r="AB23" s="587"/>
      <c r="AC23" s="588"/>
      <c r="AD23" s="588"/>
      <c r="AE23" s="589"/>
      <c r="AF23" s="565"/>
      <c r="AG23" s="566"/>
      <c r="AH23" s="566"/>
      <c r="AI23" s="566"/>
      <c r="AJ23" s="566"/>
      <c r="AK23" s="566"/>
      <c r="AL23" s="566"/>
      <c r="AM23" s="567"/>
      <c r="AN23" s="587"/>
      <c r="AO23" s="589"/>
      <c r="AP23" s="474">
        <f>ROUNDDOWN(V23*AF23,1)</f>
        <v>0</v>
      </c>
      <c r="AQ23" s="475"/>
      <c r="AR23" s="475"/>
      <c r="AS23" s="475"/>
      <c r="AT23" s="475"/>
      <c r="AU23" s="475"/>
      <c r="AV23" s="475"/>
      <c r="AW23" s="602"/>
      <c r="AX23" s="603"/>
      <c r="AY23" s="604"/>
      <c r="AZ23" s="10"/>
      <c r="BB23" s="33"/>
      <c r="BC23" s="33"/>
      <c r="BD23" s="33"/>
      <c r="BE23" s="33"/>
      <c r="BF23" s="33"/>
      <c r="BG23" s="33"/>
      <c r="BH23" s="33"/>
      <c r="BI23" s="33"/>
      <c r="CC23" s="32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38"/>
      <c r="DF23" s="38"/>
      <c r="DG23" s="38"/>
      <c r="DH23" s="38"/>
      <c r="DI23" s="38"/>
      <c r="DJ23" s="38"/>
      <c r="DK23" s="38"/>
      <c r="DL23" s="10"/>
      <c r="DM23" s="10"/>
      <c r="DN23" s="10"/>
      <c r="DO23" s="10"/>
      <c r="DP23" s="10"/>
      <c r="DQ23" s="47"/>
      <c r="DR23" s="47"/>
      <c r="DS23" s="47"/>
      <c r="DT23" s="47"/>
      <c r="DU23" s="47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32"/>
    </row>
    <row r="24" spans="1:139" ht="15.75" customHeight="1" thickTop="1">
      <c r="A24" s="10"/>
      <c r="B24" s="10"/>
      <c r="C24" s="42" t="s">
        <v>213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53"/>
      <c r="AN24" s="491" t="s">
        <v>310</v>
      </c>
      <c r="AO24" s="492"/>
      <c r="AP24" s="438">
        <f>SUM(AP22:AW23)</f>
        <v>0</v>
      </c>
      <c r="AQ24" s="439"/>
      <c r="AR24" s="439"/>
      <c r="AS24" s="439"/>
      <c r="AT24" s="439"/>
      <c r="AU24" s="439"/>
      <c r="AV24" s="439"/>
      <c r="AW24" s="440"/>
      <c r="AX24" s="490" t="s">
        <v>305</v>
      </c>
      <c r="AY24" s="465"/>
      <c r="AZ24" s="10"/>
      <c r="BB24" s="33"/>
      <c r="BC24" s="33"/>
      <c r="BD24" s="33"/>
      <c r="BE24" s="33"/>
      <c r="BF24" s="33"/>
      <c r="BG24" s="33"/>
      <c r="BH24" s="33"/>
      <c r="BI24" s="33"/>
      <c r="CC24" s="32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38"/>
      <c r="DF24" s="38"/>
      <c r="DG24" s="38"/>
      <c r="DH24" s="38"/>
      <c r="DI24" s="38"/>
      <c r="DJ24" s="38"/>
      <c r="DK24" s="38"/>
      <c r="DL24" s="10"/>
      <c r="DM24" s="10"/>
      <c r="DN24" s="10"/>
      <c r="DO24" s="10"/>
      <c r="DP24" s="10"/>
      <c r="DQ24" s="47"/>
      <c r="DR24" s="47"/>
      <c r="DS24" s="47"/>
      <c r="DT24" s="47"/>
      <c r="DU24" s="47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32"/>
    </row>
    <row r="25" spans="1:147" ht="11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CK25" s="32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38"/>
      <c r="DN25" s="38"/>
      <c r="DO25" s="38"/>
      <c r="DP25" s="38"/>
      <c r="DQ25" s="38"/>
      <c r="DR25" s="38"/>
      <c r="DS25" s="38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32"/>
    </row>
    <row r="26" spans="1:147" ht="15.75" customHeight="1">
      <c r="A26" s="32"/>
      <c r="B26" s="32" t="s">
        <v>214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</row>
    <row r="27" spans="1:140" s="36" customFormat="1" ht="18.75" customHeight="1">
      <c r="A27" s="10"/>
      <c r="B27" s="10"/>
      <c r="C27" s="443" t="s">
        <v>215</v>
      </c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5"/>
      <c r="AP27" s="443" t="str">
        <f>IF(AP24=0,"成立       不成立",IF(AP24&gt;=AP16,"成　立","不成立"))</f>
        <v>成立       不成立</v>
      </c>
      <c r="AQ27" s="444"/>
      <c r="AR27" s="444"/>
      <c r="AS27" s="444"/>
      <c r="AT27" s="444"/>
      <c r="AU27" s="444"/>
      <c r="AV27" s="444"/>
      <c r="AW27" s="444"/>
      <c r="AX27" s="444"/>
      <c r="AY27" s="445"/>
      <c r="AZ27" s="10"/>
      <c r="BA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</row>
    <row r="28" spans="1:147" ht="11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CK28" s="32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38"/>
      <c r="DN28" s="38"/>
      <c r="DO28" s="38"/>
      <c r="DP28" s="38"/>
      <c r="DQ28" s="38"/>
      <c r="DR28" s="38"/>
      <c r="DS28" s="38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32"/>
    </row>
    <row r="29" spans="1:142" ht="15.75" customHeight="1">
      <c r="A29" s="10"/>
      <c r="B29" s="49" t="s">
        <v>311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32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32"/>
      <c r="AZ29" s="10"/>
      <c r="BA29" s="10"/>
      <c r="BB29" s="10"/>
      <c r="BD29" s="33"/>
      <c r="BE29" s="33"/>
      <c r="BF29" s="33"/>
      <c r="BG29" s="33"/>
      <c r="BH29" s="33"/>
      <c r="BI29" s="33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47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10"/>
      <c r="DS29" s="32"/>
      <c r="DT29" s="32"/>
      <c r="DU29" s="32"/>
      <c r="DV29" s="32"/>
      <c r="DW29" s="32"/>
      <c r="DX29" s="32"/>
      <c r="DY29" s="38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</row>
    <row r="30" spans="1:61" ht="21.75" customHeight="1">
      <c r="A30" s="10"/>
      <c r="B30" s="10"/>
      <c r="C30" s="455" t="s">
        <v>216</v>
      </c>
      <c r="D30" s="456"/>
      <c r="E30" s="456"/>
      <c r="F30" s="456"/>
      <c r="G30" s="457"/>
      <c r="H30" s="452" t="s">
        <v>312</v>
      </c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4"/>
      <c r="Z30" s="590" t="s">
        <v>217</v>
      </c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91"/>
      <c r="AS30" s="592"/>
      <c r="AT30" s="54"/>
      <c r="BF30" s="33"/>
      <c r="BG30" s="33"/>
      <c r="BH30" s="33"/>
      <c r="BI30" s="33"/>
    </row>
    <row r="31" spans="1:68" ht="12">
      <c r="A31" s="10"/>
      <c r="B31" s="10"/>
      <c r="C31" s="458"/>
      <c r="D31" s="459"/>
      <c r="E31" s="459"/>
      <c r="F31" s="459"/>
      <c r="G31" s="460"/>
      <c r="H31" s="54"/>
      <c r="I31" s="10"/>
      <c r="J31" s="10"/>
      <c r="K31" s="10"/>
      <c r="L31" s="10"/>
      <c r="M31" s="10"/>
      <c r="N31" s="10"/>
      <c r="O31" s="10"/>
      <c r="P31" s="10"/>
      <c r="Q31" s="10"/>
      <c r="R31" s="568" t="s">
        <v>218</v>
      </c>
      <c r="S31" s="569"/>
      <c r="T31" s="569"/>
      <c r="U31" s="569"/>
      <c r="V31" s="569"/>
      <c r="W31" s="569"/>
      <c r="X31" s="569"/>
      <c r="Y31" s="570"/>
      <c r="Z31" s="577" t="s">
        <v>219</v>
      </c>
      <c r="AA31" s="578"/>
      <c r="AB31" s="578"/>
      <c r="AC31" s="578"/>
      <c r="AD31" s="578"/>
      <c r="AE31" s="578"/>
      <c r="AF31" s="578"/>
      <c r="AG31" s="578"/>
      <c r="AH31" s="578"/>
      <c r="AI31" s="579"/>
      <c r="AJ31" s="593" t="s">
        <v>220</v>
      </c>
      <c r="AK31" s="594"/>
      <c r="AL31" s="594"/>
      <c r="AM31" s="594"/>
      <c r="AN31" s="594"/>
      <c r="AO31" s="594"/>
      <c r="AP31" s="594"/>
      <c r="AQ31" s="594"/>
      <c r="AR31" s="594"/>
      <c r="AS31" s="595"/>
      <c r="AT31" s="54"/>
      <c r="AZ31" s="10"/>
      <c r="BA31" s="10"/>
      <c r="BB31" s="10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</row>
    <row r="32" spans="1:68" ht="12">
      <c r="A32" s="10"/>
      <c r="B32" s="10"/>
      <c r="C32" s="458"/>
      <c r="D32" s="459"/>
      <c r="E32" s="459"/>
      <c r="F32" s="459"/>
      <c r="G32" s="460"/>
      <c r="H32" s="54"/>
      <c r="I32" s="10"/>
      <c r="J32" s="10"/>
      <c r="K32" s="10"/>
      <c r="L32" s="10"/>
      <c r="M32" s="10"/>
      <c r="N32" s="10"/>
      <c r="O32" s="10"/>
      <c r="P32" s="10"/>
      <c r="Q32" s="10"/>
      <c r="R32" s="571"/>
      <c r="S32" s="572"/>
      <c r="T32" s="572"/>
      <c r="U32" s="572"/>
      <c r="V32" s="572"/>
      <c r="W32" s="572"/>
      <c r="X32" s="572"/>
      <c r="Y32" s="573"/>
      <c r="Z32" s="562" t="s">
        <v>221</v>
      </c>
      <c r="AA32" s="563"/>
      <c r="AB32" s="563"/>
      <c r="AC32" s="563"/>
      <c r="AD32" s="563"/>
      <c r="AE32" s="563"/>
      <c r="AF32" s="563"/>
      <c r="AG32" s="563"/>
      <c r="AH32" s="563"/>
      <c r="AI32" s="564"/>
      <c r="AJ32" s="596"/>
      <c r="AK32" s="597"/>
      <c r="AL32" s="597"/>
      <c r="AM32" s="597"/>
      <c r="AN32" s="597"/>
      <c r="AO32" s="597"/>
      <c r="AP32" s="597"/>
      <c r="AQ32" s="597"/>
      <c r="AR32" s="597"/>
      <c r="AS32" s="598"/>
      <c r="AT32" s="54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</row>
    <row r="33" spans="1:86" ht="12">
      <c r="A33" s="10"/>
      <c r="B33" s="10"/>
      <c r="C33" s="415"/>
      <c r="D33" s="416"/>
      <c r="E33" s="416"/>
      <c r="F33" s="416"/>
      <c r="G33" s="417"/>
      <c r="H33" s="415" t="s">
        <v>313</v>
      </c>
      <c r="I33" s="416"/>
      <c r="J33" s="416"/>
      <c r="K33" s="416"/>
      <c r="L33" s="416"/>
      <c r="M33" s="416"/>
      <c r="N33" s="416"/>
      <c r="O33" s="416"/>
      <c r="P33" s="416"/>
      <c r="Q33" s="416"/>
      <c r="R33" s="580" t="s">
        <v>314</v>
      </c>
      <c r="S33" s="416"/>
      <c r="T33" s="416"/>
      <c r="U33" s="416"/>
      <c r="V33" s="416"/>
      <c r="W33" s="416"/>
      <c r="X33" s="416"/>
      <c r="Y33" s="417"/>
      <c r="Z33" s="415" t="s">
        <v>315</v>
      </c>
      <c r="AA33" s="416"/>
      <c r="AB33" s="416"/>
      <c r="AC33" s="416"/>
      <c r="AD33" s="416"/>
      <c r="AE33" s="416"/>
      <c r="AF33" s="416"/>
      <c r="AG33" s="416"/>
      <c r="AH33" s="416"/>
      <c r="AI33" s="417"/>
      <c r="AJ33" s="599"/>
      <c r="AK33" s="600"/>
      <c r="AL33" s="600"/>
      <c r="AM33" s="600"/>
      <c r="AN33" s="600"/>
      <c r="AO33" s="600"/>
      <c r="AP33" s="600"/>
      <c r="AQ33" s="600"/>
      <c r="AR33" s="600"/>
      <c r="AS33" s="601"/>
      <c r="AT33" s="54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</row>
    <row r="34" spans="1:84" ht="15.75" customHeight="1">
      <c r="A34" s="10"/>
      <c r="B34" s="10"/>
      <c r="C34" s="629" t="s">
        <v>316</v>
      </c>
      <c r="D34" s="630"/>
      <c r="E34" s="630"/>
      <c r="F34" s="630"/>
      <c r="G34" s="631"/>
      <c r="H34" s="607"/>
      <c r="I34" s="608"/>
      <c r="J34" s="608"/>
      <c r="K34" s="608"/>
      <c r="L34" s="608"/>
      <c r="M34" s="608"/>
      <c r="N34" s="608"/>
      <c r="O34" s="609"/>
      <c r="P34" s="610" t="s">
        <v>317</v>
      </c>
      <c r="Q34" s="611"/>
      <c r="R34" s="612">
        <f>IF(H34=0,0,ROUND(H34/J54,2))</f>
        <v>0</v>
      </c>
      <c r="S34" s="613"/>
      <c r="T34" s="613"/>
      <c r="U34" s="613"/>
      <c r="V34" s="613"/>
      <c r="W34" s="613"/>
      <c r="X34" s="613"/>
      <c r="Y34" s="614"/>
      <c r="Z34" s="521">
        <f aca="true" t="shared" si="0" ref="Z34:Z53">ROUND(($AF$22+$AF$23)*R34,1)</f>
        <v>0</v>
      </c>
      <c r="AA34" s="522"/>
      <c r="AB34" s="522"/>
      <c r="AC34" s="522"/>
      <c r="AD34" s="522"/>
      <c r="AE34" s="522"/>
      <c r="AF34" s="522"/>
      <c r="AG34" s="522"/>
      <c r="AH34" s="513" t="s">
        <v>5</v>
      </c>
      <c r="AI34" s="514"/>
      <c r="AJ34" s="421"/>
      <c r="AK34" s="422"/>
      <c r="AL34" s="422"/>
      <c r="AM34" s="422"/>
      <c r="AN34" s="422"/>
      <c r="AO34" s="422"/>
      <c r="AP34" s="422"/>
      <c r="AQ34" s="423"/>
      <c r="AR34" s="513" t="s">
        <v>5</v>
      </c>
      <c r="AS34" s="514"/>
      <c r="AT34" s="54"/>
      <c r="AZ34" s="10"/>
      <c r="BA34" s="10"/>
      <c r="BB34" s="10"/>
      <c r="BC34" s="32"/>
      <c r="BD34" s="10"/>
      <c r="BE34" s="10"/>
      <c r="BF34" s="10"/>
      <c r="BG34" s="10"/>
      <c r="BH34" s="56"/>
      <c r="BI34" s="10"/>
      <c r="BJ34" s="10"/>
      <c r="BK34" s="10"/>
      <c r="BL34" s="10"/>
      <c r="BM34" s="10"/>
      <c r="BN34" s="10"/>
      <c r="BO34" s="32"/>
      <c r="BP34" s="32"/>
      <c r="BU34" s="32"/>
      <c r="BV34" s="57"/>
      <c r="BW34" s="57"/>
      <c r="BX34" s="57"/>
      <c r="BY34" s="57"/>
      <c r="BZ34" s="57"/>
      <c r="CA34" s="56"/>
      <c r="CB34" s="56"/>
      <c r="CC34" s="56"/>
      <c r="CD34" s="56"/>
      <c r="CE34" s="56"/>
      <c r="CF34" s="56"/>
    </row>
    <row r="35" spans="1:84" ht="15.75" customHeight="1">
      <c r="A35" s="10"/>
      <c r="B35" s="10"/>
      <c r="C35" s="478" t="s">
        <v>318</v>
      </c>
      <c r="D35" s="479"/>
      <c r="E35" s="479"/>
      <c r="F35" s="479"/>
      <c r="G35" s="480"/>
      <c r="H35" s="559"/>
      <c r="I35" s="560"/>
      <c r="J35" s="560"/>
      <c r="K35" s="560"/>
      <c r="L35" s="560"/>
      <c r="M35" s="560"/>
      <c r="N35" s="560"/>
      <c r="O35" s="561"/>
      <c r="P35" s="605" t="s">
        <v>317</v>
      </c>
      <c r="Q35" s="606"/>
      <c r="R35" s="518">
        <f>IF(H35=0,0,ROUND(H35/J54,2))</f>
        <v>0</v>
      </c>
      <c r="S35" s="519"/>
      <c r="T35" s="519"/>
      <c r="U35" s="519"/>
      <c r="V35" s="519"/>
      <c r="W35" s="519"/>
      <c r="X35" s="519"/>
      <c r="Y35" s="520"/>
      <c r="Z35" s="476">
        <f t="shared" si="0"/>
        <v>0</v>
      </c>
      <c r="AA35" s="477"/>
      <c r="AB35" s="477"/>
      <c r="AC35" s="477"/>
      <c r="AD35" s="477"/>
      <c r="AE35" s="477"/>
      <c r="AF35" s="477"/>
      <c r="AG35" s="477"/>
      <c r="AH35" s="413" t="s">
        <v>5</v>
      </c>
      <c r="AI35" s="414"/>
      <c r="AJ35" s="418"/>
      <c r="AK35" s="419"/>
      <c r="AL35" s="419"/>
      <c r="AM35" s="419"/>
      <c r="AN35" s="419"/>
      <c r="AO35" s="419"/>
      <c r="AP35" s="419"/>
      <c r="AQ35" s="420"/>
      <c r="AR35" s="413" t="s">
        <v>5</v>
      </c>
      <c r="AS35" s="414"/>
      <c r="AT35" s="54"/>
      <c r="AZ35" s="10"/>
      <c r="BA35" s="10"/>
      <c r="BB35" s="10"/>
      <c r="BC35" s="32"/>
      <c r="BD35" s="10"/>
      <c r="BE35" s="10"/>
      <c r="BF35" s="10"/>
      <c r="BG35" s="10"/>
      <c r="BH35" s="56"/>
      <c r="BI35" s="56"/>
      <c r="BJ35" s="56"/>
      <c r="BK35" s="56"/>
      <c r="BL35" s="56"/>
      <c r="BM35" s="10"/>
      <c r="BN35" s="10"/>
      <c r="BO35" s="32"/>
      <c r="BP35" s="32"/>
      <c r="BU35" s="32"/>
      <c r="BV35" s="57"/>
      <c r="BW35" s="57"/>
      <c r="BX35" s="57"/>
      <c r="BY35" s="57"/>
      <c r="BZ35" s="57"/>
      <c r="CA35" s="56"/>
      <c r="CB35" s="56"/>
      <c r="CC35" s="56"/>
      <c r="CD35" s="56"/>
      <c r="CE35" s="56"/>
      <c r="CF35" s="56"/>
    </row>
    <row r="36" spans="1:84" ht="15.75" customHeight="1">
      <c r="A36" s="10"/>
      <c r="B36" s="10"/>
      <c r="C36" s="478" t="s">
        <v>319</v>
      </c>
      <c r="D36" s="479"/>
      <c r="E36" s="479"/>
      <c r="F36" s="479"/>
      <c r="G36" s="480"/>
      <c r="H36" s="559"/>
      <c r="I36" s="560"/>
      <c r="J36" s="560"/>
      <c r="K36" s="560"/>
      <c r="L36" s="560"/>
      <c r="M36" s="560"/>
      <c r="N36" s="560"/>
      <c r="O36" s="561"/>
      <c r="P36" s="605" t="s">
        <v>222</v>
      </c>
      <c r="Q36" s="606"/>
      <c r="R36" s="518">
        <f>IF(H36=0,0,ROUND(H36/J54,2))</f>
        <v>0</v>
      </c>
      <c r="S36" s="519"/>
      <c r="T36" s="519"/>
      <c r="U36" s="519"/>
      <c r="V36" s="519"/>
      <c r="W36" s="519"/>
      <c r="X36" s="519"/>
      <c r="Y36" s="520"/>
      <c r="Z36" s="476">
        <f t="shared" si="0"/>
        <v>0</v>
      </c>
      <c r="AA36" s="477"/>
      <c r="AB36" s="477"/>
      <c r="AC36" s="477"/>
      <c r="AD36" s="477"/>
      <c r="AE36" s="477"/>
      <c r="AF36" s="477"/>
      <c r="AG36" s="477"/>
      <c r="AH36" s="413" t="s">
        <v>5</v>
      </c>
      <c r="AI36" s="414"/>
      <c r="AJ36" s="418"/>
      <c r="AK36" s="419"/>
      <c r="AL36" s="419"/>
      <c r="AM36" s="419"/>
      <c r="AN36" s="419"/>
      <c r="AO36" s="419"/>
      <c r="AP36" s="419"/>
      <c r="AQ36" s="420"/>
      <c r="AR36" s="413" t="s">
        <v>5</v>
      </c>
      <c r="AS36" s="414"/>
      <c r="AT36" s="54"/>
      <c r="AZ36" s="10"/>
      <c r="BA36" s="10"/>
      <c r="BB36" s="10"/>
      <c r="BC36" s="32"/>
      <c r="BD36" s="10"/>
      <c r="BE36" s="10"/>
      <c r="BF36" s="10"/>
      <c r="BG36" s="10"/>
      <c r="BH36" s="56"/>
      <c r="BI36" s="56"/>
      <c r="BJ36" s="56"/>
      <c r="BK36" s="56"/>
      <c r="BL36" s="56"/>
      <c r="BM36" s="10"/>
      <c r="BN36" s="10"/>
      <c r="BO36" s="32"/>
      <c r="BP36" s="32"/>
      <c r="BU36" s="32"/>
      <c r="BV36" s="57"/>
      <c r="BW36" s="57"/>
      <c r="BX36" s="57"/>
      <c r="BY36" s="57"/>
      <c r="BZ36" s="57"/>
      <c r="CA36" s="56"/>
      <c r="CB36" s="56"/>
      <c r="CC36" s="56"/>
      <c r="CD36" s="56"/>
      <c r="CE36" s="56"/>
      <c r="CF36" s="56"/>
    </row>
    <row r="37" spans="1:84" ht="15.75" customHeight="1">
      <c r="A37" s="10"/>
      <c r="B37" s="10"/>
      <c r="C37" s="478" t="s">
        <v>320</v>
      </c>
      <c r="D37" s="479"/>
      <c r="E37" s="479"/>
      <c r="F37" s="479"/>
      <c r="G37" s="480"/>
      <c r="H37" s="559"/>
      <c r="I37" s="560"/>
      <c r="J37" s="560"/>
      <c r="K37" s="560"/>
      <c r="L37" s="560"/>
      <c r="M37" s="560"/>
      <c r="N37" s="560"/>
      <c r="O37" s="561"/>
      <c r="P37" s="605" t="s">
        <v>222</v>
      </c>
      <c r="Q37" s="606"/>
      <c r="R37" s="518">
        <f>IF(H37=0,0,ROUND(H37/J54,2))</f>
        <v>0</v>
      </c>
      <c r="S37" s="519"/>
      <c r="T37" s="519"/>
      <c r="U37" s="519"/>
      <c r="V37" s="519"/>
      <c r="W37" s="519"/>
      <c r="X37" s="519"/>
      <c r="Y37" s="520"/>
      <c r="Z37" s="476">
        <f t="shared" si="0"/>
        <v>0</v>
      </c>
      <c r="AA37" s="477"/>
      <c r="AB37" s="477"/>
      <c r="AC37" s="477"/>
      <c r="AD37" s="477"/>
      <c r="AE37" s="477"/>
      <c r="AF37" s="477"/>
      <c r="AG37" s="477"/>
      <c r="AH37" s="413" t="s">
        <v>5</v>
      </c>
      <c r="AI37" s="414"/>
      <c r="AJ37" s="418"/>
      <c r="AK37" s="419"/>
      <c r="AL37" s="419"/>
      <c r="AM37" s="419"/>
      <c r="AN37" s="419"/>
      <c r="AO37" s="419"/>
      <c r="AP37" s="419"/>
      <c r="AQ37" s="420"/>
      <c r="AR37" s="413" t="s">
        <v>5</v>
      </c>
      <c r="AS37" s="414"/>
      <c r="AT37" s="54"/>
      <c r="AZ37" s="10"/>
      <c r="BA37" s="10"/>
      <c r="BB37" s="10"/>
      <c r="BC37" s="32"/>
      <c r="BD37" s="10"/>
      <c r="BE37" s="10"/>
      <c r="BF37" s="10"/>
      <c r="BG37" s="10"/>
      <c r="BH37" s="10"/>
      <c r="BI37" s="10"/>
      <c r="BJ37" s="56"/>
      <c r="BK37" s="10"/>
      <c r="BL37" s="10"/>
      <c r="BM37" s="10"/>
      <c r="BN37" s="10"/>
      <c r="BO37" s="32"/>
      <c r="BP37" s="32"/>
      <c r="BU37" s="32"/>
      <c r="BV37" s="57"/>
      <c r="BW37" s="57"/>
      <c r="BX37" s="57"/>
      <c r="BY37" s="57"/>
      <c r="BZ37" s="57"/>
      <c r="CA37" s="56"/>
      <c r="CB37" s="56"/>
      <c r="CC37" s="56"/>
      <c r="CD37" s="56"/>
      <c r="CE37" s="56"/>
      <c r="CF37" s="56"/>
    </row>
    <row r="38" spans="1:84" ht="15.75" customHeight="1">
      <c r="A38" s="10"/>
      <c r="B38" s="10"/>
      <c r="C38" s="478" t="s">
        <v>321</v>
      </c>
      <c r="D38" s="479"/>
      <c r="E38" s="479"/>
      <c r="F38" s="479"/>
      <c r="G38" s="480"/>
      <c r="H38" s="559"/>
      <c r="I38" s="560"/>
      <c r="J38" s="560"/>
      <c r="K38" s="560"/>
      <c r="L38" s="560"/>
      <c r="M38" s="560"/>
      <c r="N38" s="560"/>
      <c r="O38" s="561"/>
      <c r="P38" s="605" t="s">
        <v>222</v>
      </c>
      <c r="Q38" s="606"/>
      <c r="R38" s="518">
        <f>IF(H38=0,0,ROUND(H38/J54,2))</f>
        <v>0</v>
      </c>
      <c r="S38" s="519"/>
      <c r="T38" s="519"/>
      <c r="U38" s="519"/>
      <c r="V38" s="519"/>
      <c r="W38" s="519"/>
      <c r="X38" s="519"/>
      <c r="Y38" s="520"/>
      <c r="Z38" s="476">
        <f t="shared" si="0"/>
        <v>0</v>
      </c>
      <c r="AA38" s="477"/>
      <c r="AB38" s="477"/>
      <c r="AC38" s="477"/>
      <c r="AD38" s="477"/>
      <c r="AE38" s="477"/>
      <c r="AF38" s="477"/>
      <c r="AG38" s="477"/>
      <c r="AH38" s="413" t="s">
        <v>5</v>
      </c>
      <c r="AI38" s="414"/>
      <c r="AJ38" s="418"/>
      <c r="AK38" s="419"/>
      <c r="AL38" s="419"/>
      <c r="AM38" s="419"/>
      <c r="AN38" s="419"/>
      <c r="AO38" s="419"/>
      <c r="AP38" s="419"/>
      <c r="AQ38" s="420"/>
      <c r="AR38" s="413" t="s">
        <v>5</v>
      </c>
      <c r="AS38" s="414"/>
      <c r="AT38" s="54"/>
      <c r="AZ38" s="10"/>
      <c r="BA38" s="10"/>
      <c r="BB38" s="10"/>
      <c r="BC38" s="32"/>
      <c r="BD38" s="10"/>
      <c r="BE38" s="10"/>
      <c r="BF38" s="10"/>
      <c r="BG38" s="10"/>
      <c r="BH38" s="56"/>
      <c r="BI38" s="10"/>
      <c r="BJ38" s="10"/>
      <c r="BK38" s="10"/>
      <c r="BL38" s="10"/>
      <c r="BM38" s="10"/>
      <c r="BN38" s="10"/>
      <c r="BO38" s="32"/>
      <c r="BP38" s="32"/>
      <c r="BU38" s="32"/>
      <c r="BV38" s="57"/>
      <c r="BW38" s="57"/>
      <c r="BX38" s="57"/>
      <c r="BY38" s="57"/>
      <c r="BZ38" s="57"/>
      <c r="CA38" s="56"/>
      <c r="CB38" s="56"/>
      <c r="CC38" s="56"/>
      <c r="CD38" s="56"/>
      <c r="CE38" s="56"/>
      <c r="CF38" s="56"/>
    </row>
    <row r="39" spans="1:84" ht="15.75" customHeight="1">
      <c r="A39" s="10"/>
      <c r="B39" s="10"/>
      <c r="C39" s="478" t="s">
        <v>322</v>
      </c>
      <c r="D39" s="479"/>
      <c r="E39" s="479"/>
      <c r="F39" s="479"/>
      <c r="G39" s="480"/>
      <c r="H39" s="559"/>
      <c r="I39" s="560"/>
      <c r="J39" s="560"/>
      <c r="K39" s="560"/>
      <c r="L39" s="560"/>
      <c r="M39" s="560"/>
      <c r="N39" s="560"/>
      <c r="O39" s="561"/>
      <c r="P39" s="605" t="s">
        <v>222</v>
      </c>
      <c r="Q39" s="606"/>
      <c r="R39" s="518">
        <f>IF(H39=0,0,ROUND(H39/J54,2))</f>
        <v>0</v>
      </c>
      <c r="S39" s="519"/>
      <c r="T39" s="519"/>
      <c r="U39" s="519"/>
      <c r="V39" s="519"/>
      <c r="W39" s="519"/>
      <c r="X39" s="519"/>
      <c r="Y39" s="520"/>
      <c r="Z39" s="476">
        <f t="shared" si="0"/>
        <v>0</v>
      </c>
      <c r="AA39" s="477"/>
      <c r="AB39" s="477"/>
      <c r="AC39" s="477"/>
      <c r="AD39" s="477"/>
      <c r="AE39" s="477"/>
      <c r="AF39" s="477"/>
      <c r="AG39" s="477"/>
      <c r="AH39" s="413" t="s">
        <v>5</v>
      </c>
      <c r="AI39" s="414"/>
      <c r="AJ39" s="418"/>
      <c r="AK39" s="419"/>
      <c r="AL39" s="419"/>
      <c r="AM39" s="419"/>
      <c r="AN39" s="419"/>
      <c r="AO39" s="419"/>
      <c r="AP39" s="419"/>
      <c r="AQ39" s="420"/>
      <c r="AR39" s="413" t="s">
        <v>5</v>
      </c>
      <c r="AS39" s="414"/>
      <c r="AT39" s="54"/>
      <c r="AZ39" s="10"/>
      <c r="BA39" s="10"/>
      <c r="BB39" s="10"/>
      <c r="BC39" s="32"/>
      <c r="BD39" s="10"/>
      <c r="BE39" s="10"/>
      <c r="BF39" s="10"/>
      <c r="BG39" s="10"/>
      <c r="BH39" s="56"/>
      <c r="BI39" s="56"/>
      <c r="BJ39" s="56"/>
      <c r="BK39" s="56"/>
      <c r="BL39" s="56"/>
      <c r="BM39" s="10"/>
      <c r="BN39" s="10"/>
      <c r="BO39" s="32"/>
      <c r="BP39" s="32"/>
      <c r="BU39" s="32"/>
      <c r="BV39" s="57"/>
      <c r="BW39" s="57"/>
      <c r="BX39" s="57"/>
      <c r="BY39" s="57"/>
      <c r="BZ39" s="57"/>
      <c r="CA39" s="56"/>
      <c r="CB39" s="56"/>
      <c r="CC39" s="56"/>
      <c r="CD39" s="56"/>
      <c r="CE39" s="56"/>
      <c r="CF39" s="56"/>
    </row>
    <row r="40" spans="1:84" ht="15.75" customHeight="1">
      <c r="A40" s="10"/>
      <c r="B40" s="10"/>
      <c r="C40" s="478" t="s">
        <v>323</v>
      </c>
      <c r="D40" s="479"/>
      <c r="E40" s="479"/>
      <c r="F40" s="479"/>
      <c r="G40" s="480"/>
      <c r="H40" s="559"/>
      <c r="I40" s="560"/>
      <c r="J40" s="560"/>
      <c r="K40" s="560"/>
      <c r="L40" s="560"/>
      <c r="M40" s="560"/>
      <c r="N40" s="560"/>
      <c r="O40" s="561"/>
      <c r="P40" s="605" t="s">
        <v>222</v>
      </c>
      <c r="Q40" s="606"/>
      <c r="R40" s="518">
        <f>IF(H40=0,0,ROUND(H40/J54,2))</f>
        <v>0</v>
      </c>
      <c r="S40" s="519"/>
      <c r="T40" s="519"/>
      <c r="U40" s="519"/>
      <c r="V40" s="519"/>
      <c r="W40" s="519"/>
      <c r="X40" s="519"/>
      <c r="Y40" s="520"/>
      <c r="Z40" s="476">
        <f t="shared" si="0"/>
        <v>0</v>
      </c>
      <c r="AA40" s="477"/>
      <c r="AB40" s="477"/>
      <c r="AC40" s="477"/>
      <c r="AD40" s="477"/>
      <c r="AE40" s="477"/>
      <c r="AF40" s="477"/>
      <c r="AG40" s="477"/>
      <c r="AH40" s="413" t="s">
        <v>5</v>
      </c>
      <c r="AI40" s="414"/>
      <c r="AJ40" s="418"/>
      <c r="AK40" s="419"/>
      <c r="AL40" s="419"/>
      <c r="AM40" s="419"/>
      <c r="AN40" s="419"/>
      <c r="AO40" s="419"/>
      <c r="AP40" s="419"/>
      <c r="AQ40" s="420"/>
      <c r="AR40" s="413" t="s">
        <v>5</v>
      </c>
      <c r="AS40" s="414"/>
      <c r="AT40" s="54"/>
      <c r="AZ40" s="10"/>
      <c r="BA40" s="58"/>
      <c r="BB40" s="58"/>
      <c r="BC40" s="32"/>
      <c r="BD40" s="10"/>
      <c r="BE40" s="10"/>
      <c r="BF40" s="10"/>
      <c r="BG40" s="10"/>
      <c r="BH40" s="56"/>
      <c r="BI40" s="56"/>
      <c r="BJ40" s="56"/>
      <c r="BK40" s="56"/>
      <c r="BL40" s="56"/>
      <c r="BM40" s="10"/>
      <c r="BN40" s="10"/>
      <c r="BO40" s="32"/>
      <c r="BP40" s="32"/>
      <c r="BU40" s="32"/>
      <c r="BV40" s="57"/>
      <c r="BW40" s="57"/>
      <c r="BX40" s="57"/>
      <c r="BY40" s="57"/>
      <c r="BZ40" s="57"/>
      <c r="CA40" s="56"/>
      <c r="CB40" s="56"/>
      <c r="CC40" s="56"/>
      <c r="CD40" s="56"/>
      <c r="CE40" s="56"/>
      <c r="CF40" s="56"/>
    </row>
    <row r="41" spans="1:84" ht="15.75" customHeight="1">
      <c r="A41" s="10"/>
      <c r="B41" s="10"/>
      <c r="C41" s="478" t="s">
        <v>324</v>
      </c>
      <c r="D41" s="479"/>
      <c r="E41" s="479"/>
      <c r="F41" s="479"/>
      <c r="G41" s="480"/>
      <c r="H41" s="559"/>
      <c r="I41" s="560"/>
      <c r="J41" s="560"/>
      <c r="K41" s="560"/>
      <c r="L41" s="560"/>
      <c r="M41" s="560"/>
      <c r="N41" s="560"/>
      <c r="O41" s="561"/>
      <c r="P41" s="605" t="s">
        <v>222</v>
      </c>
      <c r="Q41" s="606"/>
      <c r="R41" s="518">
        <f>IF(H41=0,0,ROUND(H41/J54,2))</f>
        <v>0</v>
      </c>
      <c r="S41" s="519"/>
      <c r="T41" s="519"/>
      <c r="U41" s="519"/>
      <c r="V41" s="519"/>
      <c r="W41" s="519"/>
      <c r="X41" s="519"/>
      <c r="Y41" s="520"/>
      <c r="Z41" s="476">
        <f t="shared" si="0"/>
        <v>0</v>
      </c>
      <c r="AA41" s="477"/>
      <c r="AB41" s="477"/>
      <c r="AC41" s="477"/>
      <c r="AD41" s="477"/>
      <c r="AE41" s="477"/>
      <c r="AF41" s="477"/>
      <c r="AG41" s="477"/>
      <c r="AH41" s="413" t="s">
        <v>5</v>
      </c>
      <c r="AI41" s="414"/>
      <c r="AJ41" s="418"/>
      <c r="AK41" s="419"/>
      <c r="AL41" s="419"/>
      <c r="AM41" s="419"/>
      <c r="AN41" s="419"/>
      <c r="AO41" s="419"/>
      <c r="AP41" s="419"/>
      <c r="AQ41" s="420"/>
      <c r="AR41" s="413" t="s">
        <v>5</v>
      </c>
      <c r="AS41" s="414"/>
      <c r="AT41" s="54"/>
      <c r="AZ41" s="10"/>
      <c r="BA41" s="58"/>
      <c r="BB41" s="58"/>
      <c r="BC41" s="32"/>
      <c r="BD41" s="10"/>
      <c r="BE41" s="10"/>
      <c r="BF41" s="10"/>
      <c r="BG41" s="10"/>
      <c r="BH41" s="10"/>
      <c r="BI41" s="10"/>
      <c r="BJ41" s="56"/>
      <c r="BK41" s="10"/>
      <c r="BL41" s="10"/>
      <c r="BM41" s="10"/>
      <c r="BN41" s="10"/>
      <c r="BO41" s="32"/>
      <c r="BP41" s="32"/>
      <c r="BU41" s="32"/>
      <c r="BV41" s="57"/>
      <c r="BW41" s="57"/>
      <c r="BX41" s="57"/>
      <c r="BY41" s="57"/>
      <c r="BZ41" s="57"/>
      <c r="CA41" s="56"/>
      <c r="CB41" s="56"/>
      <c r="CC41" s="56"/>
      <c r="CD41" s="56"/>
      <c r="CE41" s="56"/>
      <c r="CF41" s="56"/>
    </row>
    <row r="42" spans="1:84" ht="15.75" customHeight="1">
      <c r="A42" s="10"/>
      <c r="B42" s="10"/>
      <c r="C42" s="478" t="s">
        <v>325</v>
      </c>
      <c r="D42" s="479"/>
      <c r="E42" s="479"/>
      <c r="F42" s="479"/>
      <c r="G42" s="480"/>
      <c r="H42" s="559"/>
      <c r="I42" s="560"/>
      <c r="J42" s="560"/>
      <c r="K42" s="560"/>
      <c r="L42" s="560"/>
      <c r="M42" s="560"/>
      <c r="N42" s="560"/>
      <c r="O42" s="561"/>
      <c r="P42" s="605" t="s">
        <v>222</v>
      </c>
      <c r="Q42" s="606"/>
      <c r="R42" s="518">
        <f>IF(H42=0,0,ROUND(H42/J54,2))</f>
        <v>0</v>
      </c>
      <c r="S42" s="519"/>
      <c r="T42" s="519"/>
      <c r="U42" s="519"/>
      <c r="V42" s="519"/>
      <c r="W42" s="519"/>
      <c r="X42" s="519"/>
      <c r="Y42" s="520"/>
      <c r="Z42" s="476">
        <f t="shared" si="0"/>
        <v>0</v>
      </c>
      <c r="AA42" s="477"/>
      <c r="AB42" s="477"/>
      <c r="AC42" s="477"/>
      <c r="AD42" s="477"/>
      <c r="AE42" s="477"/>
      <c r="AF42" s="477"/>
      <c r="AG42" s="477"/>
      <c r="AH42" s="413" t="s">
        <v>5</v>
      </c>
      <c r="AI42" s="414"/>
      <c r="AJ42" s="418"/>
      <c r="AK42" s="419"/>
      <c r="AL42" s="419"/>
      <c r="AM42" s="419"/>
      <c r="AN42" s="419"/>
      <c r="AO42" s="419"/>
      <c r="AP42" s="419"/>
      <c r="AQ42" s="420"/>
      <c r="AR42" s="413" t="s">
        <v>5</v>
      </c>
      <c r="AS42" s="414"/>
      <c r="AT42" s="54"/>
      <c r="AZ42" s="10"/>
      <c r="BA42" s="58"/>
      <c r="BB42" s="58"/>
      <c r="BC42" s="32"/>
      <c r="BD42" s="10"/>
      <c r="BE42" s="10"/>
      <c r="BF42" s="10"/>
      <c r="BG42" s="10"/>
      <c r="BH42" s="56"/>
      <c r="BI42" s="10"/>
      <c r="BJ42" s="10"/>
      <c r="BK42" s="10"/>
      <c r="BL42" s="10"/>
      <c r="BM42" s="10"/>
      <c r="BN42" s="10"/>
      <c r="BO42" s="32"/>
      <c r="BP42" s="32"/>
      <c r="BU42" s="32"/>
      <c r="BV42" s="57"/>
      <c r="BW42" s="57"/>
      <c r="BX42" s="57"/>
      <c r="BY42" s="57"/>
      <c r="BZ42" s="57"/>
      <c r="CA42" s="56"/>
      <c r="CB42" s="56"/>
      <c r="CC42" s="56"/>
      <c r="CD42" s="56"/>
      <c r="CE42" s="56"/>
      <c r="CF42" s="56"/>
    </row>
    <row r="43" spans="1:84" ht="15.75" customHeight="1">
      <c r="A43" s="10"/>
      <c r="B43" s="10"/>
      <c r="C43" s="478" t="s">
        <v>326</v>
      </c>
      <c r="D43" s="479"/>
      <c r="E43" s="479"/>
      <c r="F43" s="479"/>
      <c r="G43" s="480"/>
      <c r="H43" s="559"/>
      <c r="I43" s="560"/>
      <c r="J43" s="560"/>
      <c r="K43" s="560"/>
      <c r="L43" s="560"/>
      <c r="M43" s="560"/>
      <c r="N43" s="560"/>
      <c r="O43" s="561"/>
      <c r="P43" s="605" t="s">
        <v>222</v>
      </c>
      <c r="Q43" s="606"/>
      <c r="R43" s="518">
        <f>IF(H43=0,0,ROUND(H43/J54,2))</f>
        <v>0</v>
      </c>
      <c r="S43" s="519"/>
      <c r="T43" s="519"/>
      <c r="U43" s="519"/>
      <c r="V43" s="519"/>
      <c r="W43" s="519"/>
      <c r="X43" s="519"/>
      <c r="Y43" s="520"/>
      <c r="Z43" s="476">
        <f t="shared" si="0"/>
        <v>0</v>
      </c>
      <c r="AA43" s="477"/>
      <c r="AB43" s="477"/>
      <c r="AC43" s="477"/>
      <c r="AD43" s="477"/>
      <c r="AE43" s="477"/>
      <c r="AF43" s="477"/>
      <c r="AG43" s="477"/>
      <c r="AH43" s="413" t="s">
        <v>5</v>
      </c>
      <c r="AI43" s="414"/>
      <c r="AJ43" s="418"/>
      <c r="AK43" s="419"/>
      <c r="AL43" s="419"/>
      <c r="AM43" s="419"/>
      <c r="AN43" s="419"/>
      <c r="AO43" s="419"/>
      <c r="AP43" s="419"/>
      <c r="AQ43" s="420"/>
      <c r="AR43" s="413" t="s">
        <v>5</v>
      </c>
      <c r="AS43" s="414"/>
      <c r="AT43" s="54"/>
      <c r="AZ43" s="10"/>
      <c r="BA43" s="58"/>
      <c r="BB43" s="58"/>
      <c r="BC43" s="32"/>
      <c r="BD43" s="10"/>
      <c r="BE43" s="10"/>
      <c r="BF43" s="10"/>
      <c r="BG43" s="10"/>
      <c r="BH43" s="56"/>
      <c r="BI43" s="56"/>
      <c r="BJ43" s="56"/>
      <c r="BK43" s="56"/>
      <c r="BL43" s="56"/>
      <c r="BM43" s="10"/>
      <c r="BN43" s="10"/>
      <c r="BO43" s="32"/>
      <c r="BP43" s="32"/>
      <c r="BU43" s="32"/>
      <c r="BV43" s="57"/>
      <c r="BW43" s="57"/>
      <c r="BX43" s="57"/>
      <c r="BY43" s="57"/>
      <c r="BZ43" s="57"/>
      <c r="CA43" s="56"/>
      <c r="CB43" s="56"/>
      <c r="CC43" s="56"/>
      <c r="CD43" s="56"/>
      <c r="CE43" s="56"/>
      <c r="CF43" s="56"/>
    </row>
    <row r="44" spans="1:84" ht="15.75" customHeight="1">
      <c r="A44" s="10"/>
      <c r="B44" s="10"/>
      <c r="C44" s="478" t="s">
        <v>327</v>
      </c>
      <c r="D44" s="479"/>
      <c r="E44" s="479"/>
      <c r="F44" s="479"/>
      <c r="G44" s="480"/>
      <c r="H44" s="559"/>
      <c r="I44" s="560"/>
      <c r="J44" s="560"/>
      <c r="K44" s="560"/>
      <c r="L44" s="560"/>
      <c r="M44" s="560"/>
      <c r="N44" s="560"/>
      <c r="O44" s="561"/>
      <c r="P44" s="605" t="s">
        <v>222</v>
      </c>
      <c r="Q44" s="606"/>
      <c r="R44" s="518">
        <f>IF(H44=0,0,ROUND(H44/J54,2))</f>
        <v>0</v>
      </c>
      <c r="S44" s="519"/>
      <c r="T44" s="519"/>
      <c r="U44" s="519"/>
      <c r="V44" s="519"/>
      <c r="W44" s="519"/>
      <c r="X44" s="519"/>
      <c r="Y44" s="520"/>
      <c r="Z44" s="476">
        <f t="shared" si="0"/>
        <v>0</v>
      </c>
      <c r="AA44" s="477"/>
      <c r="AB44" s="477"/>
      <c r="AC44" s="477"/>
      <c r="AD44" s="477"/>
      <c r="AE44" s="477"/>
      <c r="AF44" s="477"/>
      <c r="AG44" s="477"/>
      <c r="AH44" s="413" t="s">
        <v>5</v>
      </c>
      <c r="AI44" s="414"/>
      <c r="AJ44" s="418"/>
      <c r="AK44" s="419"/>
      <c r="AL44" s="419"/>
      <c r="AM44" s="419"/>
      <c r="AN44" s="419"/>
      <c r="AO44" s="419"/>
      <c r="AP44" s="419"/>
      <c r="AQ44" s="420"/>
      <c r="AR44" s="413" t="s">
        <v>5</v>
      </c>
      <c r="AS44" s="414"/>
      <c r="AT44" s="54"/>
      <c r="AZ44" s="10"/>
      <c r="BA44" s="58"/>
      <c r="BB44" s="58"/>
      <c r="BC44" s="32"/>
      <c r="BD44" s="10"/>
      <c r="BE44" s="10"/>
      <c r="BF44" s="10"/>
      <c r="BG44" s="10"/>
      <c r="BH44" s="56"/>
      <c r="BI44" s="56"/>
      <c r="BJ44" s="56"/>
      <c r="BK44" s="56"/>
      <c r="BL44" s="56"/>
      <c r="BM44" s="10"/>
      <c r="BN44" s="10"/>
      <c r="BO44" s="32"/>
      <c r="BP44" s="32"/>
      <c r="BU44" s="32"/>
      <c r="BV44" s="57"/>
      <c r="BW44" s="57"/>
      <c r="BX44" s="57"/>
      <c r="BY44" s="57"/>
      <c r="BZ44" s="57"/>
      <c r="CA44" s="56"/>
      <c r="CB44" s="56"/>
      <c r="CC44" s="56"/>
      <c r="CD44" s="56"/>
      <c r="CE44" s="56"/>
      <c r="CF44" s="56"/>
    </row>
    <row r="45" spans="1:84" ht="15.75" customHeight="1">
      <c r="A45" s="10"/>
      <c r="B45" s="10"/>
      <c r="C45" s="478" t="s">
        <v>328</v>
      </c>
      <c r="D45" s="479"/>
      <c r="E45" s="479"/>
      <c r="F45" s="479"/>
      <c r="G45" s="480"/>
      <c r="H45" s="559"/>
      <c r="I45" s="560"/>
      <c r="J45" s="560"/>
      <c r="K45" s="560"/>
      <c r="L45" s="560"/>
      <c r="M45" s="560"/>
      <c r="N45" s="560"/>
      <c r="O45" s="561"/>
      <c r="P45" s="605" t="s">
        <v>222</v>
      </c>
      <c r="Q45" s="606"/>
      <c r="R45" s="518">
        <f>IF(H45=0,0,ROUND(H45/J54,2))</f>
        <v>0</v>
      </c>
      <c r="S45" s="519"/>
      <c r="T45" s="519"/>
      <c r="U45" s="519"/>
      <c r="V45" s="519"/>
      <c r="W45" s="519"/>
      <c r="X45" s="519"/>
      <c r="Y45" s="520"/>
      <c r="Z45" s="476">
        <f t="shared" si="0"/>
        <v>0</v>
      </c>
      <c r="AA45" s="477"/>
      <c r="AB45" s="477"/>
      <c r="AC45" s="477"/>
      <c r="AD45" s="477"/>
      <c r="AE45" s="477"/>
      <c r="AF45" s="477"/>
      <c r="AG45" s="477"/>
      <c r="AH45" s="413" t="s">
        <v>5</v>
      </c>
      <c r="AI45" s="414"/>
      <c r="AJ45" s="418"/>
      <c r="AK45" s="419"/>
      <c r="AL45" s="419"/>
      <c r="AM45" s="419"/>
      <c r="AN45" s="419"/>
      <c r="AO45" s="419"/>
      <c r="AP45" s="419"/>
      <c r="AQ45" s="420"/>
      <c r="AR45" s="413" t="s">
        <v>5</v>
      </c>
      <c r="AS45" s="414"/>
      <c r="AT45" s="54"/>
      <c r="AZ45" s="10"/>
      <c r="BA45" s="58"/>
      <c r="BB45" s="58"/>
      <c r="BC45" s="32"/>
      <c r="BD45" s="10"/>
      <c r="BE45" s="10"/>
      <c r="BF45" s="10"/>
      <c r="BG45" s="10"/>
      <c r="BH45" s="10"/>
      <c r="BI45" s="10"/>
      <c r="BJ45" s="56"/>
      <c r="BK45" s="10"/>
      <c r="BL45" s="10"/>
      <c r="BM45" s="10"/>
      <c r="BN45" s="10"/>
      <c r="BO45" s="32"/>
      <c r="BP45" s="32"/>
      <c r="BU45" s="32"/>
      <c r="BV45" s="57"/>
      <c r="BW45" s="57"/>
      <c r="BX45" s="57"/>
      <c r="BY45" s="57"/>
      <c r="BZ45" s="57"/>
      <c r="CA45" s="56"/>
      <c r="CB45" s="56"/>
      <c r="CC45" s="56"/>
      <c r="CD45" s="56"/>
      <c r="CE45" s="56"/>
      <c r="CF45" s="56"/>
    </row>
    <row r="46" spans="1:84" ht="15.75" customHeight="1">
      <c r="A46" s="10"/>
      <c r="B46" s="10"/>
      <c r="C46" s="478" t="s">
        <v>329</v>
      </c>
      <c r="D46" s="479"/>
      <c r="E46" s="479"/>
      <c r="F46" s="479"/>
      <c r="G46" s="480"/>
      <c r="H46" s="559"/>
      <c r="I46" s="560"/>
      <c r="J46" s="560"/>
      <c r="K46" s="560"/>
      <c r="L46" s="560"/>
      <c r="M46" s="560"/>
      <c r="N46" s="560"/>
      <c r="O46" s="561"/>
      <c r="P46" s="605" t="s">
        <v>222</v>
      </c>
      <c r="Q46" s="606"/>
      <c r="R46" s="518">
        <f>IF(H46=0,0,ROUND(H46/J54,2))</f>
        <v>0</v>
      </c>
      <c r="S46" s="519"/>
      <c r="T46" s="519"/>
      <c r="U46" s="519"/>
      <c r="V46" s="519"/>
      <c r="W46" s="519"/>
      <c r="X46" s="519"/>
      <c r="Y46" s="520"/>
      <c r="Z46" s="476">
        <f t="shared" si="0"/>
        <v>0</v>
      </c>
      <c r="AA46" s="477"/>
      <c r="AB46" s="477"/>
      <c r="AC46" s="477"/>
      <c r="AD46" s="477"/>
      <c r="AE46" s="477"/>
      <c r="AF46" s="477"/>
      <c r="AG46" s="477"/>
      <c r="AH46" s="413" t="s">
        <v>5</v>
      </c>
      <c r="AI46" s="414"/>
      <c r="AJ46" s="418"/>
      <c r="AK46" s="419"/>
      <c r="AL46" s="419"/>
      <c r="AM46" s="419"/>
      <c r="AN46" s="419"/>
      <c r="AO46" s="419"/>
      <c r="AP46" s="419"/>
      <c r="AQ46" s="420"/>
      <c r="AR46" s="413" t="s">
        <v>5</v>
      </c>
      <c r="AS46" s="414"/>
      <c r="AT46" s="54"/>
      <c r="AZ46" s="10"/>
      <c r="BA46" s="58"/>
      <c r="BB46" s="58"/>
      <c r="BC46" s="32"/>
      <c r="BD46" s="10"/>
      <c r="BE46" s="10"/>
      <c r="BF46" s="10"/>
      <c r="BG46" s="10"/>
      <c r="BH46" s="56"/>
      <c r="BI46" s="10"/>
      <c r="BJ46" s="10"/>
      <c r="BK46" s="10"/>
      <c r="BL46" s="10"/>
      <c r="BM46" s="10"/>
      <c r="BN46" s="10"/>
      <c r="BO46" s="32"/>
      <c r="BP46" s="32"/>
      <c r="BU46" s="32"/>
      <c r="BV46" s="57"/>
      <c r="BW46" s="57"/>
      <c r="BX46" s="57"/>
      <c r="BY46" s="57"/>
      <c r="BZ46" s="57"/>
      <c r="CA46" s="56"/>
      <c r="CB46" s="56"/>
      <c r="CC46" s="56"/>
      <c r="CD46" s="56"/>
      <c r="CE46" s="56"/>
      <c r="CF46" s="56"/>
    </row>
    <row r="47" spans="1:84" ht="15.75" customHeight="1">
      <c r="A47" s="10"/>
      <c r="B47" s="10"/>
      <c r="C47" s="478" t="s">
        <v>330</v>
      </c>
      <c r="D47" s="479"/>
      <c r="E47" s="479"/>
      <c r="F47" s="479"/>
      <c r="G47" s="480"/>
      <c r="H47" s="559"/>
      <c r="I47" s="560"/>
      <c r="J47" s="560"/>
      <c r="K47" s="560"/>
      <c r="L47" s="560"/>
      <c r="M47" s="560"/>
      <c r="N47" s="560"/>
      <c r="O47" s="561"/>
      <c r="P47" s="605" t="s">
        <v>222</v>
      </c>
      <c r="Q47" s="606"/>
      <c r="R47" s="518">
        <f>IF(H47=0,0,ROUND(H47/J54,2))</f>
        <v>0</v>
      </c>
      <c r="S47" s="519"/>
      <c r="T47" s="519"/>
      <c r="U47" s="519"/>
      <c r="V47" s="519"/>
      <c r="W47" s="519"/>
      <c r="X47" s="519"/>
      <c r="Y47" s="520"/>
      <c r="Z47" s="476">
        <f t="shared" si="0"/>
        <v>0</v>
      </c>
      <c r="AA47" s="477"/>
      <c r="AB47" s="477"/>
      <c r="AC47" s="477"/>
      <c r="AD47" s="477"/>
      <c r="AE47" s="477"/>
      <c r="AF47" s="477"/>
      <c r="AG47" s="477"/>
      <c r="AH47" s="413" t="s">
        <v>5</v>
      </c>
      <c r="AI47" s="414"/>
      <c r="AJ47" s="418"/>
      <c r="AK47" s="419"/>
      <c r="AL47" s="419"/>
      <c r="AM47" s="419"/>
      <c r="AN47" s="419"/>
      <c r="AO47" s="419"/>
      <c r="AP47" s="419"/>
      <c r="AQ47" s="420"/>
      <c r="AR47" s="413" t="s">
        <v>5</v>
      </c>
      <c r="AS47" s="414"/>
      <c r="AT47" s="54"/>
      <c r="AZ47" s="10"/>
      <c r="BA47" s="58"/>
      <c r="BB47" s="58"/>
      <c r="BC47" s="32"/>
      <c r="BD47" s="10"/>
      <c r="BE47" s="10"/>
      <c r="BF47" s="10"/>
      <c r="BG47" s="10"/>
      <c r="BH47" s="56"/>
      <c r="BI47" s="56"/>
      <c r="BJ47" s="56"/>
      <c r="BK47" s="56"/>
      <c r="BL47" s="56"/>
      <c r="BM47" s="10"/>
      <c r="BN47" s="10"/>
      <c r="BO47" s="32"/>
      <c r="BP47" s="32"/>
      <c r="BU47" s="32"/>
      <c r="BV47" s="57"/>
      <c r="BW47" s="57"/>
      <c r="BX47" s="57"/>
      <c r="BY47" s="57"/>
      <c r="BZ47" s="57"/>
      <c r="CA47" s="56"/>
      <c r="CB47" s="56"/>
      <c r="CC47" s="56"/>
      <c r="CD47" s="56"/>
      <c r="CE47" s="56"/>
      <c r="CF47" s="56"/>
    </row>
    <row r="48" spans="1:84" ht="15.75" customHeight="1">
      <c r="A48" s="10"/>
      <c r="B48" s="10"/>
      <c r="C48" s="478" t="s">
        <v>331</v>
      </c>
      <c r="D48" s="479"/>
      <c r="E48" s="479"/>
      <c r="F48" s="479"/>
      <c r="G48" s="480"/>
      <c r="H48" s="559"/>
      <c r="I48" s="560"/>
      <c r="J48" s="560"/>
      <c r="K48" s="560"/>
      <c r="L48" s="560"/>
      <c r="M48" s="560"/>
      <c r="N48" s="560"/>
      <c r="O48" s="561"/>
      <c r="P48" s="605" t="s">
        <v>222</v>
      </c>
      <c r="Q48" s="606"/>
      <c r="R48" s="518">
        <f>IF(H48=0,0,ROUND(H48/J54,2))</f>
        <v>0</v>
      </c>
      <c r="S48" s="519"/>
      <c r="T48" s="519"/>
      <c r="U48" s="519"/>
      <c r="V48" s="519"/>
      <c r="W48" s="519"/>
      <c r="X48" s="519"/>
      <c r="Y48" s="520"/>
      <c r="Z48" s="476">
        <f t="shared" si="0"/>
        <v>0</v>
      </c>
      <c r="AA48" s="477"/>
      <c r="AB48" s="477"/>
      <c r="AC48" s="477"/>
      <c r="AD48" s="477"/>
      <c r="AE48" s="477"/>
      <c r="AF48" s="477"/>
      <c r="AG48" s="477"/>
      <c r="AH48" s="413" t="s">
        <v>5</v>
      </c>
      <c r="AI48" s="414"/>
      <c r="AJ48" s="418"/>
      <c r="AK48" s="419"/>
      <c r="AL48" s="419"/>
      <c r="AM48" s="419"/>
      <c r="AN48" s="419"/>
      <c r="AO48" s="419"/>
      <c r="AP48" s="419"/>
      <c r="AQ48" s="420"/>
      <c r="AR48" s="413" t="s">
        <v>5</v>
      </c>
      <c r="AS48" s="414"/>
      <c r="AT48" s="54"/>
      <c r="AZ48" s="10"/>
      <c r="BA48" s="58"/>
      <c r="BB48" s="58"/>
      <c r="BC48" s="32"/>
      <c r="BD48" s="10"/>
      <c r="BE48" s="10"/>
      <c r="BF48" s="10"/>
      <c r="BG48" s="10"/>
      <c r="BH48" s="56"/>
      <c r="BI48" s="56"/>
      <c r="BJ48" s="56"/>
      <c r="BK48" s="56"/>
      <c r="BL48" s="56"/>
      <c r="BM48" s="10"/>
      <c r="BN48" s="10"/>
      <c r="BO48" s="32"/>
      <c r="BP48" s="32"/>
      <c r="BU48" s="32"/>
      <c r="BV48" s="57"/>
      <c r="BW48" s="57"/>
      <c r="BX48" s="57"/>
      <c r="BY48" s="57"/>
      <c r="BZ48" s="57"/>
      <c r="CA48" s="56"/>
      <c r="CB48" s="56"/>
      <c r="CC48" s="56"/>
      <c r="CD48" s="56"/>
      <c r="CE48" s="56"/>
      <c r="CF48" s="56"/>
    </row>
    <row r="49" spans="1:84" ht="15.75" customHeight="1">
      <c r="A49" s="10"/>
      <c r="B49" s="10"/>
      <c r="C49" s="478" t="s">
        <v>332</v>
      </c>
      <c r="D49" s="479"/>
      <c r="E49" s="479"/>
      <c r="F49" s="479"/>
      <c r="G49" s="480"/>
      <c r="H49" s="559"/>
      <c r="I49" s="560"/>
      <c r="J49" s="560"/>
      <c r="K49" s="560"/>
      <c r="L49" s="560"/>
      <c r="M49" s="560"/>
      <c r="N49" s="560"/>
      <c r="O49" s="561"/>
      <c r="P49" s="605" t="s">
        <v>222</v>
      </c>
      <c r="Q49" s="606"/>
      <c r="R49" s="518">
        <f>IF(H49=0,0,ROUND(H49/J54,2))</f>
        <v>0</v>
      </c>
      <c r="S49" s="519"/>
      <c r="T49" s="519"/>
      <c r="U49" s="519"/>
      <c r="V49" s="519"/>
      <c r="W49" s="519"/>
      <c r="X49" s="519"/>
      <c r="Y49" s="520"/>
      <c r="Z49" s="476">
        <f t="shared" si="0"/>
        <v>0</v>
      </c>
      <c r="AA49" s="477"/>
      <c r="AB49" s="477"/>
      <c r="AC49" s="477"/>
      <c r="AD49" s="477"/>
      <c r="AE49" s="477"/>
      <c r="AF49" s="477"/>
      <c r="AG49" s="477"/>
      <c r="AH49" s="413" t="s">
        <v>5</v>
      </c>
      <c r="AI49" s="414"/>
      <c r="AJ49" s="418"/>
      <c r="AK49" s="419"/>
      <c r="AL49" s="419"/>
      <c r="AM49" s="419"/>
      <c r="AN49" s="419"/>
      <c r="AO49" s="419"/>
      <c r="AP49" s="419"/>
      <c r="AQ49" s="420"/>
      <c r="AR49" s="413" t="s">
        <v>5</v>
      </c>
      <c r="AS49" s="414"/>
      <c r="AT49" s="54"/>
      <c r="AZ49" s="10"/>
      <c r="BA49" s="10"/>
      <c r="BB49" s="10"/>
      <c r="BC49" s="32"/>
      <c r="BD49" s="10"/>
      <c r="BE49" s="10"/>
      <c r="BF49" s="10"/>
      <c r="BG49" s="10"/>
      <c r="BH49" s="10"/>
      <c r="BI49" s="10"/>
      <c r="BJ49" s="56"/>
      <c r="BK49" s="10"/>
      <c r="BL49" s="10"/>
      <c r="BM49" s="10"/>
      <c r="BN49" s="10"/>
      <c r="BO49" s="32"/>
      <c r="BP49" s="32"/>
      <c r="BU49" s="32"/>
      <c r="BV49" s="57"/>
      <c r="BW49" s="57"/>
      <c r="BX49" s="57"/>
      <c r="BY49" s="57"/>
      <c r="BZ49" s="57"/>
      <c r="CA49" s="56"/>
      <c r="CB49" s="56"/>
      <c r="CC49" s="56"/>
      <c r="CD49" s="56"/>
      <c r="CE49" s="56"/>
      <c r="CF49" s="56"/>
    </row>
    <row r="50" spans="1:84" ht="15.75" customHeight="1">
      <c r="A50" s="10"/>
      <c r="B50" s="10"/>
      <c r="C50" s="478" t="s">
        <v>333</v>
      </c>
      <c r="D50" s="479"/>
      <c r="E50" s="479"/>
      <c r="F50" s="479"/>
      <c r="G50" s="480"/>
      <c r="H50" s="559"/>
      <c r="I50" s="560"/>
      <c r="J50" s="560"/>
      <c r="K50" s="560"/>
      <c r="L50" s="560"/>
      <c r="M50" s="560"/>
      <c r="N50" s="560"/>
      <c r="O50" s="561"/>
      <c r="P50" s="605" t="s">
        <v>222</v>
      </c>
      <c r="Q50" s="606"/>
      <c r="R50" s="518">
        <f>IF(H50=0,0,ROUND(H50/J54,2))</f>
        <v>0</v>
      </c>
      <c r="S50" s="519"/>
      <c r="T50" s="519"/>
      <c r="U50" s="519"/>
      <c r="V50" s="519"/>
      <c r="W50" s="519"/>
      <c r="X50" s="519"/>
      <c r="Y50" s="520"/>
      <c r="Z50" s="476">
        <f t="shared" si="0"/>
        <v>0</v>
      </c>
      <c r="AA50" s="477"/>
      <c r="AB50" s="477"/>
      <c r="AC50" s="477"/>
      <c r="AD50" s="477"/>
      <c r="AE50" s="477"/>
      <c r="AF50" s="477"/>
      <c r="AG50" s="477"/>
      <c r="AH50" s="413" t="s">
        <v>5</v>
      </c>
      <c r="AI50" s="414"/>
      <c r="AJ50" s="418"/>
      <c r="AK50" s="419"/>
      <c r="AL50" s="419"/>
      <c r="AM50" s="419"/>
      <c r="AN50" s="419"/>
      <c r="AO50" s="419"/>
      <c r="AP50" s="419"/>
      <c r="AQ50" s="420"/>
      <c r="AR50" s="413" t="s">
        <v>5</v>
      </c>
      <c r="AS50" s="414"/>
      <c r="AT50" s="54"/>
      <c r="AZ50" s="10"/>
      <c r="BA50" s="10"/>
      <c r="BB50" s="10"/>
      <c r="BC50" s="32"/>
      <c r="BD50" s="10"/>
      <c r="BE50" s="10"/>
      <c r="BF50" s="10"/>
      <c r="BG50" s="10"/>
      <c r="BH50" s="56"/>
      <c r="BI50" s="10"/>
      <c r="BJ50" s="10"/>
      <c r="BK50" s="10"/>
      <c r="BL50" s="10"/>
      <c r="BM50" s="10"/>
      <c r="BN50" s="10"/>
      <c r="BO50" s="32"/>
      <c r="BP50" s="32"/>
      <c r="BU50" s="32"/>
      <c r="BV50" s="57"/>
      <c r="BW50" s="57"/>
      <c r="BX50" s="57"/>
      <c r="BY50" s="57"/>
      <c r="BZ50" s="57"/>
      <c r="CA50" s="56"/>
      <c r="CB50" s="56"/>
      <c r="CC50" s="56"/>
      <c r="CD50" s="56"/>
      <c r="CE50" s="56"/>
      <c r="CF50" s="56"/>
    </row>
    <row r="51" spans="1:84" ht="15.75" customHeight="1">
      <c r="A51" s="10"/>
      <c r="B51" s="10"/>
      <c r="C51" s="478" t="s">
        <v>334</v>
      </c>
      <c r="D51" s="479"/>
      <c r="E51" s="479"/>
      <c r="F51" s="479"/>
      <c r="G51" s="480"/>
      <c r="H51" s="559"/>
      <c r="I51" s="560"/>
      <c r="J51" s="560"/>
      <c r="K51" s="560"/>
      <c r="L51" s="560"/>
      <c r="M51" s="560"/>
      <c r="N51" s="560"/>
      <c r="O51" s="561"/>
      <c r="P51" s="605" t="s">
        <v>222</v>
      </c>
      <c r="Q51" s="606"/>
      <c r="R51" s="518">
        <f>IF(H51=0,0,ROUND(H51/J54,2))</f>
        <v>0</v>
      </c>
      <c r="S51" s="519"/>
      <c r="T51" s="519"/>
      <c r="U51" s="519"/>
      <c r="V51" s="519"/>
      <c r="W51" s="519"/>
      <c r="X51" s="519"/>
      <c r="Y51" s="520"/>
      <c r="Z51" s="476">
        <f t="shared" si="0"/>
        <v>0</v>
      </c>
      <c r="AA51" s="477"/>
      <c r="AB51" s="477"/>
      <c r="AC51" s="477"/>
      <c r="AD51" s="477"/>
      <c r="AE51" s="477"/>
      <c r="AF51" s="477"/>
      <c r="AG51" s="477"/>
      <c r="AH51" s="413" t="s">
        <v>5</v>
      </c>
      <c r="AI51" s="414"/>
      <c r="AJ51" s="418"/>
      <c r="AK51" s="419"/>
      <c r="AL51" s="419"/>
      <c r="AM51" s="419"/>
      <c r="AN51" s="419"/>
      <c r="AO51" s="419"/>
      <c r="AP51" s="419"/>
      <c r="AQ51" s="420"/>
      <c r="AR51" s="413" t="s">
        <v>5</v>
      </c>
      <c r="AS51" s="414"/>
      <c r="AT51" s="54"/>
      <c r="AZ51" s="10"/>
      <c r="BA51" s="10"/>
      <c r="BB51" s="10"/>
      <c r="BC51" s="32"/>
      <c r="BD51" s="10"/>
      <c r="BE51" s="10"/>
      <c r="BF51" s="10"/>
      <c r="BG51" s="10"/>
      <c r="BH51" s="56"/>
      <c r="BI51" s="56"/>
      <c r="BJ51" s="56"/>
      <c r="BK51" s="56"/>
      <c r="BL51" s="56"/>
      <c r="BM51" s="10"/>
      <c r="BN51" s="10"/>
      <c r="BO51" s="32"/>
      <c r="BP51" s="32"/>
      <c r="BU51" s="32"/>
      <c r="BV51" s="57"/>
      <c r="BW51" s="57"/>
      <c r="BX51" s="57"/>
      <c r="BY51" s="57"/>
      <c r="BZ51" s="57"/>
      <c r="CA51" s="56"/>
      <c r="CB51" s="56"/>
      <c r="CC51" s="56"/>
      <c r="CD51" s="56"/>
      <c r="CE51" s="56"/>
      <c r="CF51" s="56"/>
    </row>
    <row r="52" spans="1:84" ht="15.75" customHeight="1">
      <c r="A52" s="10"/>
      <c r="B52" s="10"/>
      <c r="C52" s="478" t="s">
        <v>335</v>
      </c>
      <c r="D52" s="479"/>
      <c r="E52" s="479"/>
      <c r="F52" s="479"/>
      <c r="G52" s="480"/>
      <c r="H52" s="559"/>
      <c r="I52" s="560"/>
      <c r="J52" s="560"/>
      <c r="K52" s="560"/>
      <c r="L52" s="560"/>
      <c r="M52" s="560"/>
      <c r="N52" s="560"/>
      <c r="O52" s="561"/>
      <c r="P52" s="605" t="s">
        <v>222</v>
      </c>
      <c r="Q52" s="606"/>
      <c r="R52" s="518">
        <f>IF(H52=0,0,ROUND(H52/J54,2))</f>
        <v>0</v>
      </c>
      <c r="S52" s="519"/>
      <c r="T52" s="519"/>
      <c r="U52" s="519"/>
      <c r="V52" s="519"/>
      <c r="W52" s="519"/>
      <c r="X52" s="519"/>
      <c r="Y52" s="520"/>
      <c r="Z52" s="476">
        <f t="shared" si="0"/>
        <v>0</v>
      </c>
      <c r="AA52" s="477"/>
      <c r="AB52" s="477"/>
      <c r="AC52" s="477"/>
      <c r="AD52" s="477"/>
      <c r="AE52" s="477"/>
      <c r="AF52" s="477"/>
      <c r="AG52" s="477"/>
      <c r="AH52" s="413" t="s">
        <v>5</v>
      </c>
      <c r="AI52" s="414"/>
      <c r="AJ52" s="418"/>
      <c r="AK52" s="419"/>
      <c r="AL52" s="419"/>
      <c r="AM52" s="419"/>
      <c r="AN52" s="419"/>
      <c r="AO52" s="419"/>
      <c r="AP52" s="419"/>
      <c r="AQ52" s="420"/>
      <c r="AR52" s="413" t="s">
        <v>5</v>
      </c>
      <c r="AS52" s="414"/>
      <c r="AT52" s="54"/>
      <c r="AZ52" s="10"/>
      <c r="BA52" s="10"/>
      <c r="BB52" s="10"/>
      <c r="BC52" s="32"/>
      <c r="BD52" s="10"/>
      <c r="BE52" s="10"/>
      <c r="BF52" s="10"/>
      <c r="BG52" s="10"/>
      <c r="BH52" s="56"/>
      <c r="BI52" s="56"/>
      <c r="BJ52" s="56"/>
      <c r="BK52" s="56"/>
      <c r="BL52" s="56"/>
      <c r="BM52" s="10"/>
      <c r="BN52" s="10"/>
      <c r="BO52" s="32"/>
      <c r="BP52" s="32"/>
      <c r="BU52" s="32"/>
      <c r="BV52" s="57"/>
      <c r="BW52" s="57"/>
      <c r="BX52" s="57"/>
      <c r="BY52" s="57"/>
      <c r="BZ52" s="57"/>
      <c r="CA52" s="56"/>
      <c r="CB52" s="56"/>
      <c r="CC52" s="56"/>
      <c r="CD52" s="56"/>
      <c r="CE52" s="56"/>
      <c r="CF52" s="56"/>
    </row>
    <row r="53" spans="1:84" ht="15.75" customHeight="1" thickBot="1">
      <c r="A53" s="10"/>
      <c r="B53" s="10"/>
      <c r="C53" s="449" t="s">
        <v>336</v>
      </c>
      <c r="D53" s="450"/>
      <c r="E53" s="450"/>
      <c r="F53" s="450"/>
      <c r="G53" s="451"/>
      <c r="H53" s="626"/>
      <c r="I53" s="627"/>
      <c r="J53" s="627"/>
      <c r="K53" s="627"/>
      <c r="L53" s="627"/>
      <c r="M53" s="627"/>
      <c r="N53" s="627"/>
      <c r="O53" s="628"/>
      <c r="P53" s="617" t="s">
        <v>222</v>
      </c>
      <c r="Q53" s="618"/>
      <c r="R53" s="620">
        <f>IF(H53=0,0,ROUND(H53/J54,2))</f>
        <v>0</v>
      </c>
      <c r="S53" s="621"/>
      <c r="T53" s="621"/>
      <c r="U53" s="621"/>
      <c r="V53" s="621"/>
      <c r="W53" s="621"/>
      <c r="X53" s="621"/>
      <c r="Y53" s="622"/>
      <c r="Z53" s="474">
        <f t="shared" si="0"/>
        <v>0</v>
      </c>
      <c r="AA53" s="475"/>
      <c r="AB53" s="475"/>
      <c r="AC53" s="475"/>
      <c r="AD53" s="475"/>
      <c r="AE53" s="475"/>
      <c r="AF53" s="475"/>
      <c r="AG53" s="475"/>
      <c r="AH53" s="466" t="s">
        <v>5</v>
      </c>
      <c r="AI53" s="467"/>
      <c r="AJ53" s="468"/>
      <c r="AK53" s="469"/>
      <c r="AL53" s="469"/>
      <c r="AM53" s="469"/>
      <c r="AN53" s="469"/>
      <c r="AO53" s="469"/>
      <c r="AP53" s="469"/>
      <c r="AQ53" s="470"/>
      <c r="AR53" s="466" t="s">
        <v>5</v>
      </c>
      <c r="AS53" s="467"/>
      <c r="AT53" s="54"/>
      <c r="AZ53" s="10"/>
      <c r="BA53" s="10"/>
      <c r="BB53" s="10"/>
      <c r="BC53" s="32"/>
      <c r="BD53" s="10"/>
      <c r="BE53" s="10"/>
      <c r="BF53" s="10"/>
      <c r="BG53" s="10"/>
      <c r="BH53" s="10"/>
      <c r="BI53" s="10"/>
      <c r="BJ53" s="56"/>
      <c r="BK53" s="10"/>
      <c r="BL53" s="10"/>
      <c r="BM53" s="10"/>
      <c r="BN53" s="10"/>
      <c r="BO53" s="32"/>
      <c r="BP53" s="32"/>
      <c r="BU53" s="32"/>
      <c r="BV53" s="57"/>
      <c r="BW53" s="57"/>
      <c r="BX53" s="57"/>
      <c r="BY53" s="57"/>
      <c r="BZ53" s="57"/>
      <c r="CA53" s="56"/>
      <c r="CB53" s="56"/>
      <c r="CC53" s="56"/>
      <c r="CD53" s="56"/>
      <c r="CE53" s="56"/>
      <c r="CF53" s="56"/>
    </row>
    <row r="54" spans="1:84" ht="15.75" customHeight="1" thickTop="1">
      <c r="A54" s="10"/>
      <c r="B54" s="10"/>
      <c r="C54" s="446" t="s">
        <v>223</v>
      </c>
      <c r="D54" s="447"/>
      <c r="E54" s="447"/>
      <c r="F54" s="447"/>
      <c r="G54" s="448"/>
      <c r="H54" s="441" t="s">
        <v>337</v>
      </c>
      <c r="I54" s="442"/>
      <c r="J54" s="441">
        <f>SUM(H34:O53)</f>
        <v>0</v>
      </c>
      <c r="K54" s="615"/>
      <c r="L54" s="615"/>
      <c r="M54" s="615"/>
      <c r="N54" s="615"/>
      <c r="O54" s="616"/>
      <c r="P54" s="619" t="s">
        <v>222</v>
      </c>
      <c r="Q54" s="615"/>
      <c r="R54" s="623" t="s">
        <v>338</v>
      </c>
      <c r="S54" s="624"/>
      <c r="T54" s="624"/>
      <c r="U54" s="624"/>
      <c r="V54" s="624"/>
      <c r="W54" s="624"/>
      <c r="X54" s="624"/>
      <c r="Y54" s="625"/>
      <c r="Z54" s="463" t="s">
        <v>338</v>
      </c>
      <c r="AA54" s="464"/>
      <c r="AB54" s="464"/>
      <c r="AC54" s="464"/>
      <c r="AD54" s="464"/>
      <c r="AE54" s="464"/>
      <c r="AF54" s="464"/>
      <c r="AG54" s="464"/>
      <c r="AH54" s="464"/>
      <c r="AI54" s="465"/>
      <c r="AJ54" s="471">
        <f>SUM(AJ34:AQ53)</f>
        <v>0</v>
      </c>
      <c r="AK54" s="472"/>
      <c r="AL54" s="472"/>
      <c r="AM54" s="472"/>
      <c r="AN54" s="472"/>
      <c r="AO54" s="472"/>
      <c r="AP54" s="472"/>
      <c r="AQ54" s="473"/>
      <c r="AR54" s="436" t="s">
        <v>5</v>
      </c>
      <c r="AS54" s="437"/>
      <c r="AT54" s="461" t="s">
        <v>370</v>
      </c>
      <c r="AU54" s="462"/>
      <c r="AV54" s="462"/>
      <c r="AW54" s="462"/>
      <c r="AX54" s="462"/>
      <c r="AY54" s="462"/>
      <c r="AZ54" s="10"/>
      <c r="BA54" s="10"/>
      <c r="BB54" s="56"/>
      <c r="BC54" s="56"/>
      <c r="BD54" s="56"/>
      <c r="BE54" s="56"/>
      <c r="BF54" s="56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U54" s="32"/>
      <c r="BV54" s="59"/>
      <c r="BW54" s="59"/>
      <c r="BX54" s="59"/>
      <c r="BY54" s="59"/>
      <c r="BZ54" s="59"/>
      <c r="CA54" s="56"/>
      <c r="CB54" s="56"/>
      <c r="CC54" s="56"/>
      <c r="CD54" s="56"/>
      <c r="CE54" s="56"/>
      <c r="CF54" s="56"/>
    </row>
    <row r="55" spans="1:74" ht="11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56"/>
      <c r="AK55" s="56"/>
      <c r="AL55" s="10"/>
      <c r="AM55" s="10"/>
      <c r="AN55" s="10"/>
      <c r="AO55" s="10"/>
      <c r="AP55" s="56"/>
      <c r="AQ55" s="56"/>
      <c r="AR55" s="56"/>
      <c r="AS55" s="56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</row>
  </sheetData>
  <sheetProtection password="CC23" sheet="1" objects="1" scenarios="1" selectLockedCells="1"/>
  <mergeCells count="253">
    <mergeCell ref="P47:Q47"/>
    <mergeCell ref="C34:G34"/>
    <mergeCell ref="H38:O38"/>
    <mergeCell ref="C10:J11"/>
    <mergeCell ref="C42:G42"/>
    <mergeCell ref="C43:G43"/>
    <mergeCell ref="P43:Q43"/>
    <mergeCell ref="K23:U23"/>
    <mergeCell ref="R44:Y44"/>
    <mergeCell ref="C45:G45"/>
    <mergeCell ref="P48:Q48"/>
    <mergeCell ref="R48:Y48"/>
    <mergeCell ref="H53:O53"/>
    <mergeCell ref="H51:O51"/>
    <mergeCell ref="H52:O52"/>
    <mergeCell ref="H47:O47"/>
    <mergeCell ref="H48:O48"/>
    <mergeCell ref="H49:O49"/>
    <mergeCell ref="H50:O50"/>
    <mergeCell ref="R47:Y47"/>
    <mergeCell ref="AR42:AS42"/>
    <mergeCell ref="J54:O54"/>
    <mergeCell ref="R51:Y51"/>
    <mergeCell ref="R52:Y52"/>
    <mergeCell ref="P51:Q51"/>
    <mergeCell ref="P52:Q52"/>
    <mergeCell ref="P53:Q53"/>
    <mergeCell ref="P54:Q54"/>
    <mergeCell ref="R53:Y53"/>
    <mergeCell ref="R54:Y54"/>
    <mergeCell ref="Z43:AG43"/>
    <mergeCell ref="Z44:AG44"/>
    <mergeCell ref="Z45:AG45"/>
    <mergeCell ref="AH43:AI43"/>
    <mergeCell ref="AH39:AI39"/>
    <mergeCell ref="AH40:AI40"/>
    <mergeCell ref="AH41:AI41"/>
    <mergeCell ref="AH42:AI42"/>
    <mergeCell ref="AR51:AS51"/>
    <mergeCell ref="AR52:AS52"/>
    <mergeCell ref="AR53:AS53"/>
    <mergeCell ref="P38:Q38"/>
    <mergeCell ref="P39:Q39"/>
    <mergeCell ref="P49:Q49"/>
    <mergeCell ref="P50:Q50"/>
    <mergeCell ref="P40:Q40"/>
    <mergeCell ref="P41:Q41"/>
    <mergeCell ref="P42:Q42"/>
    <mergeCell ref="AR47:AS47"/>
    <mergeCell ref="AR48:AS48"/>
    <mergeCell ref="AR49:AS49"/>
    <mergeCell ref="AR50:AS50"/>
    <mergeCell ref="AR43:AS43"/>
    <mergeCell ref="AR44:AS44"/>
    <mergeCell ref="AR45:AS45"/>
    <mergeCell ref="AR46:AS46"/>
    <mergeCell ref="C48:G48"/>
    <mergeCell ref="C49:G49"/>
    <mergeCell ref="C50:G50"/>
    <mergeCell ref="C51:G51"/>
    <mergeCell ref="AR37:AS37"/>
    <mergeCell ref="C46:G46"/>
    <mergeCell ref="C47:G47"/>
    <mergeCell ref="AR38:AS38"/>
    <mergeCell ref="AR39:AS39"/>
    <mergeCell ref="AR40:AS40"/>
    <mergeCell ref="AR41:AS41"/>
    <mergeCell ref="P46:Q46"/>
    <mergeCell ref="P44:Q44"/>
    <mergeCell ref="H46:O46"/>
    <mergeCell ref="AP22:AW22"/>
    <mergeCell ref="AN22:AO23"/>
    <mergeCell ref="AR34:AS34"/>
    <mergeCell ref="AR35:AS35"/>
    <mergeCell ref="P35:Q35"/>
    <mergeCell ref="R35:Y35"/>
    <mergeCell ref="R41:Y41"/>
    <mergeCell ref="P34:Q34"/>
    <mergeCell ref="C38:G38"/>
    <mergeCell ref="R34:Y34"/>
    <mergeCell ref="R38:Y38"/>
    <mergeCell ref="C35:G35"/>
    <mergeCell ref="H36:O36"/>
    <mergeCell ref="H37:O37"/>
    <mergeCell ref="AR36:AS36"/>
    <mergeCell ref="R36:Y36"/>
    <mergeCell ref="C37:G37"/>
    <mergeCell ref="C36:G36"/>
    <mergeCell ref="Z36:AG36"/>
    <mergeCell ref="H34:O34"/>
    <mergeCell ref="AJ36:AQ36"/>
    <mergeCell ref="P45:Q45"/>
    <mergeCell ref="H44:O44"/>
    <mergeCell ref="H45:O45"/>
    <mergeCell ref="H43:O43"/>
    <mergeCell ref="H42:O42"/>
    <mergeCell ref="R42:Y42"/>
    <mergeCell ref="R45:Y45"/>
    <mergeCell ref="R43:Y43"/>
    <mergeCell ref="C44:G44"/>
    <mergeCell ref="AP20:AY20"/>
    <mergeCell ref="C39:G39"/>
    <mergeCell ref="C40:G40"/>
    <mergeCell ref="AP21:AY21"/>
    <mergeCell ref="AF21:AO21"/>
    <mergeCell ref="AP23:AW23"/>
    <mergeCell ref="AX22:AY23"/>
    <mergeCell ref="R39:Y39"/>
    <mergeCell ref="R37:Y37"/>
    <mergeCell ref="AF22:AM22"/>
    <mergeCell ref="Z31:AI31"/>
    <mergeCell ref="R33:Y33"/>
    <mergeCell ref="H35:O35"/>
    <mergeCell ref="Z35:AG35"/>
    <mergeCell ref="C20:J20"/>
    <mergeCell ref="AB22:AE23"/>
    <mergeCell ref="Z30:AS30"/>
    <mergeCell ref="AJ31:AS33"/>
    <mergeCell ref="Z34:AG34"/>
    <mergeCell ref="C41:G41"/>
    <mergeCell ref="H39:O39"/>
    <mergeCell ref="H40:O40"/>
    <mergeCell ref="H41:O41"/>
    <mergeCell ref="Z32:AI32"/>
    <mergeCell ref="AF23:AM23"/>
    <mergeCell ref="R31:Y32"/>
    <mergeCell ref="P36:Q36"/>
    <mergeCell ref="P37:Q37"/>
    <mergeCell ref="R40:Y40"/>
    <mergeCell ref="V10:AA10"/>
    <mergeCell ref="K7:U9"/>
    <mergeCell ref="K19:U21"/>
    <mergeCell ref="V7:AE7"/>
    <mergeCell ref="V9:AE9"/>
    <mergeCell ref="V21:AE21"/>
    <mergeCell ref="K12:U12"/>
    <mergeCell ref="V19:AE19"/>
    <mergeCell ref="V13:AA13"/>
    <mergeCell ref="K13:U13"/>
    <mergeCell ref="AX4:AY4"/>
    <mergeCell ref="AN12:AO12"/>
    <mergeCell ref="AX12:AY12"/>
    <mergeCell ref="AX14:AY14"/>
    <mergeCell ref="AX10:AY11"/>
    <mergeCell ref="AP7:AY7"/>
    <mergeCell ref="AP9:AY9"/>
    <mergeCell ref="AF9:AO9"/>
    <mergeCell ref="AP4:AW4"/>
    <mergeCell ref="AP11:AW11"/>
    <mergeCell ref="AP10:AW10"/>
    <mergeCell ref="V11:AA11"/>
    <mergeCell ref="AP8:AY8"/>
    <mergeCell ref="AX13:AY13"/>
    <mergeCell ref="AN13:AO13"/>
    <mergeCell ref="AB13:AE13"/>
    <mergeCell ref="AF13:AM13"/>
    <mergeCell ref="AP13:AW13"/>
    <mergeCell ref="AP12:AW12"/>
    <mergeCell ref="V12:AA12"/>
    <mergeCell ref="Z47:AG47"/>
    <mergeCell ref="Z48:AG48"/>
    <mergeCell ref="Z49:AG49"/>
    <mergeCell ref="Z50:AG50"/>
    <mergeCell ref="Z51:AG51"/>
    <mergeCell ref="R46:Y46"/>
    <mergeCell ref="R49:Y49"/>
    <mergeCell ref="R50:Y50"/>
    <mergeCell ref="AH50:AI50"/>
    <mergeCell ref="AH51:AI51"/>
    <mergeCell ref="C8:J8"/>
    <mergeCell ref="K11:U11"/>
    <mergeCell ref="K10:U10"/>
    <mergeCell ref="AH34:AI34"/>
    <mergeCell ref="AH35:AI35"/>
    <mergeCell ref="AH36:AI36"/>
    <mergeCell ref="V23:AA23"/>
    <mergeCell ref="Z46:AG46"/>
    <mergeCell ref="AJ50:AQ50"/>
    <mergeCell ref="AJ40:AQ40"/>
    <mergeCell ref="AJ41:AQ41"/>
    <mergeCell ref="AJ48:AQ48"/>
    <mergeCell ref="AJ49:AQ49"/>
    <mergeCell ref="AJ42:AQ42"/>
    <mergeCell ref="AJ44:AQ44"/>
    <mergeCell ref="AB4:AO4"/>
    <mergeCell ref="AF12:AM12"/>
    <mergeCell ref="AF11:AM11"/>
    <mergeCell ref="AF10:AM10"/>
    <mergeCell ref="AB12:AE12"/>
    <mergeCell ref="AB10:AE11"/>
    <mergeCell ref="AF8:AO8"/>
    <mergeCell ref="AN10:AO11"/>
    <mergeCell ref="AF7:AO7"/>
    <mergeCell ref="V8:AE8"/>
    <mergeCell ref="AP14:AW14"/>
    <mergeCell ref="AP27:AY27"/>
    <mergeCell ref="AX16:AY16"/>
    <mergeCell ref="AF19:AO19"/>
    <mergeCell ref="AP16:AW16"/>
    <mergeCell ref="AB16:AO16"/>
    <mergeCell ref="AN14:AO14"/>
    <mergeCell ref="AP19:AY19"/>
    <mergeCell ref="AX24:AY24"/>
    <mergeCell ref="AN24:AO24"/>
    <mergeCell ref="C52:G52"/>
    <mergeCell ref="AH44:AI44"/>
    <mergeCell ref="Z42:AG42"/>
    <mergeCell ref="Z37:AG37"/>
    <mergeCell ref="Z38:AG38"/>
    <mergeCell ref="Z39:AG39"/>
    <mergeCell ref="AH37:AI37"/>
    <mergeCell ref="Z40:AG40"/>
    <mergeCell ref="Z41:AG41"/>
    <mergeCell ref="AH48:AI48"/>
    <mergeCell ref="AT54:AY54"/>
    <mergeCell ref="Z54:AI54"/>
    <mergeCell ref="AH52:AI52"/>
    <mergeCell ref="AH53:AI53"/>
    <mergeCell ref="AJ52:AQ52"/>
    <mergeCell ref="AJ53:AQ53"/>
    <mergeCell ref="AJ54:AQ54"/>
    <mergeCell ref="Z53:AG53"/>
    <mergeCell ref="Z52:AG52"/>
    <mergeCell ref="AP24:AW24"/>
    <mergeCell ref="H54:I54"/>
    <mergeCell ref="H33:Q33"/>
    <mergeCell ref="C27:AO27"/>
    <mergeCell ref="C54:G54"/>
    <mergeCell ref="C53:G53"/>
    <mergeCell ref="AJ51:AQ51"/>
    <mergeCell ref="AJ43:AQ43"/>
    <mergeCell ref="H30:Y30"/>
    <mergeCell ref="C30:G33"/>
    <mergeCell ref="C13:J13"/>
    <mergeCell ref="K22:U22"/>
    <mergeCell ref="AF20:AO20"/>
    <mergeCell ref="V20:AE20"/>
    <mergeCell ref="V22:AA22"/>
    <mergeCell ref="AR54:AS54"/>
    <mergeCell ref="AJ37:AQ37"/>
    <mergeCell ref="AH45:AI45"/>
    <mergeCell ref="AH46:AI46"/>
    <mergeCell ref="AJ38:AQ38"/>
    <mergeCell ref="AH49:AI49"/>
    <mergeCell ref="AH47:AI47"/>
    <mergeCell ref="Z33:AI33"/>
    <mergeCell ref="AJ39:AQ39"/>
    <mergeCell ref="AJ47:AQ47"/>
    <mergeCell ref="AH38:AI38"/>
    <mergeCell ref="AJ45:AQ45"/>
    <mergeCell ref="AJ46:AQ46"/>
    <mergeCell ref="AJ34:AQ34"/>
    <mergeCell ref="AJ35:AQ35"/>
  </mergeCells>
  <printOptions horizontalCentered="1"/>
  <pageMargins left="0.5905511811023623" right="0.5905511811023623" top="0.7874015748031497" bottom="0.5905511811023623" header="0.5905511811023623" footer="0.3937007874015748"/>
  <pageSetup cellComments="asDisplayed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3"/>
  <sheetViews>
    <sheetView showGridLines="0" showZeros="0" view="pageBreakPreview" zoomScaleSheetLayoutView="100" zoomScalePageLayoutView="0" workbookViewId="0" topLeftCell="A1">
      <selection activeCell="H15" sqref="H15:K15"/>
    </sheetView>
  </sheetViews>
  <sheetFormatPr defaultColWidth="2.50390625" defaultRowHeight="17.25" customHeight="1"/>
  <cols>
    <col min="1" max="1" width="0.6171875" style="67" customWidth="1"/>
    <col min="2" max="2" width="2.125" style="67" customWidth="1"/>
    <col min="3" max="34" width="2.50390625" style="67" customWidth="1"/>
    <col min="35" max="35" width="3.75390625" style="67" bestFit="1" customWidth="1"/>
    <col min="36" max="36" width="0.6171875" style="67" customWidth="1"/>
    <col min="37" max="16384" width="2.50390625" style="67" customWidth="1"/>
  </cols>
  <sheetData>
    <row r="1" spans="1:35" s="60" customFormat="1" ht="16.5" customHeight="1">
      <c r="A1" s="664" t="s">
        <v>339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  <c r="AF1" s="664"/>
      <c r="AG1" s="664"/>
      <c r="AH1" s="664"/>
      <c r="AI1" s="664"/>
    </row>
    <row r="2" spans="1:35" s="62" customFormat="1" ht="20.25" customHeight="1">
      <c r="A2" s="663" t="s">
        <v>224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</row>
    <row r="3" spans="1:37" s="62" customFormat="1" ht="20.25" customHeight="1" thickBot="1">
      <c r="A3" s="63"/>
      <c r="B3" s="174" t="s">
        <v>225</v>
      </c>
      <c r="C3" s="49"/>
      <c r="D3" s="63"/>
      <c r="E3" s="49"/>
      <c r="F3" s="49"/>
      <c r="G3" s="49"/>
      <c r="H3" s="49"/>
      <c r="I3" s="63"/>
      <c r="J3" s="6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25" s="65" customFormat="1" ht="17.25" customHeight="1">
      <c r="A4" s="41"/>
      <c r="B4" s="41"/>
      <c r="C4" s="651" t="s">
        <v>340</v>
      </c>
      <c r="D4" s="648"/>
      <c r="E4" s="648"/>
      <c r="F4" s="648"/>
      <c r="G4" s="648"/>
      <c r="H4" s="648"/>
      <c r="I4" s="648"/>
      <c r="J4" s="648"/>
      <c r="K4" s="648" t="s">
        <v>226</v>
      </c>
      <c r="L4" s="648"/>
      <c r="M4" s="648"/>
      <c r="N4" s="648"/>
      <c r="O4" s="648"/>
      <c r="P4" s="648" t="s">
        <v>227</v>
      </c>
      <c r="Q4" s="648"/>
      <c r="R4" s="648"/>
      <c r="S4" s="648"/>
      <c r="T4" s="648"/>
      <c r="U4" s="648" t="s">
        <v>228</v>
      </c>
      <c r="V4" s="670"/>
      <c r="W4" s="670"/>
      <c r="X4" s="670"/>
      <c r="Y4" s="671"/>
    </row>
    <row r="5" spans="1:25" ht="17.25" customHeight="1" thickBot="1">
      <c r="A5" s="66"/>
      <c r="B5" s="66"/>
      <c r="C5" s="649" t="s">
        <v>341</v>
      </c>
      <c r="D5" s="650"/>
      <c r="E5" s="650"/>
      <c r="F5" s="650"/>
      <c r="G5" s="650"/>
      <c r="H5" s="650"/>
      <c r="I5" s="650"/>
      <c r="J5" s="650"/>
      <c r="K5" s="647">
        <v>16.5</v>
      </c>
      <c r="L5" s="647"/>
      <c r="M5" s="647"/>
      <c r="N5" s="647"/>
      <c r="O5" s="647"/>
      <c r="P5" s="647">
        <v>18</v>
      </c>
      <c r="Q5" s="647"/>
      <c r="R5" s="647"/>
      <c r="S5" s="647"/>
      <c r="T5" s="647"/>
      <c r="U5" s="647">
        <v>24</v>
      </c>
      <c r="V5" s="668"/>
      <c r="W5" s="668"/>
      <c r="X5" s="668"/>
      <c r="Y5" s="669"/>
    </row>
    <row r="6" spans="1:26" ht="17.25" customHeight="1">
      <c r="A6" s="66"/>
      <c r="B6" s="63" t="s">
        <v>229</v>
      </c>
      <c r="C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34" s="65" customFormat="1" ht="17.25" customHeight="1">
      <c r="A7" s="41"/>
      <c r="D7" s="68" t="s">
        <v>230</v>
      </c>
      <c r="E7" s="68"/>
      <c r="F7" s="69" t="s">
        <v>342</v>
      </c>
      <c r="G7" s="70" t="s">
        <v>343</v>
      </c>
      <c r="I7" s="41"/>
      <c r="J7" s="41" t="s">
        <v>344</v>
      </c>
      <c r="M7" s="41" t="s">
        <v>345</v>
      </c>
      <c r="P7" s="41" t="s">
        <v>346</v>
      </c>
      <c r="S7" s="41" t="s">
        <v>345</v>
      </c>
      <c r="V7" s="655" t="s">
        <v>347</v>
      </c>
      <c r="W7" s="655"/>
      <c r="X7" s="56"/>
      <c r="Z7" s="10" t="s">
        <v>345</v>
      </c>
      <c r="AA7" s="71" t="s">
        <v>231</v>
      </c>
      <c r="AC7" s="37"/>
      <c r="AE7" s="41"/>
      <c r="AF7" s="41"/>
      <c r="AH7" s="41"/>
    </row>
    <row r="8" spans="1:32" ht="6.75" customHeight="1" thickBot="1">
      <c r="A8" s="66"/>
      <c r="B8" s="66"/>
      <c r="C8" s="66"/>
      <c r="D8" s="66"/>
      <c r="E8" s="66"/>
      <c r="F8" s="66"/>
      <c r="G8" s="66"/>
      <c r="H8" s="66"/>
      <c r="I8" s="66"/>
      <c r="J8" s="70"/>
      <c r="K8" s="72"/>
      <c r="L8" s="72"/>
      <c r="M8" s="72"/>
      <c r="N8" s="72"/>
      <c r="P8" s="70"/>
      <c r="Q8" s="72"/>
      <c r="R8" s="72"/>
      <c r="S8" s="71"/>
      <c r="U8" s="71"/>
      <c r="V8" s="71"/>
      <c r="W8" s="66"/>
      <c r="X8" s="66"/>
      <c r="Z8" s="66"/>
      <c r="AA8" s="66"/>
      <c r="AB8" s="66"/>
      <c r="AC8" s="66"/>
      <c r="AD8" s="66"/>
      <c r="AE8" s="66"/>
      <c r="AF8" s="66"/>
    </row>
    <row r="9" spans="1:37" ht="17.25" customHeight="1" thickBot="1" thickTop="1">
      <c r="A9" s="66"/>
      <c r="B9" s="66"/>
      <c r="C9" s="66"/>
      <c r="D9" s="66"/>
      <c r="E9" s="66"/>
      <c r="F9" s="66"/>
      <c r="G9" s="70" t="s">
        <v>348</v>
      </c>
      <c r="I9" s="73"/>
      <c r="J9" s="41" t="s">
        <v>349</v>
      </c>
      <c r="K9" s="73"/>
      <c r="L9" s="73"/>
      <c r="M9" s="41" t="s">
        <v>350</v>
      </c>
      <c r="P9" s="41" t="s">
        <v>351</v>
      </c>
      <c r="Q9" s="74"/>
      <c r="R9" s="74"/>
      <c r="S9" s="41" t="s">
        <v>350</v>
      </c>
      <c r="U9" s="652"/>
      <c r="V9" s="653"/>
      <c r="W9" s="653"/>
      <c r="X9" s="654"/>
      <c r="Z9" s="10" t="s">
        <v>350</v>
      </c>
      <c r="AA9" s="10"/>
      <c r="AB9" s="665">
        <f>'第90号様式　雨水流出抑制施設設置計画書'!N17</f>
        <v>0</v>
      </c>
      <c r="AC9" s="666"/>
      <c r="AD9" s="666"/>
      <c r="AE9" s="667"/>
      <c r="AF9" s="34"/>
      <c r="AG9" s="66"/>
      <c r="AH9" s="66"/>
      <c r="AI9" s="66"/>
      <c r="AJ9" s="66"/>
      <c r="AK9" s="66"/>
    </row>
    <row r="10" spans="1:28" ht="6.75" customHeight="1" thickBot="1" thickTop="1">
      <c r="A10" s="66"/>
      <c r="B10" s="66"/>
      <c r="C10" s="66"/>
      <c r="D10" s="66"/>
      <c r="E10" s="66"/>
      <c r="F10" s="66"/>
      <c r="G10" s="66"/>
      <c r="H10" s="66"/>
      <c r="I10" s="66"/>
      <c r="J10" s="72"/>
      <c r="K10" s="72"/>
      <c r="L10" s="72"/>
      <c r="M10" s="72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32" ht="17.25" customHeight="1" thickBot="1">
      <c r="A11" s="66"/>
      <c r="B11" s="66"/>
      <c r="C11" s="66"/>
      <c r="D11" s="66"/>
      <c r="E11" s="66"/>
      <c r="F11" s="66"/>
      <c r="G11" s="70" t="s">
        <v>348</v>
      </c>
      <c r="H11" s="644">
        <f>ROUNDDOWN(U9*AB9/3600/1000,3)</f>
        <v>0</v>
      </c>
      <c r="I11" s="645"/>
      <c r="J11" s="645"/>
      <c r="K11" s="646"/>
      <c r="L11" s="75" t="s">
        <v>352</v>
      </c>
      <c r="N11" s="76"/>
      <c r="P11" s="72"/>
      <c r="Q11" s="72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</row>
    <row r="12" spans="1:28" ht="15" customHeight="1">
      <c r="A12" s="66"/>
      <c r="B12" s="66"/>
      <c r="C12" s="66"/>
      <c r="D12" s="66"/>
      <c r="E12" s="66"/>
      <c r="F12" s="66"/>
      <c r="G12" s="66"/>
      <c r="H12" s="77" t="s">
        <v>232</v>
      </c>
      <c r="I12" s="71"/>
      <c r="J12" s="72"/>
      <c r="K12" s="72"/>
      <c r="L12" s="72"/>
      <c r="M12" s="72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6" s="62" customFormat="1" ht="20.25" customHeight="1">
      <c r="A13" s="63"/>
      <c r="B13" s="175" t="s">
        <v>233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s="62" customFormat="1" ht="17.25" customHeight="1" thickBot="1">
      <c r="A14" s="63"/>
      <c r="B14" s="63" t="s">
        <v>353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37" ht="17.25" customHeight="1" thickBot="1" thickTop="1">
      <c r="A15" s="66"/>
      <c r="B15" s="66"/>
      <c r="C15" s="66"/>
      <c r="D15" s="68" t="s">
        <v>234</v>
      </c>
      <c r="E15" s="68"/>
      <c r="F15" s="69" t="s">
        <v>354</v>
      </c>
      <c r="G15" s="70" t="s">
        <v>355</v>
      </c>
      <c r="H15" s="641"/>
      <c r="I15" s="642"/>
      <c r="J15" s="642"/>
      <c r="K15" s="643"/>
      <c r="L15" s="75" t="s">
        <v>162</v>
      </c>
      <c r="M15" s="70"/>
      <c r="N15" s="70"/>
      <c r="P15" s="70" t="s">
        <v>355</v>
      </c>
      <c r="Q15" s="70"/>
      <c r="R15" s="644">
        <f>ROUNDDOWN(H15*1.66*1/100000,3)</f>
        <v>0</v>
      </c>
      <c r="S15" s="645"/>
      <c r="T15" s="645"/>
      <c r="U15" s="646"/>
      <c r="V15" s="75" t="s">
        <v>356</v>
      </c>
      <c r="Y15" s="66" t="s">
        <v>392</v>
      </c>
      <c r="Z15" s="70"/>
      <c r="AB15" s="66"/>
      <c r="AC15" s="66"/>
      <c r="AD15" s="66"/>
      <c r="AE15" s="66"/>
      <c r="AF15" s="66"/>
      <c r="AG15" s="66"/>
      <c r="AH15" s="66"/>
      <c r="AI15" s="66"/>
      <c r="AJ15" s="66"/>
      <c r="AK15" s="66"/>
    </row>
    <row r="16" spans="1:28" ht="12.75" thickTop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70"/>
      <c r="L16" s="66"/>
      <c r="N16" s="66"/>
      <c r="O16" s="66"/>
      <c r="P16" s="66"/>
      <c r="S16" s="78" t="s">
        <v>163</v>
      </c>
      <c r="T16" s="66"/>
      <c r="U16" s="66"/>
      <c r="V16" s="66"/>
      <c r="W16" s="66"/>
      <c r="X16" s="66"/>
      <c r="Y16" s="66"/>
      <c r="Z16" s="66"/>
      <c r="AA16" s="66"/>
      <c r="AB16" s="66"/>
    </row>
    <row r="17" spans="1:28" s="62" customFormat="1" ht="17.25" customHeight="1">
      <c r="A17" s="63"/>
      <c r="B17" s="63"/>
      <c r="C17" s="63"/>
      <c r="D17" s="63"/>
      <c r="E17" s="63"/>
      <c r="F17" s="63"/>
      <c r="G17" s="63"/>
      <c r="H17" s="63"/>
      <c r="J17" s="66"/>
      <c r="K17" s="63"/>
      <c r="L17" s="63"/>
      <c r="M17" s="63"/>
      <c r="N17" s="63"/>
      <c r="O17" s="63"/>
      <c r="P17" s="63"/>
      <c r="Q17" s="63"/>
      <c r="R17" s="63"/>
      <c r="S17" s="78" t="s">
        <v>235</v>
      </c>
      <c r="T17" s="63"/>
      <c r="U17" s="63"/>
      <c r="V17" s="63"/>
      <c r="W17" s="63"/>
      <c r="X17" s="63"/>
      <c r="Y17" s="63"/>
      <c r="Z17" s="63"/>
      <c r="AA17" s="63"/>
      <c r="AB17" s="63"/>
    </row>
    <row r="18" spans="1:26" ht="17.25" customHeight="1">
      <c r="A18" s="66"/>
      <c r="B18" s="63" t="s">
        <v>236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s="62" customFormat="1" ht="7.5" customHeight="1" thickBo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35" s="62" customFormat="1" ht="17.25" customHeight="1">
      <c r="A20" s="63"/>
      <c r="B20" s="79" t="s">
        <v>237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1"/>
    </row>
    <row r="21" spans="1:37" ht="17.25" customHeight="1">
      <c r="A21" s="66"/>
      <c r="B21" s="82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AI21" s="83"/>
      <c r="AJ21" s="66"/>
      <c r="AK21" s="66"/>
    </row>
    <row r="22" spans="1:37" ht="17.25" customHeight="1">
      <c r="A22" s="66"/>
      <c r="B22" s="82"/>
      <c r="C22" s="66"/>
      <c r="D22" s="66"/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S22" s="66"/>
      <c r="T22" s="657" t="s">
        <v>238</v>
      </c>
      <c r="U22" s="657"/>
      <c r="V22" s="657"/>
      <c r="W22" s="657"/>
      <c r="X22" s="657"/>
      <c r="Y22" s="657"/>
      <c r="Z22" s="657"/>
      <c r="AA22" s="657"/>
      <c r="AB22" s="657"/>
      <c r="AC22" s="657"/>
      <c r="AD22" s="657"/>
      <c r="AE22" s="657"/>
      <c r="AF22" s="657"/>
      <c r="AG22" s="657"/>
      <c r="AH22" s="657"/>
      <c r="AI22" s="83"/>
      <c r="AJ22" s="66"/>
      <c r="AK22" s="66"/>
    </row>
    <row r="23" spans="1:35" ht="17.25" customHeight="1">
      <c r="A23" s="66"/>
      <c r="B23" s="82"/>
      <c r="C23" s="66"/>
      <c r="D23" s="66"/>
      <c r="E23" s="84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87"/>
      <c r="S23" s="66"/>
      <c r="T23" s="656" t="s">
        <v>239</v>
      </c>
      <c r="U23" s="656"/>
      <c r="V23" s="656"/>
      <c r="W23" s="656"/>
      <c r="X23" s="66"/>
      <c r="Y23" s="66"/>
      <c r="Z23" s="66"/>
      <c r="AA23" s="66"/>
      <c r="AB23" s="66"/>
      <c r="AC23" s="66"/>
      <c r="AD23" s="657" t="s">
        <v>240</v>
      </c>
      <c r="AE23" s="657"/>
      <c r="AF23" s="657"/>
      <c r="AG23" s="657"/>
      <c r="AH23" s="66"/>
      <c r="AI23" s="83"/>
    </row>
    <row r="24" spans="1:35" ht="17.25" customHeight="1" thickBot="1">
      <c r="A24" s="66"/>
      <c r="B24" s="82"/>
      <c r="C24" s="66"/>
      <c r="D24" s="66"/>
      <c r="E24" s="84"/>
      <c r="F24" s="66"/>
      <c r="G24" s="66"/>
      <c r="H24" s="66"/>
      <c r="I24" s="66"/>
      <c r="J24" s="66" t="s">
        <v>241</v>
      </c>
      <c r="K24" s="66"/>
      <c r="L24" s="66"/>
      <c r="M24" s="66"/>
      <c r="N24" s="66"/>
      <c r="O24" s="459" t="s">
        <v>242</v>
      </c>
      <c r="P24" s="459"/>
      <c r="Q24" s="459"/>
      <c r="R24" s="84"/>
      <c r="S24" s="66"/>
      <c r="T24" s="88"/>
      <c r="U24" s="66"/>
      <c r="V24" s="66"/>
      <c r="W24" s="89"/>
      <c r="X24" s="66"/>
      <c r="Y24" s="66"/>
      <c r="Z24" s="66"/>
      <c r="AA24" s="66"/>
      <c r="AB24" s="66"/>
      <c r="AC24" s="66"/>
      <c r="AD24" s="90"/>
      <c r="AE24" s="91"/>
      <c r="AF24" s="91"/>
      <c r="AG24" s="91"/>
      <c r="AH24" s="88"/>
      <c r="AI24" s="83"/>
    </row>
    <row r="25" spans="1:35" ht="17.25" customHeight="1" thickBot="1" thickTop="1">
      <c r="A25" s="66"/>
      <c r="B25" s="82"/>
      <c r="C25" s="66"/>
      <c r="D25" s="66"/>
      <c r="E25" s="92"/>
      <c r="F25" s="68"/>
      <c r="G25" s="66"/>
      <c r="H25" s="66"/>
      <c r="I25" s="66"/>
      <c r="J25" s="641"/>
      <c r="K25" s="642"/>
      <c r="L25" s="643"/>
      <c r="M25" s="66" t="s">
        <v>244</v>
      </c>
      <c r="N25" s="10"/>
      <c r="O25" s="459"/>
      <c r="P25" s="459"/>
      <c r="Q25" s="459"/>
      <c r="R25" s="84"/>
      <c r="S25" s="66"/>
      <c r="T25" s="88"/>
      <c r="U25" s="66"/>
      <c r="V25" s="93" t="s">
        <v>243</v>
      </c>
      <c r="W25" s="89"/>
      <c r="X25" s="66"/>
      <c r="Y25" s="66"/>
      <c r="Z25" s="66"/>
      <c r="AA25" s="66"/>
      <c r="AB25" s="66"/>
      <c r="AC25" s="66"/>
      <c r="AD25" s="88"/>
      <c r="AE25" s="66"/>
      <c r="AF25" s="66"/>
      <c r="AG25" s="66"/>
      <c r="AH25" s="88"/>
      <c r="AI25" s="83"/>
    </row>
    <row r="26" spans="1:35" ht="17.25" customHeight="1" thickBot="1" thickTop="1">
      <c r="A26" s="66"/>
      <c r="B26" s="82"/>
      <c r="C26" s="66"/>
      <c r="D26" s="66"/>
      <c r="E26" s="84"/>
      <c r="F26" s="66"/>
      <c r="G26" s="66"/>
      <c r="H26" s="66"/>
      <c r="I26" s="66"/>
      <c r="J26" s="66"/>
      <c r="K26" s="94"/>
      <c r="L26" s="94"/>
      <c r="M26" s="94"/>
      <c r="N26" s="94"/>
      <c r="O26" s="94"/>
      <c r="P26" s="94"/>
      <c r="Q26" s="94"/>
      <c r="R26" s="95"/>
      <c r="S26" s="66"/>
      <c r="T26" s="88"/>
      <c r="U26" s="66"/>
      <c r="V26" s="66"/>
      <c r="W26" s="641"/>
      <c r="X26" s="642"/>
      <c r="Y26" s="643"/>
      <c r="Z26" s="66" t="s">
        <v>357</v>
      </c>
      <c r="AA26" s="66"/>
      <c r="AB26" s="66"/>
      <c r="AC26" s="66"/>
      <c r="AD26" s="88"/>
      <c r="AE26" s="66"/>
      <c r="AF26" s="93" t="s">
        <v>245</v>
      </c>
      <c r="AG26" s="66"/>
      <c r="AH26" s="88"/>
      <c r="AI26" s="83"/>
    </row>
    <row r="27" spans="1:35" ht="17.25" customHeight="1" thickBot="1">
      <c r="A27" s="66"/>
      <c r="B27" s="82"/>
      <c r="C27" s="66"/>
      <c r="D27" s="94"/>
      <c r="E27" s="95"/>
      <c r="F27" s="66"/>
      <c r="G27" s="66"/>
      <c r="H27" s="66"/>
      <c r="I27" s="66"/>
      <c r="J27" s="84"/>
      <c r="K27" s="66"/>
      <c r="L27" s="66"/>
      <c r="M27" s="66"/>
      <c r="N27" s="66"/>
      <c r="O27" s="66"/>
      <c r="P27" s="66"/>
      <c r="Q27" s="66"/>
      <c r="R27" s="66"/>
      <c r="S27" s="66"/>
      <c r="T27" s="96"/>
      <c r="U27" s="85"/>
      <c r="V27" s="85"/>
      <c r="W27" s="97"/>
      <c r="X27" s="66" t="s">
        <v>246</v>
      </c>
      <c r="Y27" s="66"/>
      <c r="Z27" s="66"/>
      <c r="AA27" s="66"/>
      <c r="AB27" s="66"/>
      <c r="AC27" s="66"/>
      <c r="AD27" s="88"/>
      <c r="AE27" s="66"/>
      <c r="AF27" s="66"/>
      <c r="AG27" s="66"/>
      <c r="AH27" s="98"/>
      <c r="AI27" s="83"/>
    </row>
    <row r="28" spans="1:35" ht="17.25" customHeight="1" thickBot="1" thickTop="1">
      <c r="A28" s="66"/>
      <c r="B28" s="82"/>
      <c r="C28" s="66"/>
      <c r="D28" s="66"/>
      <c r="E28" s="84"/>
      <c r="F28" s="94"/>
      <c r="G28" s="94"/>
      <c r="H28" s="66"/>
      <c r="I28" s="66"/>
      <c r="J28" s="84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91"/>
      <c r="X28" s="66"/>
      <c r="Y28" s="641"/>
      <c r="Z28" s="642"/>
      <c r="AA28" s="643"/>
      <c r="AB28" s="66" t="s">
        <v>357</v>
      </c>
      <c r="AC28" s="66"/>
      <c r="AD28" s="91"/>
      <c r="AE28" s="91"/>
      <c r="AF28" s="641"/>
      <c r="AG28" s="642"/>
      <c r="AH28" s="643"/>
      <c r="AI28" s="83" t="s">
        <v>357</v>
      </c>
    </row>
    <row r="29" spans="1:35" ht="17.25" customHeight="1" thickBot="1">
      <c r="A29" s="66"/>
      <c r="B29" s="82"/>
      <c r="C29" s="99" t="s">
        <v>358</v>
      </c>
      <c r="D29" s="99"/>
      <c r="E29" s="94"/>
      <c r="F29" s="94"/>
      <c r="G29" s="94" t="s">
        <v>247</v>
      </c>
      <c r="H29" s="94"/>
      <c r="I29" s="94"/>
      <c r="J29" s="95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83"/>
    </row>
    <row r="30" spans="1:35" ht="7.5" customHeight="1" thickBot="1">
      <c r="A30" s="66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2"/>
    </row>
    <row r="31" spans="1:2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7" s="62" customFormat="1" ht="17.25" customHeight="1">
      <c r="A32" s="63"/>
      <c r="B32" s="49" t="s">
        <v>239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36" ht="17.25" customHeight="1">
      <c r="A33" s="66"/>
      <c r="B33" s="459" t="s">
        <v>234</v>
      </c>
      <c r="C33" s="459"/>
      <c r="D33" s="459"/>
      <c r="E33" s="69" t="s">
        <v>354</v>
      </c>
      <c r="F33" s="70" t="s">
        <v>355</v>
      </c>
      <c r="G33" s="459">
        <v>2.6563</v>
      </c>
      <c r="H33" s="459"/>
      <c r="I33" s="459"/>
      <c r="J33" s="41" t="s">
        <v>359</v>
      </c>
      <c r="K33" s="41"/>
      <c r="L33" s="65"/>
      <c r="M33" s="55" t="s">
        <v>360</v>
      </c>
      <c r="N33" s="55"/>
      <c r="O33" s="55"/>
      <c r="P33" s="41" t="s">
        <v>359</v>
      </c>
      <c r="Q33" s="65"/>
      <c r="R33" s="65"/>
      <c r="S33" s="70" t="s">
        <v>361</v>
      </c>
      <c r="T33" s="70"/>
      <c r="U33" s="70"/>
      <c r="V33" s="41" t="s">
        <v>359</v>
      </c>
      <c r="W33" s="37"/>
      <c r="X33" s="37"/>
      <c r="Y33" s="459" t="s">
        <v>362</v>
      </c>
      <c r="Z33" s="459"/>
      <c r="AA33" s="459"/>
      <c r="AB33" s="41"/>
      <c r="AC33" s="41" t="s">
        <v>363</v>
      </c>
      <c r="AD33" s="65"/>
      <c r="AE33" s="459" t="s">
        <v>361</v>
      </c>
      <c r="AF33" s="459"/>
      <c r="AG33" s="459"/>
      <c r="AH33" s="459" t="s">
        <v>364</v>
      </c>
      <c r="AI33" s="657"/>
      <c r="AJ33" s="66"/>
    </row>
    <row r="34" spans="1:36" ht="17.25" customHeight="1" thickBot="1">
      <c r="A34" s="66"/>
      <c r="C34" s="68"/>
      <c r="E34" s="68"/>
      <c r="F34" s="70"/>
      <c r="G34" s="70"/>
      <c r="H34" s="41"/>
      <c r="I34" s="41"/>
      <c r="J34" s="41"/>
      <c r="K34" s="41"/>
      <c r="L34" s="55"/>
      <c r="M34" s="55"/>
      <c r="N34" s="55"/>
      <c r="O34" s="55"/>
      <c r="P34" s="41"/>
      <c r="Q34" s="65"/>
      <c r="R34" s="70"/>
      <c r="S34" s="70"/>
      <c r="T34" s="70"/>
      <c r="U34" s="70"/>
      <c r="V34" s="70"/>
      <c r="W34" s="41"/>
      <c r="X34" s="41"/>
      <c r="Y34" s="41"/>
      <c r="Z34" s="41"/>
      <c r="AA34" s="41"/>
      <c r="AB34" s="41"/>
      <c r="AC34" s="41"/>
      <c r="AD34" s="41"/>
      <c r="AE34" s="65"/>
      <c r="AF34" s="65"/>
      <c r="AG34" s="65"/>
      <c r="AH34" s="41"/>
      <c r="AI34" s="41"/>
      <c r="AJ34" s="66"/>
    </row>
    <row r="35" spans="1:36" ht="17.25" customHeight="1" thickBot="1">
      <c r="A35" s="66"/>
      <c r="C35" s="68"/>
      <c r="E35" s="66"/>
      <c r="F35" s="70" t="s">
        <v>355</v>
      </c>
      <c r="G35" s="459">
        <v>2.6563</v>
      </c>
      <c r="H35" s="459"/>
      <c r="I35" s="459"/>
      <c r="J35" s="41" t="s">
        <v>359</v>
      </c>
      <c r="K35" s="41"/>
      <c r="L35" s="644">
        <f>W26/1000</f>
        <v>0</v>
      </c>
      <c r="M35" s="645"/>
      <c r="N35" s="646"/>
      <c r="O35" s="70"/>
      <c r="P35" s="41" t="s">
        <v>359</v>
      </c>
      <c r="Q35" s="65"/>
      <c r="R35" s="644">
        <f>Y28/1000</f>
        <v>0</v>
      </c>
      <c r="S35" s="645"/>
      <c r="T35" s="646"/>
      <c r="U35" s="34"/>
      <c r="V35" s="41" t="s">
        <v>359</v>
      </c>
      <c r="W35" s="34"/>
      <c r="X35" s="34"/>
      <c r="Y35" s="644">
        <f>J25/1000</f>
        <v>0</v>
      </c>
      <c r="Z35" s="645"/>
      <c r="AA35" s="646"/>
      <c r="AB35" s="34"/>
      <c r="AC35" s="41" t="s">
        <v>363</v>
      </c>
      <c r="AD35" s="65"/>
      <c r="AE35" s="644">
        <f>Y28/1000</f>
        <v>0</v>
      </c>
      <c r="AF35" s="645"/>
      <c r="AG35" s="646"/>
      <c r="AH35" s="459" t="s">
        <v>364</v>
      </c>
      <c r="AI35" s="657"/>
      <c r="AJ35" s="37"/>
    </row>
    <row r="36" spans="1:36" ht="17.25" customHeight="1" thickBot="1">
      <c r="A36" s="66"/>
      <c r="C36" s="68"/>
      <c r="E36" s="66"/>
      <c r="F36" s="66"/>
      <c r="G36" s="41"/>
      <c r="H36" s="41"/>
      <c r="I36" s="41"/>
      <c r="J36" s="70"/>
      <c r="K36" s="70"/>
      <c r="L36" s="70"/>
      <c r="M36" s="70"/>
      <c r="N36" s="70"/>
      <c r="O36" s="70"/>
      <c r="P36" s="70"/>
      <c r="Q36" s="65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66"/>
    </row>
    <row r="37" spans="1:36" ht="17.25" customHeight="1" thickBot="1">
      <c r="A37" s="66"/>
      <c r="C37" s="68"/>
      <c r="E37" s="66"/>
      <c r="F37" s="70" t="s">
        <v>355</v>
      </c>
      <c r="G37" s="644">
        <f>ROUNDDOWN((G35*L35*R35*SQRT(Y35-AE35/2)),3)</f>
        <v>0</v>
      </c>
      <c r="H37" s="645"/>
      <c r="I37" s="645"/>
      <c r="J37" s="646"/>
      <c r="K37" s="103"/>
      <c r="L37" s="70" t="s">
        <v>365</v>
      </c>
      <c r="M37" s="104"/>
      <c r="N37" s="104"/>
      <c r="O37" s="70"/>
      <c r="P37" s="70"/>
      <c r="Q37" s="65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66"/>
    </row>
    <row r="38" spans="1:35" ht="12">
      <c r="A38" s="66"/>
      <c r="C38" s="68"/>
      <c r="E38" s="66"/>
      <c r="F38" s="66"/>
      <c r="G38" s="77" t="s">
        <v>232</v>
      </c>
      <c r="H38" s="65"/>
      <c r="I38" s="41"/>
      <c r="J38" s="70"/>
      <c r="K38" s="70"/>
      <c r="L38" s="70"/>
      <c r="M38" s="70"/>
      <c r="N38" s="70"/>
      <c r="O38" s="70"/>
      <c r="P38" s="70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spans="1:35" s="62" customFormat="1" ht="17.25" customHeight="1">
      <c r="A39" s="63"/>
      <c r="B39" s="49" t="s">
        <v>240</v>
      </c>
      <c r="C39" s="69"/>
      <c r="E39" s="63"/>
      <c r="F39" s="63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7"/>
      <c r="AI39" s="37"/>
    </row>
    <row r="40" spans="1:36" ht="17.25" customHeight="1">
      <c r="A40" s="66"/>
      <c r="B40" s="459" t="s">
        <v>234</v>
      </c>
      <c r="C40" s="459"/>
      <c r="D40" s="459"/>
      <c r="E40" s="69" t="s">
        <v>354</v>
      </c>
      <c r="F40" s="70" t="s">
        <v>355</v>
      </c>
      <c r="G40" s="459">
        <v>2.0852</v>
      </c>
      <c r="H40" s="459"/>
      <c r="I40" s="459"/>
      <c r="J40" s="41" t="s">
        <v>359</v>
      </c>
      <c r="K40" s="41"/>
      <c r="L40" s="65"/>
      <c r="M40" s="55" t="s">
        <v>366</v>
      </c>
      <c r="N40" s="55"/>
      <c r="O40" s="55"/>
      <c r="P40" s="41" t="s">
        <v>359</v>
      </c>
      <c r="Q40" s="65"/>
      <c r="R40" s="65"/>
      <c r="S40" s="55" t="s">
        <v>366</v>
      </c>
      <c r="T40" s="55"/>
      <c r="U40" s="65"/>
      <c r="V40" s="41" t="s">
        <v>359</v>
      </c>
      <c r="W40" s="37"/>
      <c r="X40" s="37"/>
      <c r="Y40" s="65"/>
      <c r="Z40" s="41" t="s">
        <v>362</v>
      </c>
      <c r="AA40" s="41"/>
      <c r="AB40" s="41"/>
      <c r="AC40" s="41" t="s">
        <v>363</v>
      </c>
      <c r="AD40" s="65"/>
      <c r="AE40" s="65"/>
      <c r="AF40" s="41" t="s">
        <v>366</v>
      </c>
      <c r="AG40" s="41"/>
      <c r="AH40" s="459" t="s">
        <v>364</v>
      </c>
      <c r="AI40" s="657"/>
      <c r="AJ40" s="66"/>
    </row>
    <row r="41" spans="1:35" ht="17.25" customHeight="1" thickBot="1">
      <c r="A41" s="66"/>
      <c r="B41" s="66"/>
      <c r="C41" s="66"/>
      <c r="D41" s="68"/>
      <c r="E41" s="68"/>
      <c r="F41" s="70"/>
      <c r="G41" s="70"/>
      <c r="H41" s="41"/>
      <c r="I41" s="41"/>
      <c r="J41" s="41"/>
      <c r="K41" s="41"/>
      <c r="L41" s="55"/>
      <c r="M41" s="41"/>
      <c r="N41" s="41"/>
      <c r="O41" s="70"/>
      <c r="P41" s="70"/>
      <c r="Q41" s="70"/>
      <c r="R41" s="41"/>
      <c r="S41" s="41"/>
      <c r="T41" s="41"/>
      <c r="U41" s="65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65"/>
      <c r="AI41" s="65"/>
    </row>
    <row r="42" spans="1:36" ht="17.25" customHeight="1" thickBot="1">
      <c r="A42" s="66"/>
      <c r="B42" s="66"/>
      <c r="C42" s="66"/>
      <c r="D42" s="66"/>
      <c r="E42" s="66"/>
      <c r="F42" s="70" t="s">
        <v>355</v>
      </c>
      <c r="G42" s="459">
        <v>2.0852</v>
      </c>
      <c r="H42" s="459"/>
      <c r="I42" s="459"/>
      <c r="J42" s="41" t="s">
        <v>359</v>
      </c>
      <c r="K42" s="41"/>
      <c r="L42" s="644">
        <f>AF28/1000</f>
        <v>0</v>
      </c>
      <c r="M42" s="645"/>
      <c r="N42" s="646"/>
      <c r="O42" s="41"/>
      <c r="P42" s="41" t="s">
        <v>359</v>
      </c>
      <c r="Q42" s="65"/>
      <c r="R42" s="644">
        <f>AF28/1000</f>
        <v>0</v>
      </c>
      <c r="S42" s="645"/>
      <c r="T42" s="646"/>
      <c r="U42" s="65"/>
      <c r="V42" s="41" t="s">
        <v>359</v>
      </c>
      <c r="W42" s="34"/>
      <c r="X42" s="34"/>
      <c r="Y42" s="644">
        <f>J25/1000</f>
        <v>0</v>
      </c>
      <c r="Z42" s="645"/>
      <c r="AA42" s="646"/>
      <c r="AB42" s="34"/>
      <c r="AC42" s="41" t="s">
        <v>363</v>
      </c>
      <c r="AD42" s="65"/>
      <c r="AE42" s="644">
        <f>AF28/1000</f>
        <v>0</v>
      </c>
      <c r="AF42" s="645"/>
      <c r="AG42" s="646"/>
      <c r="AH42" s="459" t="s">
        <v>364</v>
      </c>
      <c r="AI42" s="657"/>
      <c r="AJ42" s="37"/>
    </row>
    <row r="43" spans="1:37" ht="17.25" customHeight="1" thickBot="1">
      <c r="A43" s="66"/>
      <c r="B43" s="66"/>
      <c r="C43" s="66"/>
      <c r="D43" s="66"/>
      <c r="E43" s="66"/>
      <c r="F43" s="66"/>
      <c r="G43" s="41"/>
      <c r="H43" s="41"/>
      <c r="I43" s="41"/>
      <c r="J43" s="70"/>
      <c r="K43" s="70"/>
      <c r="L43" s="70"/>
      <c r="M43" s="70"/>
      <c r="N43" s="70"/>
      <c r="O43" s="70"/>
      <c r="P43" s="70"/>
      <c r="Q43" s="70"/>
      <c r="R43" s="70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66"/>
      <c r="AK43" s="66"/>
    </row>
    <row r="44" spans="1:37" ht="17.25" customHeight="1" thickBot="1">
      <c r="A44" s="66"/>
      <c r="B44" s="66"/>
      <c r="C44" s="66"/>
      <c r="D44" s="66"/>
      <c r="E44" s="66"/>
      <c r="F44" s="70" t="s">
        <v>355</v>
      </c>
      <c r="G44" s="644">
        <f>ROUNDDOWN((G42*L42*R42*SQRT(Y42-AE42/2)),3)</f>
        <v>0</v>
      </c>
      <c r="H44" s="645"/>
      <c r="I44" s="645"/>
      <c r="J44" s="646"/>
      <c r="K44" s="104"/>
      <c r="L44" s="70" t="s">
        <v>365</v>
      </c>
      <c r="M44" s="70"/>
      <c r="N44" s="70"/>
      <c r="O44" s="65"/>
      <c r="P44" s="70"/>
      <c r="Q44" s="70"/>
      <c r="R44" s="7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66"/>
      <c r="AK44" s="66"/>
    </row>
    <row r="45" spans="1:35" ht="12">
      <c r="A45" s="66"/>
      <c r="B45" s="66"/>
      <c r="C45" s="66"/>
      <c r="D45" s="66"/>
      <c r="E45" s="66"/>
      <c r="F45" s="66"/>
      <c r="G45" s="77" t="s">
        <v>232</v>
      </c>
      <c r="H45" s="65"/>
      <c r="I45" s="41"/>
      <c r="J45" s="70"/>
      <c r="K45" s="70"/>
      <c r="L45" s="70"/>
      <c r="M45" s="70"/>
      <c r="N45" s="70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65"/>
      <c r="AG45" s="65"/>
      <c r="AH45" s="65"/>
      <c r="AI45" s="65"/>
    </row>
    <row r="46" spans="1:24" ht="15" customHeight="1" thickBo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34" s="62" customFormat="1" ht="20.25" customHeight="1" thickBot="1" thickTop="1">
      <c r="A47" s="63"/>
      <c r="B47" s="175" t="s">
        <v>248</v>
      </c>
      <c r="C47" s="63"/>
      <c r="D47" s="63"/>
      <c r="E47" s="63"/>
      <c r="F47" s="63"/>
      <c r="G47" s="63"/>
      <c r="H47" s="63"/>
      <c r="I47" s="659" t="s">
        <v>367</v>
      </c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5"/>
      <c r="Z47" s="660" t="str">
        <f>IF(H11=0,"成立       不成立",IF(H11&gt;=(R15+G37+G44),"成　立","不成立"))</f>
        <v>成立       不成立</v>
      </c>
      <c r="AA47" s="661"/>
      <c r="AB47" s="661"/>
      <c r="AC47" s="661"/>
      <c r="AD47" s="661"/>
      <c r="AE47" s="661"/>
      <c r="AF47" s="661"/>
      <c r="AG47" s="661"/>
      <c r="AH47" s="662"/>
    </row>
    <row r="48" spans="1:34" s="62" customFormat="1" ht="7.5" customHeight="1" thickTop="1">
      <c r="A48" s="63"/>
      <c r="B48" s="61"/>
      <c r="C48" s="63"/>
      <c r="D48" s="63"/>
      <c r="E48" s="63"/>
      <c r="F48" s="63"/>
      <c r="G48" s="63"/>
      <c r="H48" s="6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Z48" s="41"/>
      <c r="AA48" s="41"/>
      <c r="AB48" s="41"/>
      <c r="AC48" s="41"/>
      <c r="AD48" s="41"/>
      <c r="AE48" s="41"/>
      <c r="AF48" s="41"/>
      <c r="AG48" s="41"/>
      <c r="AH48" s="41"/>
    </row>
    <row r="49" spans="1:34" ht="17.25" customHeight="1">
      <c r="A49" s="66"/>
      <c r="B49" s="105" t="s">
        <v>368</v>
      </c>
      <c r="C49" s="658" t="s">
        <v>249</v>
      </c>
      <c r="D49" s="658"/>
      <c r="E49" s="658"/>
      <c r="F49" s="658"/>
      <c r="G49" s="658"/>
      <c r="H49" s="658"/>
      <c r="I49" s="658"/>
      <c r="J49" s="658"/>
      <c r="K49" s="658"/>
      <c r="L49" s="658"/>
      <c r="M49" s="658"/>
      <c r="N49" s="658"/>
      <c r="O49" s="658"/>
      <c r="P49" s="658"/>
      <c r="Q49" s="658"/>
      <c r="R49" s="658"/>
      <c r="S49" s="658"/>
      <c r="T49" s="658"/>
      <c r="U49" s="658"/>
      <c r="V49" s="658"/>
      <c r="W49" s="658"/>
      <c r="X49" s="658"/>
      <c r="Y49" s="658"/>
      <c r="Z49" s="658"/>
      <c r="AA49" s="658"/>
      <c r="AB49" s="658"/>
      <c r="AC49" s="658"/>
      <c r="AD49" s="658"/>
      <c r="AE49" s="658"/>
      <c r="AF49" s="658"/>
      <c r="AG49" s="658"/>
      <c r="AH49" s="658"/>
    </row>
    <row r="50" spans="1:34" ht="17.25" customHeight="1">
      <c r="A50" s="66"/>
      <c r="B50" s="105"/>
      <c r="C50" s="658"/>
      <c r="D50" s="658"/>
      <c r="E50" s="658"/>
      <c r="F50" s="658"/>
      <c r="G50" s="658"/>
      <c r="H50" s="658"/>
      <c r="I50" s="658"/>
      <c r="J50" s="658"/>
      <c r="K50" s="658"/>
      <c r="L50" s="658"/>
      <c r="M50" s="658"/>
      <c r="N50" s="658"/>
      <c r="O50" s="658"/>
      <c r="P50" s="658"/>
      <c r="Q50" s="658"/>
      <c r="R50" s="658"/>
      <c r="S50" s="658"/>
      <c r="T50" s="658"/>
      <c r="U50" s="658"/>
      <c r="V50" s="658"/>
      <c r="W50" s="658"/>
      <c r="X50" s="658"/>
      <c r="Y50" s="658"/>
      <c r="Z50" s="658"/>
      <c r="AA50" s="658"/>
      <c r="AB50" s="658"/>
      <c r="AC50" s="658"/>
      <c r="AD50" s="658"/>
      <c r="AE50" s="658"/>
      <c r="AF50" s="658"/>
      <c r="AG50" s="658"/>
      <c r="AH50" s="658"/>
    </row>
    <row r="51" spans="1:26" ht="17.25" customHeight="1">
      <c r="A51" s="66"/>
      <c r="B51" s="66"/>
      <c r="C51" s="66"/>
      <c r="D51" s="66"/>
      <c r="E51" s="66"/>
      <c r="Z51" s="66"/>
    </row>
    <row r="52" spans="1:26" ht="17.25" customHeight="1">
      <c r="A52" s="66"/>
      <c r="B52" s="66"/>
      <c r="C52" s="66"/>
      <c r="D52" s="66"/>
      <c r="E52" s="66"/>
      <c r="Z52" s="66"/>
    </row>
    <row r="53" spans="1:26" ht="17.2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</sheetData>
  <sheetProtection password="CC23" sheet="1" selectLockedCells="1"/>
  <mergeCells count="49">
    <mergeCell ref="R35:T35"/>
    <mergeCell ref="L35:N35"/>
    <mergeCell ref="AE35:AG35"/>
    <mergeCell ref="Y35:AA35"/>
    <mergeCell ref="G33:I33"/>
    <mergeCell ref="G35:I35"/>
    <mergeCell ref="O24:Q25"/>
    <mergeCell ref="AF28:AH28"/>
    <mergeCell ref="Y28:AA28"/>
    <mergeCell ref="W26:Y26"/>
    <mergeCell ref="A2:AI2"/>
    <mergeCell ref="A1:AI1"/>
    <mergeCell ref="AB9:AE9"/>
    <mergeCell ref="U5:Y5"/>
    <mergeCell ref="AD23:AG23"/>
    <mergeCell ref="U4:Y4"/>
    <mergeCell ref="AE42:AG42"/>
    <mergeCell ref="Y42:AA42"/>
    <mergeCell ref="R42:T42"/>
    <mergeCell ref="L42:N42"/>
    <mergeCell ref="G40:I40"/>
    <mergeCell ref="G42:I42"/>
    <mergeCell ref="C49:AH50"/>
    <mergeCell ref="AH33:AI33"/>
    <mergeCell ref="G37:J37"/>
    <mergeCell ref="AH40:AI40"/>
    <mergeCell ref="AH42:AI42"/>
    <mergeCell ref="AH35:AI35"/>
    <mergeCell ref="B40:D40"/>
    <mergeCell ref="G44:J44"/>
    <mergeCell ref="I47:X47"/>
    <mergeCell ref="Z47:AH47"/>
    <mergeCell ref="B33:D33"/>
    <mergeCell ref="AE33:AG33"/>
    <mergeCell ref="Y33:AA33"/>
    <mergeCell ref="C5:J5"/>
    <mergeCell ref="C4:J4"/>
    <mergeCell ref="J25:L25"/>
    <mergeCell ref="U9:X9"/>
    <mergeCell ref="V7:W7"/>
    <mergeCell ref="T23:W23"/>
    <mergeCell ref="T22:AH22"/>
    <mergeCell ref="H15:K15"/>
    <mergeCell ref="R15:U15"/>
    <mergeCell ref="P5:T5"/>
    <mergeCell ref="P4:T4"/>
    <mergeCell ref="K5:O5"/>
    <mergeCell ref="H11:K11"/>
    <mergeCell ref="K4:O4"/>
  </mergeCells>
  <printOptions horizontalCentered="1"/>
  <pageMargins left="0.3937007874015748" right="0.3937007874015748" top="0.7874015748031497" bottom="0.5905511811023623" header="0.5905511811023623" footer="0.3937007874015748"/>
  <pageSetup cellComments="asDisplayed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n29766501</dc:creator>
  <cp:keywords/>
  <dc:description/>
  <cp:lastModifiedBy>土屋　昂平</cp:lastModifiedBy>
  <cp:lastPrinted>2014-02-07T05:07:55Z</cp:lastPrinted>
  <dcterms:created xsi:type="dcterms:W3CDTF">2012-03-19T04:20:13Z</dcterms:created>
  <dcterms:modified xsi:type="dcterms:W3CDTF">2024-03-26T00:07:23Z</dcterms:modified>
  <cp:category/>
  <cp:version/>
  <cp:contentType/>
  <cp:contentStatus/>
</cp:coreProperties>
</file>