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2_委託学童\"/>
    </mc:Choice>
  </mc:AlternateContent>
  <xr:revisionPtr revIDLastSave="0" documentId="13_ncr:1_{D677EC7F-AFDA-4ED4-9ACD-A75AE6E0172F}" xr6:coauthVersionLast="47" xr6:coauthVersionMax="47" xr10:uidLastSave="{00000000-0000-0000-0000-000000000000}"/>
  <bookViews>
    <workbookView xWindow="-109" yWindow="-109" windowWidth="21164" windowHeight="11280" tabRatio="738" firstSheet="2" activeTab="2" xr2:uid="{00000000-000D-0000-FFFF-FFFF00000000}"/>
  </bookViews>
  <sheets>
    <sheet name="設定シート" sheetId="36" state="hidden" r:id="rId1"/>
    <sheet name="サマリシート" sheetId="54" state="hidden" r:id="rId2"/>
    <sheet name="様式6(運営業務委託予算執行見積書 統括表)" sheetId="12" r:id="rId3"/>
    <sheet name="R８学童" sheetId="35" r:id="rId4"/>
    <sheet name="R9学童" sheetId="43" r:id="rId5"/>
    <sheet name="R10学童" sheetId="44" r:id="rId6"/>
    <sheet name="R11学童" sheetId="45" r:id="rId7"/>
    <sheet name="R12学童" sheetId="46" r:id="rId8"/>
    <sheet name="処遇改善計画書A" sheetId="49" r:id="rId9"/>
    <sheet name="処遇改善内訳A" sheetId="50" r:id="rId10"/>
    <sheet name="処遇改善計画書B" sheetId="51" r:id="rId11"/>
    <sheet name="処遇改善内訳B" sheetId="52" r:id="rId12"/>
    <sheet name="処遇改善参考" sheetId="24" r:id="rId13"/>
  </sheets>
  <definedNames>
    <definedName name="_xlnm.Print_Area" localSheetId="8">処遇改善計画書A!$A$1:$AI$32</definedName>
    <definedName name="_xlnm.Print_Area" localSheetId="10">処遇改善計画書B!$A$1:$AI$32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35" l="1"/>
  <c r="A1" i="46"/>
  <c r="A1" i="45"/>
  <c r="A1" i="44"/>
  <c r="A1" i="43"/>
  <c r="A1" i="35"/>
  <c r="A1" i="12"/>
  <c r="D24" i="12"/>
  <c r="D20" i="12"/>
  <c r="D16" i="12"/>
  <c r="D12" i="12"/>
  <c r="D8" i="12"/>
  <c r="F2" i="54"/>
  <c r="C2" i="54"/>
  <c r="B2" i="54"/>
  <c r="D2" i="54"/>
  <c r="E2" i="54"/>
  <c r="F23" i="54" l="1"/>
  <c r="F22" i="54"/>
  <c r="F21" i="54"/>
  <c r="F17" i="54"/>
  <c r="F16" i="54"/>
  <c r="F15" i="54"/>
  <c r="F14" i="54"/>
  <c r="F12" i="54"/>
  <c r="E23" i="54"/>
  <c r="E22" i="54"/>
  <c r="E21" i="54"/>
  <c r="E17" i="54"/>
  <c r="E16" i="54"/>
  <c r="E15" i="54"/>
  <c r="E14" i="54"/>
  <c r="E12" i="54"/>
  <c r="D23" i="54"/>
  <c r="D22" i="54"/>
  <c r="D21" i="54"/>
  <c r="D17" i="54"/>
  <c r="D16" i="54"/>
  <c r="D15" i="54"/>
  <c r="D14" i="54"/>
  <c r="D12" i="54"/>
  <c r="C23" i="54"/>
  <c r="C22" i="54"/>
  <c r="C21" i="54"/>
  <c r="C17" i="54"/>
  <c r="C16" i="54"/>
  <c r="C15" i="54"/>
  <c r="C14" i="54"/>
  <c r="C12" i="54"/>
  <c r="B23" i="54" l="1"/>
  <c r="B22" i="54"/>
  <c r="B21" i="54"/>
  <c r="B17" i="54"/>
  <c r="B16" i="54"/>
  <c r="B15" i="54"/>
  <c r="B14" i="54"/>
  <c r="B12" i="54"/>
  <c r="P40" i="52" l="1"/>
  <c r="O40" i="52"/>
  <c r="S40" i="52" s="1"/>
  <c r="M40" i="52"/>
  <c r="S39" i="52"/>
  <c r="Q39" i="52"/>
  <c r="L39" i="52"/>
  <c r="N39" i="52" s="1"/>
  <c r="K39" i="52"/>
  <c r="I39" i="52"/>
  <c r="S38" i="52"/>
  <c r="Q38" i="52"/>
  <c r="K38" i="52"/>
  <c r="L38" i="52" s="1"/>
  <c r="N38" i="52" s="1"/>
  <c r="I38" i="52"/>
  <c r="S37" i="52"/>
  <c r="Q37" i="52"/>
  <c r="K37" i="52"/>
  <c r="L37" i="52" s="1"/>
  <c r="N37" i="52" s="1"/>
  <c r="I37" i="52"/>
  <c r="S36" i="52"/>
  <c r="Q36" i="52"/>
  <c r="L36" i="52"/>
  <c r="N36" i="52" s="1"/>
  <c r="K36" i="52"/>
  <c r="I36" i="52"/>
  <c r="S35" i="52"/>
  <c r="Q35" i="52"/>
  <c r="K35" i="52"/>
  <c r="L35" i="52" s="1"/>
  <c r="N35" i="52" s="1"/>
  <c r="I35" i="52"/>
  <c r="S34" i="52"/>
  <c r="Q34" i="52"/>
  <c r="K34" i="52"/>
  <c r="L34" i="52" s="1"/>
  <c r="N34" i="52" s="1"/>
  <c r="I34" i="52"/>
  <c r="S33" i="52"/>
  <c r="Q33" i="52"/>
  <c r="K33" i="52"/>
  <c r="L33" i="52" s="1"/>
  <c r="N33" i="52" s="1"/>
  <c r="I33" i="52"/>
  <c r="S32" i="52"/>
  <c r="Q32" i="52"/>
  <c r="K32" i="52"/>
  <c r="L32" i="52" s="1"/>
  <c r="N32" i="52" s="1"/>
  <c r="I32" i="52"/>
  <c r="S31" i="52"/>
  <c r="Q31" i="52"/>
  <c r="K31" i="52"/>
  <c r="L31" i="52" s="1"/>
  <c r="N31" i="52" s="1"/>
  <c r="I31" i="52"/>
  <c r="S30" i="52"/>
  <c r="Q30" i="52"/>
  <c r="K30" i="52"/>
  <c r="L30" i="52" s="1"/>
  <c r="N30" i="52" s="1"/>
  <c r="I30" i="52"/>
  <c r="S29" i="52"/>
  <c r="Q29" i="52"/>
  <c r="K29" i="52"/>
  <c r="L29" i="52" s="1"/>
  <c r="N29" i="52" s="1"/>
  <c r="I29" i="52"/>
  <c r="S28" i="52"/>
  <c r="Q28" i="52"/>
  <c r="L28" i="52"/>
  <c r="N28" i="52" s="1"/>
  <c r="K28" i="52"/>
  <c r="I28" i="52"/>
  <c r="S27" i="52"/>
  <c r="Q27" i="52"/>
  <c r="K27" i="52"/>
  <c r="L27" i="52" s="1"/>
  <c r="N27" i="52" s="1"/>
  <c r="I27" i="52"/>
  <c r="S26" i="52"/>
  <c r="Q26" i="52"/>
  <c r="K26" i="52"/>
  <c r="L26" i="52" s="1"/>
  <c r="N26" i="52" s="1"/>
  <c r="I26" i="52"/>
  <c r="S25" i="52"/>
  <c r="Q25" i="52"/>
  <c r="K25" i="52"/>
  <c r="L25" i="52" s="1"/>
  <c r="N25" i="52" s="1"/>
  <c r="I25" i="52"/>
  <c r="S24" i="52"/>
  <c r="Q24" i="52"/>
  <c r="K24" i="52"/>
  <c r="L24" i="52" s="1"/>
  <c r="N24" i="52" s="1"/>
  <c r="I24" i="52"/>
  <c r="S23" i="52"/>
  <c r="Q23" i="52"/>
  <c r="L23" i="52"/>
  <c r="N23" i="52" s="1"/>
  <c r="K23" i="52"/>
  <c r="I23" i="52"/>
  <c r="S22" i="52"/>
  <c r="Q22" i="52"/>
  <c r="K22" i="52"/>
  <c r="L22" i="52" s="1"/>
  <c r="N22" i="52" s="1"/>
  <c r="I22" i="52"/>
  <c r="S21" i="52"/>
  <c r="Q21" i="52"/>
  <c r="K21" i="52"/>
  <c r="L21" i="52" s="1"/>
  <c r="N21" i="52" s="1"/>
  <c r="I21" i="52"/>
  <c r="S20" i="52"/>
  <c r="Q20" i="52"/>
  <c r="K20" i="52"/>
  <c r="L20" i="52" s="1"/>
  <c r="N20" i="52" s="1"/>
  <c r="I20" i="52"/>
  <c r="S19" i="52"/>
  <c r="Q19" i="52"/>
  <c r="K19" i="52"/>
  <c r="L19" i="52" s="1"/>
  <c r="N19" i="52" s="1"/>
  <c r="I19" i="52"/>
  <c r="S18" i="52"/>
  <c r="Q18" i="52"/>
  <c r="K18" i="52"/>
  <c r="L18" i="52" s="1"/>
  <c r="N18" i="52" s="1"/>
  <c r="I18" i="52"/>
  <c r="S17" i="52"/>
  <c r="Q17" i="52"/>
  <c r="K17" i="52"/>
  <c r="L17" i="52" s="1"/>
  <c r="N17" i="52" s="1"/>
  <c r="I17" i="52"/>
  <c r="S16" i="52"/>
  <c r="Q16" i="52"/>
  <c r="K16" i="52"/>
  <c r="L16" i="52" s="1"/>
  <c r="N16" i="52" s="1"/>
  <c r="I16" i="52"/>
  <c r="S15" i="52"/>
  <c r="Q15" i="52"/>
  <c r="L15" i="52"/>
  <c r="N15" i="52" s="1"/>
  <c r="K15" i="52"/>
  <c r="I15" i="52"/>
  <c r="S14" i="52"/>
  <c r="Q14" i="52"/>
  <c r="K14" i="52"/>
  <c r="L14" i="52" s="1"/>
  <c r="N14" i="52" s="1"/>
  <c r="I14" i="52"/>
  <c r="S13" i="52"/>
  <c r="Q13" i="52"/>
  <c r="K13" i="52"/>
  <c r="L13" i="52" s="1"/>
  <c r="N13" i="52" s="1"/>
  <c r="I13" i="52"/>
  <c r="S12" i="52"/>
  <c r="Q12" i="52"/>
  <c r="L12" i="52"/>
  <c r="N12" i="52" s="1"/>
  <c r="K12" i="52"/>
  <c r="I12" i="52"/>
  <c r="S11" i="52"/>
  <c r="Q11" i="52"/>
  <c r="Q40" i="52" s="1"/>
  <c r="K11" i="52"/>
  <c r="L11" i="52" s="1"/>
  <c r="N11" i="52" s="1"/>
  <c r="I11" i="52"/>
  <c r="I40" i="52" s="1"/>
  <c r="S10" i="52"/>
  <c r="Q10" i="52"/>
  <c r="K10" i="52"/>
  <c r="L10" i="52" s="1"/>
  <c r="I10" i="52"/>
  <c r="S5" i="52"/>
  <c r="AA30" i="51"/>
  <c r="R18" i="51"/>
  <c r="R16" i="51"/>
  <c r="R15" i="51"/>
  <c r="S40" i="50"/>
  <c r="Q40" i="50"/>
  <c r="P40" i="50"/>
  <c r="O40" i="50"/>
  <c r="M40" i="50"/>
  <c r="S39" i="50"/>
  <c r="Q39" i="50"/>
  <c r="K39" i="50"/>
  <c r="L39" i="50" s="1"/>
  <c r="N39" i="50" s="1"/>
  <c r="I39" i="50"/>
  <c r="S38" i="50"/>
  <c r="Q38" i="50"/>
  <c r="K38" i="50"/>
  <c r="L38" i="50" s="1"/>
  <c r="N38" i="50" s="1"/>
  <c r="I38" i="50"/>
  <c r="S37" i="50"/>
  <c r="Q37" i="50"/>
  <c r="K37" i="50"/>
  <c r="L37" i="50" s="1"/>
  <c r="N37" i="50" s="1"/>
  <c r="I37" i="50"/>
  <c r="S36" i="50"/>
  <c r="Q36" i="50"/>
  <c r="K36" i="50"/>
  <c r="L36" i="50" s="1"/>
  <c r="N36" i="50" s="1"/>
  <c r="I36" i="50"/>
  <c r="S35" i="50"/>
  <c r="Q35" i="50"/>
  <c r="K35" i="50"/>
  <c r="L35" i="50" s="1"/>
  <c r="N35" i="50" s="1"/>
  <c r="I35" i="50"/>
  <c r="S34" i="50"/>
  <c r="Q34" i="50"/>
  <c r="K34" i="50"/>
  <c r="L34" i="50" s="1"/>
  <c r="N34" i="50" s="1"/>
  <c r="I34" i="50"/>
  <c r="S33" i="50"/>
  <c r="Q33" i="50"/>
  <c r="K33" i="50"/>
  <c r="L33" i="50" s="1"/>
  <c r="N33" i="50" s="1"/>
  <c r="I33" i="50"/>
  <c r="S32" i="50"/>
  <c r="Q32" i="50"/>
  <c r="K32" i="50"/>
  <c r="L32" i="50" s="1"/>
  <c r="N32" i="50" s="1"/>
  <c r="I32" i="50"/>
  <c r="S31" i="50"/>
  <c r="Q31" i="50"/>
  <c r="K31" i="50"/>
  <c r="L31" i="50" s="1"/>
  <c r="N31" i="50" s="1"/>
  <c r="I31" i="50"/>
  <c r="S30" i="50"/>
  <c r="Q30" i="50"/>
  <c r="K30" i="50"/>
  <c r="L30" i="50" s="1"/>
  <c r="N30" i="50" s="1"/>
  <c r="I30" i="50"/>
  <c r="S29" i="50"/>
  <c r="Q29" i="50"/>
  <c r="K29" i="50"/>
  <c r="L29" i="50" s="1"/>
  <c r="N29" i="50" s="1"/>
  <c r="I29" i="50"/>
  <c r="S28" i="50"/>
  <c r="Q28" i="50"/>
  <c r="K28" i="50"/>
  <c r="L28" i="50" s="1"/>
  <c r="N28" i="50" s="1"/>
  <c r="I28" i="50"/>
  <c r="S27" i="50"/>
  <c r="Q27" i="50"/>
  <c r="K27" i="50"/>
  <c r="L27" i="50" s="1"/>
  <c r="N27" i="50" s="1"/>
  <c r="I27" i="50"/>
  <c r="S26" i="50"/>
  <c r="Q26" i="50"/>
  <c r="K26" i="50"/>
  <c r="L26" i="50" s="1"/>
  <c r="N26" i="50" s="1"/>
  <c r="I26" i="50"/>
  <c r="S25" i="50"/>
  <c r="Q25" i="50"/>
  <c r="K25" i="50"/>
  <c r="L25" i="50" s="1"/>
  <c r="N25" i="50" s="1"/>
  <c r="I25" i="50"/>
  <c r="S24" i="50"/>
  <c r="Q24" i="50"/>
  <c r="K24" i="50"/>
  <c r="L24" i="50" s="1"/>
  <c r="N24" i="50" s="1"/>
  <c r="I24" i="50"/>
  <c r="S23" i="50"/>
  <c r="Q23" i="50"/>
  <c r="K23" i="50"/>
  <c r="L23" i="50" s="1"/>
  <c r="N23" i="50" s="1"/>
  <c r="I23" i="50"/>
  <c r="S22" i="50"/>
  <c r="Q22" i="50"/>
  <c r="K22" i="50"/>
  <c r="L22" i="50" s="1"/>
  <c r="N22" i="50" s="1"/>
  <c r="I22" i="50"/>
  <c r="S21" i="50"/>
  <c r="Q21" i="50"/>
  <c r="K21" i="50"/>
  <c r="L21" i="50" s="1"/>
  <c r="N21" i="50" s="1"/>
  <c r="I21" i="50"/>
  <c r="S20" i="50"/>
  <c r="Q20" i="50"/>
  <c r="K20" i="50"/>
  <c r="L20" i="50" s="1"/>
  <c r="N20" i="50" s="1"/>
  <c r="I20" i="50"/>
  <c r="S19" i="50"/>
  <c r="Q19" i="50"/>
  <c r="K19" i="50"/>
  <c r="L19" i="50" s="1"/>
  <c r="N19" i="50" s="1"/>
  <c r="I19" i="50"/>
  <c r="S18" i="50"/>
  <c r="Q18" i="50"/>
  <c r="K18" i="50"/>
  <c r="L18" i="50" s="1"/>
  <c r="N18" i="50" s="1"/>
  <c r="I18" i="50"/>
  <c r="S17" i="50"/>
  <c r="Q17" i="50"/>
  <c r="K17" i="50"/>
  <c r="L17" i="50" s="1"/>
  <c r="N17" i="50" s="1"/>
  <c r="I17" i="50"/>
  <c r="S16" i="50"/>
  <c r="Q16" i="50"/>
  <c r="K16" i="50"/>
  <c r="L16" i="50" s="1"/>
  <c r="N16" i="50" s="1"/>
  <c r="I16" i="50"/>
  <c r="S15" i="50"/>
  <c r="Q15" i="50"/>
  <c r="K15" i="50"/>
  <c r="L15" i="50" s="1"/>
  <c r="N15" i="50" s="1"/>
  <c r="I15" i="50"/>
  <c r="S14" i="50"/>
  <c r="Q14" i="50"/>
  <c r="K14" i="50"/>
  <c r="L14" i="50" s="1"/>
  <c r="N14" i="50" s="1"/>
  <c r="I14" i="50"/>
  <c r="S13" i="50"/>
  <c r="Q13" i="50"/>
  <c r="K13" i="50"/>
  <c r="L13" i="50" s="1"/>
  <c r="N13" i="50" s="1"/>
  <c r="I13" i="50"/>
  <c r="S12" i="50"/>
  <c r="Q12" i="50"/>
  <c r="K12" i="50"/>
  <c r="L12" i="50" s="1"/>
  <c r="N12" i="50" s="1"/>
  <c r="I12" i="50"/>
  <c r="S11" i="50"/>
  <c r="Q11" i="50"/>
  <c r="K11" i="50"/>
  <c r="L11" i="50" s="1"/>
  <c r="N11" i="50" s="1"/>
  <c r="I11" i="50"/>
  <c r="S10" i="50"/>
  <c r="Q10" i="50"/>
  <c r="K10" i="50"/>
  <c r="L10" i="50" s="1"/>
  <c r="I10" i="50"/>
  <c r="I40" i="50" s="1"/>
  <c r="S5" i="50"/>
  <c r="AA30" i="49"/>
  <c r="R18" i="49"/>
  <c r="R16" i="49"/>
  <c r="R17" i="49" s="1"/>
  <c r="AM15" i="49" s="1"/>
  <c r="R15" i="49"/>
  <c r="N10" i="52" l="1"/>
  <c r="N40" i="52" s="1"/>
  <c r="R11" i="51" s="1"/>
  <c r="AM18" i="51" s="1"/>
  <c r="L40" i="52"/>
  <c r="L40" i="50"/>
  <c r="N10" i="50"/>
  <c r="N40" i="50" s="1"/>
  <c r="R11" i="49" s="1"/>
  <c r="AM18" i="49" s="1"/>
  <c r="R17" i="51"/>
  <c r="AM15" i="51" s="1"/>
  <c r="C50" i="46"/>
  <c r="C45" i="46"/>
  <c r="F18" i="54" s="1"/>
  <c r="C39" i="46"/>
  <c r="C38" i="46" s="1"/>
  <c r="D38" i="46" s="1"/>
  <c r="C36" i="46"/>
  <c r="C33" i="46"/>
  <c r="C31" i="46"/>
  <c r="C30" i="46"/>
  <c r="C29" i="46"/>
  <c r="C28" i="46"/>
  <c r="C25" i="46"/>
  <c r="C23" i="46"/>
  <c r="C21" i="46"/>
  <c r="C19" i="46"/>
  <c r="C17" i="46"/>
  <c r="C13" i="46"/>
  <c r="C11" i="46"/>
  <c r="C8" i="46"/>
  <c r="F6" i="54" s="1"/>
  <c r="C50" i="45"/>
  <c r="C45" i="45"/>
  <c r="E18" i="54" s="1"/>
  <c r="C36" i="45"/>
  <c r="C33" i="45"/>
  <c r="C31" i="45"/>
  <c r="C30" i="45"/>
  <c r="C29" i="45"/>
  <c r="C28" i="45"/>
  <c r="C25" i="45"/>
  <c r="C23" i="45"/>
  <c r="C21" i="45"/>
  <c r="C19" i="45"/>
  <c r="C17" i="45"/>
  <c r="C13" i="45"/>
  <c r="C11" i="45"/>
  <c r="C8" i="45"/>
  <c r="E6" i="54" s="1"/>
  <c r="C50" i="44"/>
  <c r="C45" i="44"/>
  <c r="C36" i="44"/>
  <c r="C33" i="44"/>
  <c r="C31" i="44"/>
  <c r="C30" i="44"/>
  <c r="D10" i="54" s="1"/>
  <c r="C29" i="44"/>
  <c r="C28" i="44"/>
  <c r="C25" i="44"/>
  <c r="C23" i="44"/>
  <c r="C21" i="44"/>
  <c r="C19" i="44"/>
  <c r="C17" i="44"/>
  <c r="C13" i="44"/>
  <c r="C11" i="44"/>
  <c r="C8" i="44"/>
  <c r="D6" i="54" s="1"/>
  <c r="C50" i="43"/>
  <c r="C45" i="43"/>
  <c r="C36" i="43"/>
  <c r="D36" i="43" s="1"/>
  <c r="C33" i="43"/>
  <c r="C31" i="43"/>
  <c r="C30" i="43"/>
  <c r="C29" i="43"/>
  <c r="C28" i="43"/>
  <c r="C25" i="43"/>
  <c r="C23" i="43"/>
  <c r="C21" i="43"/>
  <c r="C19" i="43"/>
  <c r="C17" i="43"/>
  <c r="C13" i="43"/>
  <c r="C11" i="43"/>
  <c r="C8" i="43"/>
  <c r="C6" i="54" s="1"/>
  <c r="C39" i="45" l="1"/>
  <c r="C38" i="45" s="1"/>
  <c r="D38" i="45" s="1"/>
  <c r="C7" i="44"/>
  <c r="F8" i="54"/>
  <c r="F7" i="54"/>
  <c r="C39" i="43"/>
  <c r="C38" i="43" s="1"/>
  <c r="D38" i="43" s="1"/>
  <c r="C18" i="54"/>
  <c r="C27" i="44"/>
  <c r="D9" i="54"/>
  <c r="C16" i="45"/>
  <c r="E8" i="54"/>
  <c r="C10" i="44"/>
  <c r="D7" i="54"/>
  <c r="C10" i="54"/>
  <c r="C32" i="44"/>
  <c r="D11" i="54"/>
  <c r="C7" i="43"/>
  <c r="C16" i="44"/>
  <c r="D8" i="54"/>
  <c r="C27" i="46"/>
  <c r="F9" i="54"/>
  <c r="C27" i="43"/>
  <c r="C9" i="54"/>
  <c r="C10" i="43"/>
  <c r="C7" i="54"/>
  <c r="F10" i="54"/>
  <c r="C10" i="45"/>
  <c r="E7" i="54"/>
  <c r="C10" i="46"/>
  <c r="C32" i="46"/>
  <c r="F11" i="54"/>
  <c r="C32" i="45"/>
  <c r="E11" i="54"/>
  <c r="C16" i="46"/>
  <c r="C39" i="44"/>
  <c r="C38" i="44" s="1"/>
  <c r="D38" i="44" s="1"/>
  <c r="D18" i="54"/>
  <c r="C27" i="45"/>
  <c r="E9" i="54"/>
  <c r="C32" i="43"/>
  <c r="C11" i="54"/>
  <c r="E10" i="54"/>
  <c r="C7" i="46"/>
  <c r="C16" i="43"/>
  <c r="C8" i="54"/>
  <c r="C7" i="45"/>
  <c r="J36" i="46"/>
  <c r="D23" i="12" s="1"/>
  <c r="D36" i="46"/>
  <c r="J36" i="45"/>
  <c r="D19" i="12" s="1"/>
  <c r="D36" i="45"/>
  <c r="D36" i="44"/>
  <c r="J36" i="44" l="1"/>
  <c r="D15" i="12" s="1"/>
  <c r="J36" i="43"/>
  <c r="D11" i="12" s="1"/>
  <c r="C5" i="43"/>
  <c r="J5" i="43" s="1"/>
  <c r="D10" i="12" s="1"/>
  <c r="C5" i="44"/>
  <c r="J5" i="44" s="1"/>
  <c r="D14" i="12" s="1"/>
  <c r="D13" i="12" s="1"/>
  <c r="C5" i="46"/>
  <c r="J5" i="46" s="1"/>
  <c r="D22" i="12" s="1"/>
  <c r="C5" i="45"/>
  <c r="J5" i="45" s="1"/>
  <c r="D18" i="12" s="1"/>
  <c r="D17" i="12" s="1"/>
  <c r="C4" i="43" l="1"/>
  <c r="D5" i="43"/>
  <c r="C4" i="44"/>
  <c r="D5" i="44"/>
  <c r="C4" i="45"/>
  <c r="D5" i="45"/>
  <c r="C4" i="46"/>
  <c r="D5" i="46"/>
  <c r="D24" i="54"/>
  <c r="A5" i="12"/>
  <c r="A9" i="12" l="1"/>
  <c r="A13" i="12" s="1"/>
  <c r="C50" i="35"/>
  <c r="C36" i="35"/>
  <c r="D4" i="12"/>
  <c r="A2" i="12"/>
  <c r="A17" i="12" l="1"/>
  <c r="A21" i="12" s="1"/>
  <c r="D36" i="35"/>
  <c r="C45" i="35" l="1"/>
  <c r="B18" i="54" s="1"/>
  <c r="C33" i="35"/>
  <c r="C31" i="35"/>
  <c r="C30" i="35"/>
  <c r="C29" i="35"/>
  <c r="C25" i="35"/>
  <c r="C23" i="35"/>
  <c r="C21" i="35"/>
  <c r="C19" i="35"/>
  <c r="C17" i="35"/>
  <c r="C13" i="35"/>
  <c r="C11" i="35"/>
  <c r="B7" i="54" s="1"/>
  <c r="C8" i="35"/>
  <c r="B6" i="54" s="1"/>
  <c r="C27" i="35" l="1"/>
  <c r="B10" i="54"/>
  <c r="B9" i="54"/>
  <c r="C32" i="35"/>
  <c r="B11" i="54"/>
  <c r="B8" i="54"/>
  <c r="C39" i="35"/>
  <c r="C38" i="35" s="1"/>
  <c r="C7" i="35"/>
  <c r="C10" i="35"/>
  <c r="C16" i="35"/>
  <c r="C5" i="35" l="1"/>
  <c r="C4" i="35" s="1"/>
  <c r="D38" i="35"/>
  <c r="J36" i="35"/>
  <c r="D7" i="12" s="1"/>
  <c r="D5" i="35" l="1"/>
  <c r="J5" i="35"/>
  <c r="D6" i="12" s="1"/>
  <c r="D5" i="12" s="1"/>
  <c r="B24" i="54" s="1"/>
  <c r="D9" i="12" l="1"/>
  <c r="E24" i="54" l="1"/>
  <c r="C24" i="54"/>
  <c r="D21" i="12" l="1"/>
  <c r="D25" i="12" s="1"/>
  <c r="F24" i="54" l="1"/>
  <c r="D2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9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A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B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C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D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0E00-000001000000}">
      <text>
        <r>
          <rPr>
            <b/>
            <sz val="9"/>
            <color indexed="81"/>
            <rFont val="MS P ゴシック"/>
            <family val="3"/>
            <charset val="128"/>
          </rPr>
          <t>「周知していない」を選択した場合は対象外</t>
        </r>
      </text>
    </comment>
    <comment ref="R22" authorId="0" shapeId="0" xr:uid="{00000000-0006-0000-0E00-000002000000}">
      <text>
        <r>
          <rPr>
            <b/>
            <sz val="9"/>
            <color indexed="81"/>
            <rFont val="MS P ゴシック"/>
            <family val="3"/>
            <charset val="128"/>
          </rPr>
          <t>「継続しない」を選択した場合は対象外</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1000-000001000000}">
      <text>
        <r>
          <rPr>
            <b/>
            <sz val="9"/>
            <color indexed="81"/>
            <rFont val="MS P ゴシック"/>
            <family val="3"/>
            <charset val="128"/>
          </rPr>
          <t>「周知していない」を選択した場合は対象外</t>
        </r>
      </text>
    </comment>
    <comment ref="R22" authorId="0" shapeId="0" xr:uid="{00000000-0006-0000-1000-000002000000}">
      <text>
        <r>
          <rPr>
            <b/>
            <sz val="9"/>
            <color indexed="81"/>
            <rFont val="MS P ゴシック"/>
            <family val="3"/>
            <charset val="128"/>
          </rPr>
          <t>「継続しない」を選択した場合は対象外</t>
        </r>
      </text>
    </comment>
  </commentList>
</comments>
</file>

<file path=xl/sharedStrings.xml><?xml version="1.0" encoding="utf-8"?>
<sst xmlns="http://schemas.openxmlformats.org/spreadsheetml/2006/main" count="890" uniqueCount="188">
  <si>
    <t>※１　科目欄等が足りない場合は追加しても結構です。</t>
    <rPh sb="3" eb="5">
      <t>カモク</t>
    </rPh>
    <rPh sb="5" eb="6">
      <t>ラン</t>
    </rPh>
    <rPh sb="6" eb="7">
      <t>ナド</t>
    </rPh>
    <rPh sb="8" eb="9">
      <t>タ</t>
    </rPh>
    <rPh sb="12" eb="14">
      <t>バアイ</t>
    </rPh>
    <rPh sb="15" eb="17">
      <t>ツイカ</t>
    </rPh>
    <rPh sb="20" eb="22">
      <t>ケッコウ</t>
    </rPh>
    <phoneticPr fontId="9"/>
  </si>
  <si>
    <t>消耗品費</t>
    <rPh sb="0" eb="2">
      <t>ショウモウ</t>
    </rPh>
    <rPh sb="2" eb="3">
      <t>ヒン</t>
    </rPh>
    <rPh sb="3" eb="4">
      <t>ヒ</t>
    </rPh>
    <phoneticPr fontId="9"/>
  </si>
  <si>
    <t>日常教材費</t>
    <rPh sb="0" eb="2">
      <t>ニチジョウ</t>
    </rPh>
    <rPh sb="2" eb="5">
      <t>キョウザイヒ</t>
    </rPh>
    <phoneticPr fontId="9"/>
  </si>
  <si>
    <t>円</t>
    <rPh sb="0" eb="1">
      <t>エン</t>
    </rPh>
    <phoneticPr fontId="6"/>
  </si>
  <si>
    <t>円、　　賠償保険</t>
    <rPh sb="0" eb="1">
      <t>エン</t>
    </rPh>
    <phoneticPr fontId="6"/>
  </si>
  <si>
    <t>職員傷害保険</t>
    <rPh sb="0" eb="2">
      <t>ショクイン</t>
    </rPh>
    <rPh sb="2" eb="4">
      <t>ショウガイ</t>
    </rPh>
    <rPh sb="4" eb="6">
      <t>ホケン</t>
    </rPh>
    <phoneticPr fontId="9"/>
  </si>
  <si>
    <t>保険料</t>
    <rPh sb="0" eb="2">
      <t>ホケン</t>
    </rPh>
    <rPh sb="2" eb="3">
      <t>リョウ</t>
    </rPh>
    <phoneticPr fontId="9"/>
  </si>
  <si>
    <t>通信費</t>
    <rPh sb="0" eb="2">
      <t>ツウシン</t>
    </rPh>
    <rPh sb="2" eb="3">
      <t>ヒ</t>
    </rPh>
    <phoneticPr fontId="9"/>
  </si>
  <si>
    <t>施設の運営事務に要する人件費以外の経費
（消耗品、旅費、通信費、保険料など）</t>
    <rPh sb="0" eb="2">
      <t>シセ</t>
    </rPh>
    <rPh sb="3" eb="5">
      <t>ウンエ</t>
    </rPh>
    <rPh sb="5" eb="7">
      <t>ジム</t>
    </rPh>
    <rPh sb="8" eb="11">
      <t>ヨウ</t>
    </rPh>
    <rPh sb="11" eb="14">
      <t>ジンケンヒ</t>
    </rPh>
    <rPh sb="14" eb="16">
      <t>イガイ</t>
    </rPh>
    <rPh sb="17" eb="19">
      <t>ケイ</t>
    </rPh>
    <rPh sb="21" eb="23">
      <t>ショウモウ</t>
    </rPh>
    <rPh sb="23" eb="24">
      <t>ヒン</t>
    </rPh>
    <rPh sb="25" eb="27">
      <t>リョヒ</t>
    </rPh>
    <rPh sb="28" eb="30">
      <t>ツウシン</t>
    </rPh>
    <rPh sb="30" eb="31">
      <t>ヒ</t>
    </rPh>
    <rPh sb="32" eb="34">
      <t>ホケン</t>
    </rPh>
    <rPh sb="34" eb="35">
      <t>リョウ</t>
    </rPh>
    <phoneticPr fontId="9"/>
  </si>
  <si>
    <t>人</t>
    <rPh sb="0" eb="1">
      <t>ニン</t>
    </rPh>
    <phoneticPr fontId="6"/>
  </si>
  <si>
    <t>日　×</t>
    <rPh sb="0" eb="1">
      <t>ニチ</t>
    </rPh>
    <phoneticPr fontId="6"/>
  </si>
  <si>
    <t>円　×</t>
    <rPh sb="0" eb="1">
      <t>エン</t>
    </rPh>
    <phoneticPr fontId="9"/>
  </si>
  <si>
    <t>往復</t>
    <rPh sb="0" eb="2">
      <t>オウフク</t>
    </rPh>
    <phoneticPr fontId="6"/>
  </si>
  <si>
    <t>円 × 年間</t>
    <rPh sb="0" eb="1">
      <t>エン</t>
    </rPh>
    <rPh sb="4" eb="6">
      <t>ネンカン</t>
    </rPh>
    <phoneticPr fontId="9"/>
  </si>
  <si>
    <t>時給単価</t>
    <rPh sb="0" eb="2">
      <t>ジキュウ</t>
    </rPh>
    <rPh sb="2" eb="4">
      <t>タンカ</t>
    </rPh>
    <phoneticPr fontId="9"/>
  </si>
  <si>
    <t>介護保険</t>
    <rPh sb="0" eb="2">
      <t>カイゴ</t>
    </rPh>
    <rPh sb="2" eb="4">
      <t>ホケン</t>
    </rPh>
    <phoneticPr fontId="9"/>
  </si>
  <si>
    <t>労働保険</t>
    <rPh sb="0" eb="2">
      <t>ロウドウ</t>
    </rPh>
    <rPh sb="2" eb="4">
      <t>ホケン</t>
    </rPh>
    <phoneticPr fontId="9"/>
  </si>
  <si>
    <t>厚生年金</t>
    <rPh sb="0" eb="2">
      <t>コウセイ</t>
    </rPh>
    <rPh sb="2" eb="4">
      <t>ネンキン</t>
    </rPh>
    <phoneticPr fontId="9"/>
  </si>
  <si>
    <t>健康保険</t>
    <rPh sb="0" eb="2">
      <t>ケンコウ</t>
    </rPh>
    <rPh sb="2" eb="4">
      <t>ホケン</t>
    </rPh>
    <phoneticPr fontId="9"/>
  </si>
  <si>
    <t>※以下、欄が足りない場合は追加して下さい</t>
    <rPh sb="1" eb="3">
      <t>イカ</t>
    </rPh>
    <rPh sb="4" eb="5">
      <t>ラン</t>
    </rPh>
    <rPh sb="6" eb="7">
      <t>タ</t>
    </rPh>
    <rPh sb="10" eb="12">
      <t>バアイ</t>
    </rPh>
    <rPh sb="13" eb="15">
      <t>ツイカ</t>
    </rPh>
    <rPh sb="17" eb="18">
      <t>クダ</t>
    </rPh>
    <phoneticPr fontId="9"/>
  </si>
  <si>
    <t>通勤手当</t>
    <rPh sb="0" eb="2">
      <t>ツウキン</t>
    </rPh>
    <rPh sb="2" eb="4">
      <t>テアテ</t>
    </rPh>
    <phoneticPr fontId="9"/>
  </si>
  <si>
    <t>賞与</t>
    <rPh sb="0" eb="2">
      <t>ショウヨ</t>
    </rPh>
    <phoneticPr fontId="9"/>
  </si>
  <si>
    <t>①常勤支援員俸給</t>
    <rPh sb="1" eb="3">
      <t>ジョウキン</t>
    </rPh>
    <rPh sb="3" eb="5">
      <t>シエン</t>
    </rPh>
    <rPh sb="5" eb="6">
      <t>イン</t>
    </rPh>
    <rPh sb="6" eb="8">
      <t>ホウキュウ</t>
    </rPh>
    <phoneticPr fontId="9"/>
  </si>
  <si>
    <t>人件費(ア) 小計</t>
    <rPh sb="0" eb="3">
      <t>ジンケンヒ</t>
    </rPh>
    <rPh sb="7" eb="9">
      <t>ショウケ</t>
    </rPh>
    <phoneticPr fontId="9"/>
  </si>
  <si>
    <t>健康診断料</t>
    <rPh sb="0" eb="2">
      <t>ケンコウ</t>
    </rPh>
    <rPh sb="2" eb="4">
      <t>シンダン</t>
    </rPh>
    <rPh sb="4" eb="5">
      <t>リョウ</t>
    </rPh>
    <phoneticPr fontId="6"/>
  </si>
  <si>
    <t>行事用教材費</t>
    <rPh sb="0" eb="3">
      <t>ギョウジヨウ</t>
    </rPh>
    <rPh sb="3" eb="6">
      <t>キョウザイヒ</t>
    </rPh>
    <phoneticPr fontId="9"/>
  </si>
  <si>
    <t>支出額</t>
    <rPh sb="0" eb="3">
      <t>シシュツガクガク</t>
    </rPh>
    <phoneticPr fontId="9"/>
  </si>
  <si>
    <t>常勤職員</t>
    <rPh sb="0" eb="2">
      <t>ジョウキン</t>
    </rPh>
    <rPh sb="2" eb="4">
      <t>ショクイン</t>
    </rPh>
    <phoneticPr fontId="9"/>
  </si>
  <si>
    <t>円</t>
    <rPh sb="0" eb="1">
      <t>エン</t>
    </rPh>
    <phoneticPr fontId="9"/>
  </si>
  <si>
    <t>※２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</si>
  <si>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被服費等</t>
    <rPh sb="0" eb="3">
      <t>ヒフクヒ</t>
    </rPh>
    <rPh sb="3" eb="4">
      <t>トウ</t>
    </rPh>
    <phoneticPr fontId="6"/>
  </si>
  <si>
    <t>法人事務費</t>
    <rPh sb="0" eb="2">
      <t>ホウジン</t>
    </rPh>
    <rPh sb="2" eb="5">
      <t>ジムヒ</t>
    </rPh>
    <phoneticPr fontId="6"/>
  </si>
  <si>
    <t>図書購入費</t>
    <rPh sb="0" eb="2">
      <t>トショ</t>
    </rPh>
    <rPh sb="2" eb="5">
      <t>コウニュウヒ</t>
    </rPh>
    <phoneticPr fontId="9"/>
  </si>
  <si>
    <t>賄費</t>
    <rPh sb="0" eb="1">
      <t>マカナイ</t>
    </rPh>
    <rPh sb="1" eb="2">
      <t>ヒ</t>
    </rPh>
    <phoneticPr fontId="6"/>
  </si>
  <si>
    <t>にこにこ事業経費</t>
    <rPh sb="4" eb="6">
      <t>ジギョウ</t>
    </rPh>
    <rPh sb="6" eb="8">
      <t>ケイヒ</t>
    </rPh>
    <phoneticPr fontId="6"/>
  </si>
  <si>
    <t>出張旅費</t>
    <rPh sb="0" eb="2">
      <t>シュッチョウ</t>
    </rPh>
    <rPh sb="2" eb="4">
      <t>リョヒ</t>
    </rPh>
    <phoneticPr fontId="9"/>
  </si>
  <si>
    <t>その他</t>
    <rPh sb="2" eb="3">
      <t>タ</t>
    </rPh>
    <phoneticPr fontId="6"/>
  </si>
  <si>
    <t>館外行事経費</t>
    <rPh sb="0" eb="2">
      <t>カンガイ</t>
    </rPh>
    <rPh sb="2" eb="4">
      <t>ギョウジ</t>
    </rPh>
    <rPh sb="4" eb="6">
      <t>ケイヒ</t>
    </rPh>
    <rPh sb="5" eb="6">
      <t>ヒ</t>
    </rPh>
    <phoneticPr fontId="6"/>
  </si>
  <si>
    <t>常勤支援員休暇対応者俸給</t>
    <rPh sb="0" eb="2">
      <t>ジョウキン</t>
    </rPh>
    <rPh sb="2" eb="4">
      <t>シエン</t>
    </rPh>
    <rPh sb="4" eb="5">
      <t>イン</t>
    </rPh>
    <rPh sb="5" eb="7">
      <t>キュウカ</t>
    </rPh>
    <rPh sb="7" eb="9">
      <t>タイオウ</t>
    </rPh>
    <rPh sb="9" eb="10">
      <t>シャ</t>
    </rPh>
    <rPh sb="10" eb="12">
      <t>ホウキュウ</t>
    </rPh>
    <phoneticPr fontId="6"/>
  </si>
  <si>
    <t>常勤支援員休暇対応者交通費</t>
    <rPh sb="0" eb="2">
      <t>ジョウキン</t>
    </rPh>
    <rPh sb="2" eb="4">
      <t>シエン</t>
    </rPh>
    <rPh sb="4" eb="5">
      <t>イン</t>
    </rPh>
    <rPh sb="5" eb="7">
      <t>キュウカ</t>
    </rPh>
    <rPh sb="7" eb="9">
      <t>タイオウ</t>
    </rPh>
    <rPh sb="9" eb="10">
      <t>シャ</t>
    </rPh>
    <rPh sb="10" eb="13">
      <t>コウツウヒ</t>
    </rPh>
    <phoneticPr fontId="6"/>
  </si>
  <si>
    <t>非常勤支援員俸給</t>
    <rPh sb="0" eb="3">
      <t>ヒジョウキン</t>
    </rPh>
    <rPh sb="3" eb="5">
      <t>シエン</t>
    </rPh>
    <rPh sb="5" eb="6">
      <t>イン</t>
    </rPh>
    <rPh sb="6" eb="8">
      <t>ホウキュウ</t>
    </rPh>
    <phoneticPr fontId="9"/>
  </si>
  <si>
    <t>非常勤支援員交通費</t>
    <rPh sb="0" eb="3">
      <t>ヒジョウキン</t>
    </rPh>
    <rPh sb="3" eb="5">
      <t>シエン</t>
    </rPh>
    <rPh sb="5" eb="6">
      <t>イン</t>
    </rPh>
    <rPh sb="6" eb="9">
      <t>コウツウヒ</t>
    </rPh>
    <phoneticPr fontId="6"/>
  </si>
  <si>
    <t>常勤支援員退職積立金</t>
    <rPh sb="0" eb="2">
      <t>ジョウキン</t>
    </rPh>
    <rPh sb="2" eb="4">
      <t>シエン</t>
    </rPh>
    <rPh sb="4" eb="5">
      <t>イン</t>
    </rPh>
    <rPh sb="5" eb="7">
      <t>タイショク</t>
    </rPh>
    <rPh sb="7" eb="9">
      <t>ツミタテ</t>
    </rPh>
    <rPh sb="9" eb="10">
      <t>キン</t>
    </rPh>
    <phoneticPr fontId="6"/>
  </si>
  <si>
    <r>
      <t>運営費②(ウ</t>
    </r>
    <r>
      <rPr>
        <b/>
        <sz val="10"/>
        <rFont val="ＭＳ ゴシック"/>
        <family val="3"/>
        <charset val="128"/>
      </rPr>
      <t>=エ+オ</t>
    </r>
    <r>
      <rPr>
        <b/>
        <sz val="12"/>
        <rFont val="ＭＳ ゴシック"/>
        <family val="3"/>
        <charset val="128"/>
      </rPr>
      <t>) 小計</t>
    </r>
    <rPh sb="0" eb="3">
      <t>ウンエイヒ</t>
    </rPh>
    <rPh sb="12" eb="14">
      <t>ショウケイ</t>
    </rPh>
    <phoneticPr fontId="6"/>
  </si>
  <si>
    <t>支出合計（ア+イ+ウ）</t>
    <rPh sb="0" eb="2">
      <t>シシュツ</t>
    </rPh>
    <rPh sb="2" eb="4">
      <t>ゴウケイ</t>
    </rPh>
    <phoneticPr fontId="9"/>
  </si>
  <si>
    <t>事務費(エ)　小計</t>
    <rPh sb="0" eb="3">
      <t>ジムヒ</t>
    </rPh>
    <rPh sb="7" eb="9">
      <t>ショウケイ</t>
    </rPh>
    <phoneticPr fontId="9"/>
  </si>
  <si>
    <t>事業費(オ)　小計</t>
    <rPh sb="0" eb="2">
      <t>ジギョウ</t>
    </rPh>
    <rPh sb="2" eb="3">
      <t>ジムヒ</t>
    </rPh>
    <rPh sb="7" eb="9">
      <t>ショウケイ</t>
    </rPh>
    <phoneticPr fontId="9"/>
  </si>
  <si>
    <t>③法定福利費</t>
    <rPh sb="1" eb="3">
      <t>ホウテイ</t>
    </rPh>
    <rPh sb="3" eb="6">
      <t>フクリヒ</t>
    </rPh>
    <phoneticPr fontId="9"/>
  </si>
  <si>
    <t>⑤その他</t>
    <phoneticPr fontId="9"/>
  </si>
  <si>
    <t>②常勤支援員諸手当</t>
    <rPh sb="1" eb="3">
      <t>ジョウキン</t>
    </rPh>
    <rPh sb="3" eb="5">
      <t>シエン</t>
    </rPh>
    <rPh sb="5" eb="6">
      <t>イン</t>
    </rPh>
    <rPh sb="6" eb="9">
      <t>ショテアテ</t>
    </rPh>
    <phoneticPr fontId="9"/>
  </si>
  <si>
    <t>④非常勤支援員等給与</t>
    <rPh sb="1" eb="4">
      <t>ヒジョウキン</t>
    </rPh>
    <rPh sb="4" eb="6">
      <t>シエン</t>
    </rPh>
    <rPh sb="6" eb="7">
      <t>イン</t>
    </rPh>
    <rPh sb="7" eb="8">
      <t>トウ</t>
    </rPh>
    <rPh sb="8" eb="10">
      <t>キュウヨ</t>
    </rPh>
    <phoneticPr fontId="9"/>
  </si>
  <si>
    <t>合計</t>
    <rPh sb="0" eb="2">
      <t>ゴウケイ</t>
    </rPh>
    <phoneticPr fontId="6"/>
  </si>
  <si>
    <t>運営費①(イ) 小計</t>
    <rPh sb="0" eb="3">
      <t>ウンエイヒ</t>
    </rPh>
    <rPh sb="8" eb="10">
      <t>ショウケイ</t>
    </rPh>
    <phoneticPr fontId="6"/>
  </si>
  <si>
    <t>円 × 12月</t>
    <rPh sb="0" eb="1">
      <t>エン</t>
    </rPh>
    <rPh sb="6" eb="7">
      <t>ガツ</t>
    </rPh>
    <phoneticPr fontId="9"/>
  </si>
  <si>
    <t>時間 ×</t>
    <rPh sb="0" eb="2">
      <t>ジカン</t>
    </rPh>
    <phoneticPr fontId="9"/>
  </si>
  <si>
    <t>※このシートには何も入力しないでください。</t>
    <rPh sb="8" eb="9">
      <t>ナニ</t>
    </rPh>
    <rPh sb="10" eb="12">
      <t>ニュウリョク</t>
    </rPh>
    <phoneticPr fontId="6"/>
  </si>
  <si>
    <r>
      <t>区分</t>
    </r>
    <r>
      <rPr>
        <sz val="9"/>
        <rFont val="ＭＳ ゴシック"/>
        <family val="3"/>
        <charset val="128"/>
      </rPr>
      <t>※１</t>
    </r>
    <rPh sb="0" eb="2">
      <t>クブン</t>
    </rPh>
    <phoneticPr fontId="9"/>
  </si>
  <si>
    <r>
      <t>積算の内訳</t>
    </r>
    <r>
      <rPr>
        <sz val="9"/>
        <rFont val="ＭＳ ゴシック"/>
        <family val="3"/>
        <charset val="128"/>
      </rPr>
      <t>※２</t>
    </r>
    <rPh sb="0" eb="2">
      <t>セキサン</t>
    </rPh>
    <rPh sb="3" eb="5">
      <t>ウチワケ</t>
    </rPh>
    <phoneticPr fontId="9"/>
  </si>
  <si>
    <r>
      <t>利用者、児童の支援に直接要する人件費以外の経費</t>
    </r>
    <r>
      <rPr>
        <sz val="9"/>
        <rFont val="ＭＳ ゴシック"/>
        <family val="3"/>
        <charset val="128"/>
      </rPr>
      <t>※４</t>
    </r>
    <r>
      <rPr>
        <sz val="11"/>
        <rFont val="ＭＳ ゴシック"/>
        <family val="3"/>
        <charset val="128"/>
      </rPr>
      <t xml:space="preserve">
（教材費、図書購入費、消耗品費など）</t>
    </r>
    <rPh sb="0" eb="3">
      <t>リヨ</t>
    </rPh>
    <rPh sb="4" eb="7">
      <t>ジド</t>
    </rPh>
    <rPh sb="7" eb="10">
      <t>シエ</t>
    </rPh>
    <rPh sb="10" eb="12">
      <t>チョクセ</t>
    </rPh>
    <rPh sb="12" eb="13">
      <t>ヨウスウ</t>
    </rPh>
    <rPh sb="15" eb="18">
      <t>ジンケンヒ</t>
    </rPh>
    <rPh sb="18" eb="20">
      <t>イガイ</t>
    </rPh>
    <rPh sb="21" eb="23">
      <t>ケイ</t>
    </rPh>
    <rPh sb="27" eb="30">
      <t>キョウザイヒ</t>
    </rPh>
    <rPh sb="31" eb="33">
      <t>トショ</t>
    </rPh>
    <rPh sb="33" eb="36">
      <t>コウニュウヒ</t>
    </rPh>
    <rPh sb="37" eb="39">
      <t>ショウモウ</t>
    </rPh>
    <rPh sb="39" eb="40">
      <t>ヒン</t>
    </rPh>
    <rPh sb="40" eb="41">
      <t>ヒ</t>
    </rPh>
    <phoneticPr fontId="9"/>
  </si>
  <si>
    <t>※以下、赤色のセル以外は自動計算となっています。項目を追加する場合は、計算式が反映されるようにしてください。</t>
    <rPh sb="1" eb="3">
      <t>イカ</t>
    </rPh>
    <rPh sb="4" eb="6">
      <t>アカイロ</t>
    </rPh>
    <rPh sb="9" eb="11">
      <t>イガイ</t>
    </rPh>
    <rPh sb="12" eb="14">
      <t>ジドウ</t>
    </rPh>
    <rPh sb="14" eb="16">
      <t>ケイサン</t>
    </rPh>
    <rPh sb="24" eb="26">
      <t>コウモク</t>
    </rPh>
    <rPh sb="27" eb="29">
      <t>ツイカ</t>
    </rPh>
    <rPh sb="31" eb="33">
      <t>バアイ</t>
    </rPh>
    <rPh sb="35" eb="37">
      <t>ケイサン</t>
    </rPh>
    <rPh sb="37" eb="38">
      <t>シキ</t>
    </rPh>
    <rPh sb="39" eb="41">
      <t>ハンエイ</t>
    </rPh>
    <phoneticPr fontId="6"/>
  </si>
  <si>
    <t>５年合計額</t>
    <rPh sb="1" eb="2">
      <t>ネン</t>
    </rPh>
    <rPh sb="2" eb="4">
      <t>ゴウケイ</t>
    </rPh>
    <rPh sb="4" eb="5">
      <t>ガク</t>
    </rPh>
    <phoneticPr fontId="6"/>
  </si>
  <si>
    <t>備品購入費・簡易修繕料</t>
    <rPh sb="0" eb="2">
      <t>ビヒン</t>
    </rPh>
    <rPh sb="2" eb="5">
      <t>コウニュウヒ</t>
    </rPh>
    <rPh sb="6" eb="8">
      <t>カンイ</t>
    </rPh>
    <rPh sb="8" eb="10">
      <t>シュウゼン</t>
    </rPh>
    <rPh sb="10" eb="11">
      <t>リョウ</t>
    </rPh>
    <phoneticPr fontId="9"/>
  </si>
  <si>
    <t>人件費</t>
    <rPh sb="0" eb="3">
      <t>ジンケンヒ</t>
    </rPh>
    <phoneticPr fontId="6"/>
  </si>
  <si>
    <t>運営費</t>
    <rPh sb="0" eb="3">
      <t>ウンエイヒ</t>
    </rPh>
    <phoneticPr fontId="6"/>
  </si>
  <si>
    <t>学童クラブ経費</t>
    <rPh sb="0" eb="2">
      <t>ガクドウ</t>
    </rPh>
    <rPh sb="5" eb="7">
      <t>ケイヒ</t>
    </rPh>
    <phoneticPr fontId="6"/>
  </si>
  <si>
    <t>人件費</t>
    <rPh sb="0" eb="3">
      <t>ジンケンヒ</t>
    </rPh>
    <phoneticPr fontId="6"/>
  </si>
  <si>
    <t>運営費</t>
    <rPh sb="0" eb="3">
      <t>ウンエイヒ</t>
    </rPh>
    <phoneticPr fontId="6"/>
  </si>
  <si>
    <t>※３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</si>
  <si>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５年平均額</t>
    <rPh sb="1" eb="2">
      <t>ネン</t>
    </rPh>
    <rPh sb="2" eb="4">
      <t>ヘイキン</t>
    </rPh>
    <rPh sb="4" eb="5">
      <t>ガク</t>
    </rPh>
    <phoneticPr fontId="6"/>
  </si>
  <si>
    <t>子ども・子育て拠出金</t>
  </si>
  <si>
    <t>処遇改善</t>
    <rPh sb="0" eb="2">
      <t>ショグウ</t>
    </rPh>
    <rPh sb="2" eb="4">
      <t>カイゼン</t>
    </rPh>
    <phoneticPr fontId="6"/>
  </si>
  <si>
    <t>処遇改善計画書のとおり</t>
    <phoneticPr fontId="6"/>
  </si>
  <si>
    <t>＜参考＞</t>
    <rPh sb="1" eb="3">
      <t>サンコウ</t>
    </rPh>
    <phoneticPr fontId="29"/>
  </si>
  <si>
    <t>事業実施期間</t>
    <rPh sb="0" eb="2">
      <t>ジギョウ</t>
    </rPh>
    <rPh sb="2" eb="4">
      <t>ジッシ</t>
    </rPh>
    <rPh sb="4" eb="6">
      <t>キカン</t>
    </rPh>
    <phoneticPr fontId="29"/>
  </si>
  <si>
    <t>○放課後児童支援員等処遇改善事業（月額9,000円相当賃金改善）を実施する期間</t>
    <phoneticPr fontId="29"/>
  </si>
  <si>
    <t>補助単価</t>
    <rPh sb="0" eb="2">
      <t>ホジョ</t>
    </rPh>
    <rPh sb="2" eb="4">
      <t>タンカ</t>
    </rPh>
    <phoneticPr fontId="29"/>
  </si>
  <si>
    <t>○子ども・子育て支援交付金交付要綱に定める職員１人当たりの単価をいう。</t>
    <rPh sb="1" eb="2">
      <t>コ</t>
    </rPh>
    <rPh sb="5" eb="7">
      <t>コソダ</t>
    </rPh>
    <rPh sb="8" eb="10">
      <t>シエン</t>
    </rPh>
    <rPh sb="10" eb="13">
      <t>コウフキン</t>
    </rPh>
    <rPh sb="13" eb="15">
      <t>コウフ</t>
    </rPh>
    <rPh sb="18" eb="19">
      <t>サダ</t>
    </rPh>
    <phoneticPr fontId="29"/>
  </si>
  <si>
    <t>賃金改善対象者数</t>
    <rPh sb="0" eb="2">
      <t>チンギン</t>
    </rPh>
    <rPh sb="2" eb="4">
      <t>カイゼン</t>
    </rPh>
    <rPh sb="4" eb="7">
      <t>タイショウシャ</t>
    </rPh>
    <rPh sb="7" eb="8">
      <t>スウ</t>
    </rPh>
    <phoneticPr fontId="29"/>
  </si>
  <si>
    <t>○放課後児童支援員等処遇改善事業（月額9,000円相当賃金改善）により賃金改善を行う職員数をいう（常勤職員数と非常勤職員数の合計）。
○ただし、経営に携わる法人の役員である職員を除く。</t>
    <rPh sb="49" eb="51">
      <t>ジョウキン</t>
    </rPh>
    <rPh sb="51" eb="53">
      <t>ショクイン</t>
    </rPh>
    <rPh sb="53" eb="54">
      <t>スウ</t>
    </rPh>
    <rPh sb="55" eb="58">
      <t>ヒジョウキン</t>
    </rPh>
    <rPh sb="58" eb="60">
      <t>ショクイン</t>
    </rPh>
    <rPh sb="60" eb="61">
      <t>スウ</t>
    </rPh>
    <rPh sb="62" eb="64">
      <t>ゴウケイ</t>
    </rPh>
    <phoneticPr fontId="29"/>
  </si>
  <si>
    <t>常勤職員</t>
    <rPh sb="0" eb="2">
      <t>ジョウキン</t>
    </rPh>
    <rPh sb="2" eb="4">
      <t>ショクイン</t>
    </rPh>
    <phoneticPr fontId="29"/>
  </si>
  <si>
    <t>○施設で定めた勤務時間（所定労働時間）の全てを勤務する者をいう。
○ただし、１日６時間以上かつ月20日以上勤務している者は、これを常勤職員とみなして含める。
○なお、常勤換算値は「1.0人」となる。</t>
    <rPh sb="83" eb="85">
      <t>ジョウキン</t>
    </rPh>
    <rPh sb="85" eb="87">
      <t>カンザン</t>
    </rPh>
    <rPh sb="87" eb="88">
      <t>チ</t>
    </rPh>
    <rPh sb="93" eb="94">
      <t>ニン</t>
    </rPh>
    <phoneticPr fontId="29"/>
  </si>
  <si>
    <t>非常勤職員</t>
    <rPh sb="0" eb="3">
      <t>ヒジョウキン</t>
    </rPh>
    <rPh sb="3" eb="5">
      <t>ショクイン</t>
    </rPh>
    <phoneticPr fontId="29"/>
  </si>
  <si>
    <t>○常勤職員以外の職員をいう。
○なお、常勤換算値は、１ヶ月当たりの勤務時間数を就業規則等で定めた常勤の１ヶ月当たりの勤務時間数で除して算出する（小数点第２位を四捨五入する。）。</t>
    <rPh sb="1" eb="3">
      <t>ジョウキン</t>
    </rPh>
    <rPh sb="3" eb="5">
      <t>ショクイン</t>
    </rPh>
    <rPh sb="5" eb="7">
      <t>イガイ</t>
    </rPh>
    <rPh sb="8" eb="10">
      <t>ショクイン</t>
    </rPh>
    <rPh sb="19" eb="21">
      <t>ジョウキン</t>
    </rPh>
    <rPh sb="21" eb="23">
      <t>カンザン</t>
    </rPh>
    <rPh sb="23" eb="24">
      <t>チ</t>
    </rPh>
    <rPh sb="67" eb="69">
      <t>サンシュツ</t>
    </rPh>
    <rPh sb="72" eb="75">
      <t>ショウスウテン</t>
    </rPh>
    <rPh sb="75" eb="76">
      <t>ダイ</t>
    </rPh>
    <rPh sb="77" eb="78">
      <t>イ</t>
    </rPh>
    <rPh sb="79" eb="83">
      <t>シシャゴニュウ</t>
    </rPh>
    <phoneticPr fontId="29"/>
  </si>
  <si>
    <t>賃金改善実施月数</t>
    <rPh sb="0" eb="2">
      <t>チンギン</t>
    </rPh>
    <rPh sb="2" eb="4">
      <t>カイゼン</t>
    </rPh>
    <rPh sb="4" eb="6">
      <t>ジッシ</t>
    </rPh>
    <rPh sb="6" eb="7">
      <t>ツキ</t>
    </rPh>
    <rPh sb="7" eb="8">
      <t>スウ</t>
    </rPh>
    <phoneticPr fontId="29"/>
  </si>
  <si>
    <t>○放課後児童支援員等処遇改善事業（月額9,000円相当賃金改善）を実施する月数</t>
    <rPh sb="37" eb="38">
      <t>ツキ</t>
    </rPh>
    <rPh sb="38" eb="39">
      <t>スウ</t>
    </rPh>
    <phoneticPr fontId="29"/>
  </si>
  <si>
    <t>賃金改善（見込）額</t>
    <rPh sb="0" eb="2">
      <t>チンギン</t>
    </rPh>
    <rPh sb="2" eb="4">
      <t>カイゼン</t>
    </rPh>
    <rPh sb="5" eb="7">
      <t>ミコミ</t>
    </rPh>
    <rPh sb="8" eb="9">
      <t>ガク</t>
    </rPh>
    <phoneticPr fontId="29"/>
  </si>
  <si>
    <t>○放課後児童支援員等処遇改善事業（月額9,000円相当賃金改善）の実施により、職員について、雇用形態、職種、勤続年数、職責等が事業実施年度と同等の条件の下で、本事業実施前に適用されていた算定方法に基づく賃金水準を超えて、賃金を引き上げた合計額をいう。</t>
    <rPh sb="118" eb="121">
      <t>ゴウケイガク</t>
    </rPh>
    <phoneticPr fontId="29"/>
  </si>
  <si>
    <t>うち、基本給又は決まって毎月支払う手当による賃金改善額</t>
    <rPh sb="3" eb="6">
      <t>キホンキュウ</t>
    </rPh>
    <rPh sb="6" eb="7">
      <t>マタ</t>
    </rPh>
    <rPh sb="8" eb="9">
      <t>キ</t>
    </rPh>
    <rPh sb="12" eb="14">
      <t>マイツキ</t>
    </rPh>
    <rPh sb="14" eb="16">
      <t>シハラ</t>
    </rPh>
    <rPh sb="17" eb="19">
      <t>テアテ</t>
    </rPh>
    <rPh sb="22" eb="24">
      <t>チンギン</t>
    </rPh>
    <rPh sb="24" eb="26">
      <t>カイゼン</t>
    </rPh>
    <rPh sb="26" eb="27">
      <t>ガク</t>
    </rPh>
    <phoneticPr fontId="29"/>
  </si>
  <si>
    <t>○職員の賃金改善（見込）額のうち、基本給又は決まって毎月支払う手当による賃金改善の合計額をいう。</t>
    <rPh sb="1" eb="3">
      <t>ショクイン</t>
    </rPh>
    <rPh sb="4" eb="6">
      <t>チンギン</t>
    </rPh>
    <rPh sb="6" eb="8">
      <t>カイゼン</t>
    </rPh>
    <rPh sb="9" eb="11">
      <t>ミコミ</t>
    </rPh>
    <rPh sb="12" eb="13">
      <t>ガク</t>
    </rPh>
    <rPh sb="17" eb="20">
      <t>キホンキュウ</t>
    </rPh>
    <rPh sb="20" eb="21">
      <t>マタ</t>
    </rPh>
    <rPh sb="22" eb="23">
      <t>キ</t>
    </rPh>
    <rPh sb="26" eb="28">
      <t>マイツキ</t>
    </rPh>
    <rPh sb="28" eb="30">
      <t>シハラ</t>
    </rPh>
    <rPh sb="31" eb="33">
      <t>テアテ</t>
    </rPh>
    <rPh sb="36" eb="38">
      <t>チンギン</t>
    </rPh>
    <rPh sb="38" eb="40">
      <t>カイゼン</t>
    </rPh>
    <rPh sb="41" eb="43">
      <t>ゴウケイ</t>
    </rPh>
    <rPh sb="43" eb="44">
      <t>ガク</t>
    </rPh>
    <phoneticPr fontId="29"/>
  </si>
  <si>
    <t>賃金改善に伴う社会保険料事業主負担分等の法定福利費の増分</t>
    <rPh sb="0" eb="2">
      <t>チンギン</t>
    </rPh>
    <rPh sb="2" eb="4">
      <t>カイゼン</t>
    </rPh>
    <rPh sb="5" eb="6">
      <t>トモナ</t>
    </rPh>
    <rPh sb="7" eb="9">
      <t>シャカイ</t>
    </rPh>
    <rPh sb="9" eb="11">
      <t>ホケン</t>
    </rPh>
    <rPh sb="11" eb="12">
      <t>リョウ</t>
    </rPh>
    <rPh sb="12" eb="15">
      <t>ジギョウヌシ</t>
    </rPh>
    <rPh sb="15" eb="18">
      <t>フタンブン</t>
    </rPh>
    <rPh sb="18" eb="19">
      <t>トウ</t>
    </rPh>
    <rPh sb="20" eb="22">
      <t>ホウテイ</t>
    </rPh>
    <rPh sb="22" eb="25">
      <t>フクリヒ</t>
    </rPh>
    <rPh sb="26" eb="28">
      <t>ゾウブン</t>
    </rPh>
    <phoneticPr fontId="29"/>
  </si>
  <si>
    <t>○職員の賃金改善に伴い増加する法定福利費等の事業主負担分の合計額をいう。
○なお、法定福利費等の事業主負担分については、
「前年度における法定福利費等の事業主負担分の総額」÷「前年度における賃金の総額」×「賃金改善額」
により算出すること。</t>
    <rPh sb="1" eb="3">
      <t>ショクイン</t>
    </rPh>
    <rPh sb="4" eb="6">
      <t>チンギン</t>
    </rPh>
    <rPh sb="6" eb="8">
      <t>カイゼン</t>
    </rPh>
    <rPh sb="9" eb="10">
      <t>トモナ</t>
    </rPh>
    <rPh sb="11" eb="13">
      <t>ゾウカ</t>
    </rPh>
    <rPh sb="15" eb="17">
      <t>ホウテイ</t>
    </rPh>
    <rPh sb="17" eb="20">
      <t>フクリヒ</t>
    </rPh>
    <rPh sb="20" eb="21">
      <t>トウ</t>
    </rPh>
    <rPh sb="22" eb="25">
      <t>ジギョウヌシ</t>
    </rPh>
    <rPh sb="25" eb="28">
      <t>フタンブン</t>
    </rPh>
    <rPh sb="29" eb="32">
      <t>ゴウケイガク</t>
    </rPh>
    <rPh sb="63" eb="66">
      <t>ゼンネンド</t>
    </rPh>
    <rPh sb="89" eb="92">
      <t>ゼンネンド</t>
    </rPh>
    <phoneticPr fontId="29"/>
  </si>
  <si>
    <t>本事業による賃金改善に係る計画の具体的内容を職員に周知</t>
    <phoneticPr fontId="29"/>
  </si>
  <si>
    <t>○放課後児童支援員等処遇改善事業（月額9,000円相当賃金改善）による賃金改善に係る計画の具体的な内容について職員に周知している場合は「周知している」を選択すること。
※「周知していない」を選択した場合は放課後児童支援員等処遇改善事業（月額9,000円相当賃金改善）の対象外となる。</t>
    <rPh sb="35" eb="37">
      <t>チンギン</t>
    </rPh>
    <rPh sb="37" eb="39">
      <t>カイゼン</t>
    </rPh>
    <rPh sb="40" eb="41">
      <t>カカ</t>
    </rPh>
    <rPh sb="42" eb="44">
      <t>ケイカク</t>
    </rPh>
    <rPh sb="45" eb="48">
      <t>グタイテキ</t>
    </rPh>
    <rPh sb="49" eb="51">
      <t>ナイヨウ</t>
    </rPh>
    <rPh sb="55" eb="57">
      <t>ショクイン</t>
    </rPh>
    <rPh sb="58" eb="60">
      <t>シュウチ</t>
    </rPh>
    <rPh sb="64" eb="66">
      <t>バアイ</t>
    </rPh>
    <rPh sb="68" eb="70">
      <t>シュウチ</t>
    </rPh>
    <rPh sb="87" eb="89">
      <t>シュウチ</t>
    </rPh>
    <rPh sb="96" eb="98">
      <t>センタク</t>
    </rPh>
    <rPh sb="100" eb="102">
      <t>バアイ</t>
    </rPh>
    <rPh sb="135" eb="138">
      <t>タイショウガイ</t>
    </rPh>
    <phoneticPr fontId="29"/>
  </si>
  <si>
    <t>本事業による賃金改善の継続の有無</t>
    <rPh sb="0" eb="1">
      <t>ホン</t>
    </rPh>
    <rPh sb="1" eb="3">
      <t>ジギョウ</t>
    </rPh>
    <rPh sb="6" eb="8">
      <t>チンギン</t>
    </rPh>
    <rPh sb="8" eb="10">
      <t>カイゼン</t>
    </rPh>
    <rPh sb="11" eb="13">
      <t>ケイゾク</t>
    </rPh>
    <rPh sb="14" eb="16">
      <t>ウム</t>
    </rPh>
    <phoneticPr fontId="29"/>
  </si>
  <si>
    <t>○放課後児童支援員等処遇改善事業（月額9,000円相当賃金改善）による賃金改善について、継続する場合は「継続する」を選択すること。
※「継続しない」を選択した場合は放課後児童支援員等処遇改善事業（月額9,000円相当賃金改善）の対象外となる。</t>
    <rPh sb="35" eb="37">
      <t>チンギン</t>
    </rPh>
    <rPh sb="37" eb="39">
      <t>カイゼン</t>
    </rPh>
    <rPh sb="44" eb="46">
      <t>ケイゾク</t>
    </rPh>
    <rPh sb="48" eb="50">
      <t>バアイ</t>
    </rPh>
    <rPh sb="52" eb="54">
      <t>ケイゾク</t>
    </rPh>
    <rPh sb="58" eb="60">
      <t>センタク</t>
    </rPh>
    <rPh sb="69" eb="71">
      <t>ケイゾク</t>
    </rPh>
    <rPh sb="115" eb="118">
      <t>タイショウガイ</t>
    </rPh>
    <phoneticPr fontId="29"/>
  </si>
  <si>
    <t>備考</t>
    <rPh sb="0" eb="2">
      <t>ビコウ</t>
    </rPh>
    <phoneticPr fontId="29"/>
  </si>
  <si>
    <t>○年度途中の採用や退職がある場合にはその旨、また、賃金改善額が他の職員と比較して高額（低額、賃金改善を実施しない場合も含む）である場合についてはその理由を記載すること。</t>
    <phoneticPr fontId="29"/>
  </si>
  <si>
    <t>※以下、欄が足りない場合は追加して下さい</t>
    <phoneticPr fontId="6"/>
  </si>
  <si>
    <t>定員</t>
    <rPh sb="0" eb="2">
      <t>テイイン</t>
    </rPh>
    <phoneticPr fontId="6"/>
  </si>
  <si>
    <t>公募タイプ</t>
    <rPh sb="0" eb="2">
      <t>コウボ</t>
    </rPh>
    <phoneticPr fontId="6"/>
  </si>
  <si>
    <t>設定シート</t>
    <rPh sb="0" eb="2">
      <t>セッテイ</t>
    </rPh>
    <phoneticPr fontId="6"/>
  </si>
  <si>
    <t>年度</t>
    <rPh sb="0" eb="2">
      <t>ネンド</t>
    </rPh>
    <phoneticPr fontId="6"/>
  </si>
  <si>
    <t>※設定後、このシートは非表示にすること。</t>
    <rPh sb="1" eb="3">
      <t>セッテイ</t>
    </rPh>
    <rPh sb="3" eb="4">
      <t>ゴ</t>
    </rPh>
    <rPh sb="11" eb="14">
      <t>ヒヒョウジ</t>
    </rPh>
    <phoneticPr fontId="6"/>
  </si>
  <si>
    <t>開始年度</t>
    <rPh sb="0" eb="2">
      <t>カイシ</t>
    </rPh>
    <rPh sb="2" eb="4">
      <t>ネンド</t>
    </rPh>
    <phoneticPr fontId="6"/>
  </si>
  <si>
    <t>年度</t>
    <rPh sb="0" eb="2">
      <t>ネンド</t>
    </rPh>
    <phoneticPr fontId="6"/>
  </si>
  <si>
    <t>別紙様式１</t>
    <rPh sb="0" eb="2">
      <t>ベッシ</t>
    </rPh>
    <rPh sb="2" eb="4">
      <t>ヨウシキ</t>
    </rPh>
    <phoneticPr fontId="29"/>
  </si>
  <si>
    <t>放課後児童支援員等処遇改善事業（月額9,000円相当賃金改善）　賃金改善計画書</t>
    <rPh sb="32" eb="34">
      <t>チンギン</t>
    </rPh>
    <rPh sb="34" eb="36">
      <t>カイゼン</t>
    </rPh>
    <rPh sb="36" eb="39">
      <t>ケイカクショ</t>
    </rPh>
    <phoneticPr fontId="29"/>
  </si>
  <si>
    <t>市町村名</t>
    <rPh sb="0" eb="3">
      <t>シチョウソン</t>
    </rPh>
    <rPh sb="3" eb="4">
      <t>メイ</t>
    </rPh>
    <phoneticPr fontId="29"/>
  </si>
  <si>
    <t>：</t>
    <phoneticPr fontId="29"/>
  </si>
  <si>
    <t>放課後児童クラブ名（支援の単位名）</t>
    <rPh sb="0" eb="3">
      <t>ホウカゴ</t>
    </rPh>
    <rPh sb="3" eb="5">
      <t>ジドウ</t>
    </rPh>
    <rPh sb="8" eb="9">
      <t>メイ</t>
    </rPh>
    <rPh sb="10" eb="12">
      <t>シエン</t>
    </rPh>
    <rPh sb="13" eb="15">
      <t>タンイ</t>
    </rPh>
    <rPh sb="15" eb="16">
      <t>メイ</t>
    </rPh>
    <phoneticPr fontId="29"/>
  </si>
  <si>
    <t>１．補助額</t>
    <rPh sb="2" eb="4">
      <t>ホジョ</t>
    </rPh>
    <rPh sb="4" eb="5">
      <t>ガク</t>
    </rPh>
    <phoneticPr fontId="29"/>
  </si>
  <si>
    <t>①　事業実施期間</t>
    <rPh sb="2" eb="4">
      <t>ジギョウ</t>
    </rPh>
    <rPh sb="4" eb="6">
      <t>ジッシ</t>
    </rPh>
    <rPh sb="6" eb="8">
      <t>キカン</t>
    </rPh>
    <phoneticPr fontId="29"/>
  </si>
  <si>
    <t>令和</t>
    <rPh sb="0" eb="2">
      <t>レイワ</t>
    </rPh>
    <phoneticPr fontId="29"/>
  </si>
  <si>
    <t>年</t>
    <rPh sb="0" eb="1">
      <t>ネン</t>
    </rPh>
    <phoneticPr fontId="29"/>
  </si>
  <si>
    <t>月</t>
    <rPh sb="0" eb="1">
      <t>ガツ</t>
    </rPh>
    <phoneticPr fontId="29"/>
  </si>
  <si>
    <t>～</t>
    <phoneticPr fontId="29"/>
  </si>
  <si>
    <t>②　補助基準額（令和 年度）</t>
    <rPh sb="2" eb="4">
      <t>ホジョ</t>
    </rPh>
    <rPh sb="4" eb="6">
      <t>キジュン</t>
    </rPh>
    <rPh sb="6" eb="7">
      <t>ガク</t>
    </rPh>
    <rPh sb="8" eb="10">
      <t>レイワ</t>
    </rPh>
    <rPh sb="11" eb="13">
      <t>ネンド</t>
    </rPh>
    <phoneticPr fontId="29"/>
  </si>
  <si>
    <t>円</t>
    <rPh sb="0" eb="1">
      <t>エン</t>
    </rPh>
    <phoneticPr fontId="29"/>
  </si>
  <si>
    <t>２．賃金改善額</t>
    <rPh sb="2" eb="4">
      <t>チンギン</t>
    </rPh>
    <rPh sb="4" eb="6">
      <t>カイゼン</t>
    </rPh>
    <rPh sb="6" eb="7">
      <t>ガク</t>
    </rPh>
    <phoneticPr fontId="29"/>
  </si>
  <si>
    <t>令和　年度</t>
    <rPh sb="0" eb="2">
      <t>レイワ</t>
    </rPh>
    <rPh sb="3" eb="5">
      <t>ネンド</t>
    </rPh>
    <phoneticPr fontId="29"/>
  </si>
  <si>
    <t>賃金改善額の2/3以上が基本給又は決まって毎月支払う手当による改善の判定（④≧③×2/3）</t>
    <rPh sb="0" eb="2">
      <t>チンギン</t>
    </rPh>
    <rPh sb="2" eb="4">
      <t>カイゼン</t>
    </rPh>
    <rPh sb="4" eb="5">
      <t>ガク</t>
    </rPh>
    <rPh sb="9" eb="11">
      <t>イジョウ</t>
    </rPh>
    <rPh sb="12" eb="14">
      <t>キホン</t>
    </rPh>
    <rPh sb="14" eb="15">
      <t>キュウ</t>
    </rPh>
    <rPh sb="15" eb="16">
      <t>マタ</t>
    </rPh>
    <rPh sb="17" eb="18">
      <t>キ</t>
    </rPh>
    <rPh sb="21" eb="23">
      <t>マイツキ</t>
    </rPh>
    <rPh sb="23" eb="25">
      <t>シハラ</t>
    </rPh>
    <rPh sb="26" eb="28">
      <t>テアテ</t>
    </rPh>
    <rPh sb="31" eb="33">
      <t>カイゼン</t>
    </rPh>
    <rPh sb="34" eb="36">
      <t>ハンテイ</t>
    </rPh>
    <phoneticPr fontId="29"/>
  </si>
  <si>
    <t>③　賃金改善見込額</t>
    <rPh sb="2" eb="4">
      <t>チンギン</t>
    </rPh>
    <rPh sb="4" eb="6">
      <t>カイゼン</t>
    </rPh>
    <rPh sb="6" eb="8">
      <t>ミコ</t>
    </rPh>
    <rPh sb="8" eb="9">
      <t>ガク</t>
    </rPh>
    <phoneticPr fontId="29"/>
  </si>
  <si>
    <t>　※「×」の場合は事業の対象外</t>
    <rPh sb="6" eb="8">
      <t>バアイ</t>
    </rPh>
    <rPh sb="9" eb="11">
      <t>ジギョウ</t>
    </rPh>
    <rPh sb="12" eb="15">
      <t>タイショウガイ</t>
    </rPh>
    <phoneticPr fontId="29"/>
  </si>
  <si>
    <t>④　うち、基本給又は決まって毎月
　　支払う手当による賃金改善見込額</t>
    <rPh sb="31" eb="33">
      <t>ミコミ</t>
    </rPh>
    <phoneticPr fontId="29"/>
  </si>
  <si>
    <t>賃金改善等見込額合計（③＋⑤）が補助額（②）以上</t>
    <rPh sb="0" eb="2">
      <t>チンギン</t>
    </rPh>
    <rPh sb="2" eb="4">
      <t>カイゼン</t>
    </rPh>
    <rPh sb="4" eb="5">
      <t>トウ</t>
    </rPh>
    <rPh sb="5" eb="7">
      <t>ミコミ</t>
    </rPh>
    <rPh sb="7" eb="8">
      <t>ガク</t>
    </rPh>
    <rPh sb="8" eb="10">
      <t>ゴウケイ</t>
    </rPh>
    <rPh sb="16" eb="19">
      <t>ホジョガク</t>
    </rPh>
    <rPh sb="22" eb="24">
      <t>イジョウ</t>
    </rPh>
    <phoneticPr fontId="29"/>
  </si>
  <si>
    <t>⑤　賃金改善に伴い増加する法定福利費
　　等の事業主負担分</t>
    <rPh sb="2" eb="4">
      <t>チンギン</t>
    </rPh>
    <rPh sb="4" eb="6">
      <t>カイゼン</t>
    </rPh>
    <rPh sb="7" eb="8">
      <t>トモナ</t>
    </rPh>
    <rPh sb="9" eb="11">
      <t>ゾウカ</t>
    </rPh>
    <rPh sb="13" eb="15">
      <t>ホウテイ</t>
    </rPh>
    <rPh sb="15" eb="18">
      <t>フクリヒ</t>
    </rPh>
    <rPh sb="21" eb="22">
      <t>トウ</t>
    </rPh>
    <rPh sb="23" eb="26">
      <t>ジギョウヌシ</t>
    </rPh>
    <rPh sb="26" eb="29">
      <t>フタンブン</t>
    </rPh>
    <phoneticPr fontId="29"/>
  </si>
  <si>
    <t>⑥　本事業による賃金改善に係る計画の
　　具体的内容を職員に周知していること</t>
    <rPh sb="2" eb="3">
      <t>ホン</t>
    </rPh>
    <rPh sb="3" eb="5">
      <t>ジギョウ</t>
    </rPh>
    <rPh sb="8" eb="10">
      <t>チンギン</t>
    </rPh>
    <rPh sb="10" eb="12">
      <t>カイゼン</t>
    </rPh>
    <rPh sb="13" eb="14">
      <t>カカ</t>
    </rPh>
    <rPh sb="15" eb="17">
      <t>ケイカク</t>
    </rPh>
    <rPh sb="21" eb="24">
      <t>グタイテキ</t>
    </rPh>
    <rPh sb="24" eb="26">
      <t>ナイヨウ</t>
    </rPh>
    <rPh sb="27" eb="29">
      <t>ショクイン</t>
    </rPh>
    <rPh sb="30" eb="32">
      <t>シュウチ</t>
    </rPh>
    <phoneticPr fontId="29"/>
  </si>
  <si>
    <t>⑦　本事業による賃金改善の継続の有無</t>
    <rPh sb="2" eb="3">
      <t>ホン</t>
    </rPh>
    <rPh sb="3" eb="5">
      <t>ジギョウ</t>
    </rPh>
    <rPh sb="8" eb="10">
      <t>チンギン</t>
    </rPh>
    <rPh sb="10" eb="12">
      <t>カイゼン</t>
    </rPh>
    <rPh sb="13" eb="15">
      <t>ケイゾク</t>
    </rPh>
    <rPh sb="16" eb="18">
      <t>ウム</t>
    </rPh>
    <phoneticPr fontId="29"/>
  </si>
  <si>
    <t>※色のついたセルについて記入をお願いいたします。</t>
    <rPh sb="1" eb="2">
      <t>イロ</t>
    </rPh>
    <rPh sb="12" eb="14">
      <t>キニュウ</t>
    </rPh>
    <rPh sb="16" eb="17">
      <t>ネガ</t>
    </rPh>
    <phoneticPr fontId="29"/>
  </si>
  <si>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29"/>
  </si>
  <si>
    <t>日</t>
    <rPh sb="0" eb="1">
      <t>ニチ</t>
    </rPh>
    <phoneticPr fontId="29"/>
  </si>
  <si>
    <t>放課後児童クラブ名（支援単位名）</t>
    <rPh sb="0" eb="3">
      <t>ホウカゴ</t>
    </rPh>
    <rPh sb="3" eb="5">
      <t>ジドウ</t>
    </rPh>
    <rPh sb="8" eb="9">
      <t>メイ</t>
    </rPh>
    <rPh sb="10" eb="12">
      <t>シエン</t>
    </rPh>
    <rPh sb="12" eb="14">
      <t>タンイ</t>
    </rPh>
    <rPh sb="14" eb="15">
      <t>メイ</t>
    </rPh>
    <phoneticPr fontId="29"/>
  </si>
  <si>
    <t>代表者名</t>
    <rPh sb="0" eb="3">
      <t>ダイヒョウシャ</t>
    </rPh>
    <rPh sb="3" eb="4">
      <t>メイ</t>
    </rPh>
    <phoneticPr fontId="29"/>
  </si>
  <si>
    <t>別紙様式１別添</t>
    <rPh sb="0" eb="2">
      <t>ベッシ</t>
    </rPh>
    <rPh sb="2" eb="4">
      <t>ヨウシキ</t>
    </rPh>
    <rPh sb="5" eb="7">
      <t>ベッテン</t>
    </rPh>
    <phoneticPr fontId="29"/>
  </si>
  <si>
    <t>賃金改善内訳（職員別内訳）</t>
    <rPh sb="0" eb="2">
      <t>チンギン</t>
    </rPh>
    <rPh sb="2" eb="4">
      <t>カイゼン</t>
    </rPh>
    <rPh sb="4" eb="6">
      <t>ウチワケ</t>
    </rPh>
    <rPh sb="7" eb="9">
      <t>ショクイン</t>
    </rPh>
    <rPh sb="9" eb="10">
      <t>ベツ</t>
    </rPh>
    <rPh sb="10" eb="12">
      <t>ウチワケ</t>
    </rPh>
    <phoneticPr fontId="29"/>
  </si>
  <si>
    <t>NO.</t>
    <phoneticPr fontId="29"/>
  </si>
  <si>
    <t>職員名</t>
    <rPh sb="0" eb="2">
      <t>ショクイン</t>
    </rPh>
    <rPh sb="2" eb="3">
      <t>メイ</t>
    </rPh>
    <phoneticPr fontId="29"/>
  </si>
  <si>
    <t>①職種</t>
    <rPh sb="1" eb="3">
      <t>ショクシュ</t>
    </rPh>
    <phoneticPr fontId="29"/>
  </si>
  <si>
    <t>②常勤・非常勤の別</t>
    <rPh sb="1" eb="3">
      <t>ジョウキン</t>
    </rPh>
    <rPh sb="4" eb="7">
      <t>ヒジョウキン</t>
    </rPh>
    <rPh sb="8" eb="9">
      <t>ベツ</t>
    </rPh>
    <phoneticPr fontId="29"/>
  </si>
  <si>
    <t>③補助単価
（月額）</t>
    <rPh sb="1" eb="3">
      <t>ホジョ</t>
    </rPh>
    <rPh sb="3" eb="5">
      <t>タンカ</t>
    </rPh>
    <rPh sb="7" eb="9">
      <t>ゲツガク</t>
    </rPh>
    <phoneticPr fontId="29"/>
  </si>
  <si>
    <t>④常勤職員数</t>
    <rPh sb="1" eb="3">
      <t>ジョウキン</t>
    </rPh>
    <rPh sb="3" eb="5">
      <t>ショクイン</t>
    </rPh>
    <rPh sb="5" eb="6">
      <t>スウ</t>
    </rPh>
    <phoneticPr fontId="29"/>
  </si>
  <si>
    <t>非常勤職員数
（常勤換算）</t>
    <rPh sb="0" eb="3">
      <t>ヒジョウキン</t>
    </rPh>
    <rPh sb="3" eb="5">
      <t>ショクイン</t>
    </rPh>
    <rPh sb="5" eb="6">
      <t>カズ</t>
    </rPh>
    <rPh sb="8" eb="10">
      <t>ジョウキン</t>
    </rPh>
    <rPh sb="10" eb="12">
      <t>カンサン</t>
    </rPh>
    <phoneticPr fontId="29"/>
  </si>
  <si>
    <t>⑧賃金改善実施月数</t>
    <rPh sb="1" eb="3">
      <t>チンギン</t>
    </rPh>
    <rPh sb="3" eb="5">
      <t>カイゼン</t>
    </rPh>
    <rPh sb="5" eb="7">
      <t>ジッシ</t>
    </rPh>
    <rPh sb="7" eb="9">
      <t>ツキスウ</t>
    </rPh>
    <phoneticPr fontId="29"/>
  </si>
  <si>
    <t>⑨補助基準額
（③×④or⑦×⑧）</t>
    <rPh sb="1" eb="3">
      <t>ホジョ</t>
    </rPh>
    <rPh sb="3" eb="5">
      <t>キジュン</t>
    </rPh>
    <rPh sb="5" eb="6">
      <t>ガク</t>
    </rPh>
    <phoneticPr fontId="29"/>
  </si>
  <si>
    <t>⑩賃金改善見込額（令和　年度の総額）</t>
    <rPh sb="1" eb="3">
      <t>チンギン</t>
    </rPh>
    <rPh sb="3" eb="5">
      <t>カイゼン</t>
    </rPh>
    <rPh sb="5" eb="7">
      <t>ミコ</t>
    </rPh>
    <rPh sb="7" eb="8">
      <t>ガク</t>
    </rPh>
    <rPh sb="9" eb="11">
      <t>レイワ</t>
    </rPh>
    <rPh sb="12" eb="14">
      <t>ネンド</t>
    </rPh>
    <rPh sb="15" eb="17">
      <t>ソウガク</t>
    </rPh>
    <phoneticPr fontId="29"/>
  </si>
  <si>
    <t>⑬賃金改善に伴う法定福利費等の事業主負担分の増分</t>
    <phoneticPr fontId="29"/>
  </si>
  <si>
    <t>⑭１月当たりの平均賃金改善見込額</t>
    <rPh sb="2" eb="3">
      <t>ガツ</t>
    </rPh>
    <rPh sb="3" eb="4">
      <t>ア</t>
    </rPh>
    <rPh sb="7" eb="9">
      <t>ヘイキン</t>
    </rPh>
    <rPh sb="9" eb="11">
      <t>チンギン</t>
    </rPh>
    <rPh sb="11" eb="13">
      <t>カイゼン</t>
    </rPh>
    <rPh sb="13" eb="15">
      <t>ミコミ</t>
    </rPh>
    <rPh sb="15" eb="16">
      <t>ガク</t>
    </rPh>
    <phoneticPr fontId="29"/>
  </si>
  <si>
    <t>⑮備考</t>
    <rPh sb="1" eb="3">
      <t>ビコウ</t>
    </rPh>
    <phoneticPr fontId="29"/>
  </si>
  <si>
    <t>⑤１ヶ月当たりの勤務時間数</t>
    <rPh sb="3" eb="4">
      <t>ゲツ</t>
    </rPh>
    <rPh sb="4" eb="5">
      <t>ア</t>
    </rPh>
    <rPh sb="8" eb="10">
      <t>キンム</t>
    </rPh>
    <rPh sb="10" eb="13">
      <t>ジカンスウ</t>
    </rPh>
    <phoneticPr fontId="29"/>
  </si>
  <si>
    <t>⑥就業規則等で定めた常勤の１ヶ月当たりの勤務時間数</t>
    <rPh sb="1" eb="3">
      <t>シュウギョウ</t>
    </rPh>
    <rPh sb="3" eb="5">
      <t>キソク</t>
    </rPh>
    <rPh sb="5" eb="6">
      <t>トウ</t>
    </rPh>
    <rPh sb="7" eb="8">
      <t>サダ</t>
    </rPh>
    <rPh sb="10" eb="12">
      <t>ジョウキン</t>
    </rPh>
    <rPh sb="15" eb="16">
      <t>ゲツ</t>
    </rPh>
    <rPh sb="16" eb="17">
      <t>ア</t>
    </rPh>
    <rPh sb="20" eb="22">
      <t>キンム</t>
    </rPh>
    <rPh sb="22" eb="25">
      <t>ジカンスウ</t>
    </rPh>
    <phoneticPr fontId="29"/>
  </si>
  <si>
    <t>⑦常勤換算値</t>
    <rPh sb="1" eb="3">
      <t>ジョウキン</t>
    </rPh>
    <rPh sb="3" eb="5">
      <t>カンザン</t>
    </rPh>
    <rPh sb="5" eb="6">
      <t>チ</t>
    </rPh>
    <phoneticPr fontId="29"/>
  </si>
  <si>
    <t>⑪基本給又は決まって毎月支払う手当</t>
    <phoneticPr fontId="29"/>
  </si>
  <si>
    <t>⑫その他</t>
    <rPh sb="3" eb="4">
      <t>タ</t>
    </rPh>
    <phoneticPr fontId="29"/>
  </si>
  <si>
    <t>合計</t>
    <rPh sb="0" eb="2">
      <t>ゴウケイ</t>
    </rPh>
    <phoneticPr fontId="29"/>
  </si>
  <si>
    <t>※色のついたセルについて記入をお願いします。</t>
    <rPh sb="1" eb="2">
      <t>イロ</t>
    </rPh>
    <rPh sb="12" eb="14">
      <t>キニュウ</t>
    </rPh>
    <rPh sb="16" eb="17">
      <t>ネガ</t>
    </rPh>
    <phoneticPr fontId="29"/>
  </si>
  <si>
    <t>※放課後児童クラブで勤務する職員のうち、賃金改善を行う者（職種問わず、非常勤を含み、経営に携わる法人の役員を除く。）を記載すること。</t>
    <rPh sb="1" eb="4">
      <t>ホウカゴ</t>
    </rPh>
    <rPh sb="4" eb="6">
      <t>ジドウ</t>
    </rPh>
    <rPh sb="10" eb="12">
      <t>キンム</t>
    </rPh>
    <rPh sb="14" eb="16">
      <t>ショクイン</t>
    </rPh>
    <rPh sb="20" eb="22">
      <t>チンギン</t>
    </rPh>
    <rPh sb="22" eb="24">
      <t>カイゼン</t>
    </rPh>
    <rPh sb="25" eb="26">
      <t>オコナ</t>
    </rPh>
    <rPh sb="27" eb="28">
      <t>シャ</t>
    </rPh>
    <rPh sb="29" eb="31">
      <t>ショクシュ</t>
    </rPh>
    <rPh sb="31" eb="32">
      <t>ト</t>
    </rPh>
    <rPh sb="35" eb="38">
      <t>ヒジョウキン</t>
    </rPh>
    <rPh sb="39" eb="40">
      <t>フク</t>
    </rPh>
    <rPh sb="42" eb="44">
      <t>ケイエイ</t>
    </rPh>
    <rPh sb="45" eb="46">
      <t>タズサ</t>
    </rPh>
    <rPh sb="48" eb="50">
      <t>ホウジン</t>
    </rPh>
    <rPh sb="51" eb="53">
      <t>ヤクイン</t>
    </rPh>
    <rPh sb="54" eb="55">
      <t>ノゾ</t>
    </rPh>
    <rPh sb="59" eb="61">
      <t>キサイ</t>
    </rPh>
    <phoneticPr fontId="29"/>
  </si>
  <si>
    <t>※行が足りない場合は適宜追加すること。</t>
    <rPh sb="1" eb="2">
      <t>ギョウ</t>
    </rPh>
    <rPh sb="3" eb="4">
      <t>タ</t>
    </rPh>
    <rPh sb="7" eb="9">
      <t>バアイ</t>
    </rPh>
    <rPh sb="10" eb="12">
      <t>テキギ</t>
    </rPh>
    <rPh sb="12" eb="14">
      <t>ツイカ</t>
    </rPh>
    <phoneticPr fontId="29"/>
  </si>
  <si>
    <t>このシートも非表示とする</t>
    <rPh sb="6" eb="9">
      <t>ヒヒョウジ</t>
    </rPh>
    <phoneticPr fontId="6"/>
  </si>
  <si>
    <t>学童関連</t>
    <rPh sb="0" eb="2">
      <t>ガクドウ</t>
    </rPh>
    <rPh sb="2" eb="4">
      <t>カンレン</t>
    </rPh>
    <phoneticPr fontId="6"/>
  </si>
  <si>
    <t>常勤職員俸給</t>
    <rPh sb="0" eb="2">
      <t>ジョウキン</t>
    </rPh>
    <rPh sb="2" eb="4">
      <t>ショクイン</t>
    </rPh>
    <rPh sb="4" eb="6">
      <t>ホウキュウ</t>
    </rPh>
    <phoneticPr fontId="1"/>
  </si>
  <si>
    <t>常勤職員諸手当</t>
    <rPh sb="0" eb="2">
      <t>ジョウキン</t>
    </rPh>
    <rPh sb="2" eb="4">
      <t>ショクイン</t>
    </rPh>
    <rPh sb="4" eb="7">
      <t>ショテアテ</t>
    </rPh>
    <phoneticPr fontId="1"/>
  </si>
  <si>
    <t>常勤職員法定福利費</t>
    <rPh sb="0" eb="2">
      <t>ジョウキン</t>
    </rPh>
    <rPh sb="2" eb="4">
      <t>ショクイン</t>
    </rPh>
    <rPh sb="4" eb="6">
      <t>ホウテイ</t>
    </rPh>
    <rPh sb="6" eb="8">
      <t>フクリ</t>
    </rPh>
    <rPh sb="8" eb="9">
      <t>ヒ</t>
    </rPh>
    <phoneticPr fontId="1"/>
  </si>
  <si>
    <t>休暇対応者給与</t>
    <rPh sb="0" eb="2">
      <t>キュウカ</t>
    </rPh>
    <rPh sb="2" eb="4">
      <t>タイオウ</t>
    </rPh>
    <rPh sb="4" eb="5">
      <t>シャ</t>
    </rPh>
    <rPh sb="5" eb="7">
      <t>キュウヨ</t>
    </rPh>
    <phoneticPr fontId="1"/>
  </si>
  <si>
    <t>非常勤･臨時職員給与</t>
    <rPh sb="0" eb="3">
      <t>ヒジョウキン</t>
    </rPh>
    <rPh sb="4" eb="6">
      <t>リンジ</t>
    </rPh>
    <rPh sb="6" eb="8">
      <t>ショクイン</t>
    </rPh>
    <rPh sb="8" eb="10">
      <t>キュウヨ</t>
    </rPh>
    <phoneticPr fontId="1"/>
  </si>
  <si>
    <t>その他(退職積立金)</t>
    <rPh sb="2" eb="3">
      <t>タ</t>
    </rPh>
    <rPh sb="4" eb="6">
      <t>タイショク</t>
    </rPh>
    <rPh sb="6" eb="8">
      <t>ツミタテ</t>
    </rPh>
    <rPh sb="8" eb="9">
      <t>キン</t>
    </rPh>
    <phoneticPr fontId="1"/>
  </si>
  <si>
    <t>処遇改善</t>
    <rPh sb="0" eb="4">
      <t>ショグウカイゼン</t>
    </rPh>
    <phoneticPr fontId="1"/>
  </si>
  <si>
    <t>賄費(①)</t>
    <rPh sb="0" eb="1">
      <t>マカナイ</t>
    </rPh>
    <rPh sb="1" eb="2">
      <t>ヒ</t>
    </rPh>
    <phoneticPr fontId="1"/>
  </si>
  <si>
    <t>事務費(②)</t>
    <rPh sb="0" eb="3">
      <t>ジムヒ</t>
    </rPh>
    <phoneticPr fontId="1"/>
  </si>
  <si>
    <t>児童経費(②)</t>
    <rPh sb="0" eb="2">
      <t>ジドウ</t>
    </rPh>
    <rPh sb="2" eb="4">
      <t>ケイヒ</t>
    </rPh>
    <phoneticPr fontId="1"/>
  </si>
  <si>
    <t>館外行事経費(②)</t>
    <rPh sb="0" eb="2">
      <t>カンガイ</t>
    </rPh>
    <rPh sb="2" eb="4">
      <t>ギョウジ</t>
    </rPh>
    <rPh sb="4" eb="6">
      <t>ケイヒ</t>
    </rPh>
    <phoneticPr fontId="1"/>
  </si>
  <si>
    <t>保険料(②)</t>
    <rPh sb="0" eb="3">
      <t>ホケンリョウ</t>
    </rPh>
    <phoneticPr fontId="1"/>
  </si>
  <si>
    <t>講師謝礼金(②)</t>
    <rPh sb="0" eb="2">
      <t>コウシ</t>
    </rPh>
    <rPh sb="2" eb="5">
      <t>シャレイキン</t>
    </rPh>
    <phoneticPr fontId="1"/>
  </si>
  <si>
    <t>障害巡回指導謝礼金(②)</t>
    <rPh sb="0" eb="2">
      <t>ショウガイ</t>
    </rPh>
    <rPh sb="2" eb="4">
      <t>ジュンカイ</t>
    </rPh>
    <rPh sb="4" eb="6">
      <t>シドウ</t>
    </rPh>
    <rPh sb="6" eb="9">
      <t>シャレイキン</t>
    </rPh>
    <phoneticPr fontId="1"/>
  </si>
  <si>
    <t>にこにこ事業経費(②)</t>
    <rPh sb="4" eb="6">
      <t>ジギョウ</t>
    </rPh>
    <rPh sb="6" eb="8">
      <t>ケイヒ</t>
    </rPh>
    <phoneticPr fontId="1"/>
  </si>
  <si>
    <t>法人事務費(②)</t>
    <rPh sb="0" eb="2">
      <t>ホウジン</t>
    </rPh>
    <rPh sb="2" eb="5">
      <t>ジムヒ</t>
    </rPh>
    <phoneticPr fontId="1"/>
  </si>
  <si>
    <t>その他(②)</t>
    <rPh sb="2" eb="3">
      <t>タ</t>
    </rPh>
    <phoneticPr fontId="1"/>
  </si>
  <si>
    <t>行追加</t>
    <rPh sb="0" eb="1">
      <t>ギョウ</t>
    </rPh>
    <rPh sb="1" eb="3">
      <t>ツイカ</t>
    </rPh>
    <phoneticPr fontId="6"/>
  </si>
  <si>
    <t>B55</t>
    <phoneticPr fontId="6"/>
  </si>
  <si>
    <t>B64</t>
    <phoneticPr fontId="6"/>
  </si>
  <si>
    <t>規定値</t>
    <rPh sb="0" eb="3">
      <t>キテイチ</t>
    </rPh>
    <phoneticPr fontId="6"/>
  </si>
  <si>
    <t>再公募校</t>
  </si>
  <si>
    <t>（令和8年度）</t>
    <rPh sb="1" eb="3">
      <t>レイワ</t>
    </rPh>
    <rPh sb="4" eb="6">
      <t>ネンド</t>
    </rPh>
    <phoneticPr fontId="29"/>
  </si>
  <si>
    <t>（令和８年度）</t>
    <rPh sb="1" eb="3">
      <t>レイワ</t>
    </rPh>
    <rPh sb="4" eb="6">
      <t>ネンド</t>
    </rPh>
    <phoneticPr fontId="29"/>
  </si>
  <si>
    <t>学童クラブA</t>
    <rPh sb="0" eb="2">
      <t>ガクドウ</t>
    </rPh>
    <phoneticPr fontId="6"/>
  </si>
  <si>
    <t>学童クラブB　　</t>
    <rPh sb="0" eb="2">
      <t>ガクドウ</t>
    </rPh>
    <phoneticPr fontId="6"/>
  </si>
  <si>
    <t>学童クラブ所長</t>
    <rPh sb="0" eb="2">
      <t>ガクドウ</t>
    </rPh>
    <phoneticPr fontId="9"/>
  </si>
  <si>
    <t>55・60</t>
    <phoneticPr fontId="6"/>
  </si>
  <si>
    <t xml:space="preserve">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</si>
</sst>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Red]#,##0"/>
    <numFmt numFmtId="177" formatCode="#,##0&quot;円&quot;\)"/>
    <numFmt numFmtId="178" formatCode="#,##0&quot;円&quot;"/>
    <numFmt numFmtId="179" formatCode="&quot;令和 &quot;#,##0&quot; 年度&quot;"/>
    <numFmt numFmtId="180" formatCode="\(0.0%\)"/>
    <numFmt numFmtId="181" formatCode="0.0&quot;時間&quot;\ "/>
    <numFmt numFmtId="182" formatCode="#,##0&quot;円&quot;;[Red]\-#,##0"/>
    <numFmt numFmtId="183" formatCode="0.0&quot;人&quot;\ "/>
    <numFmt numFmtId="184" formatCode="#,##0&quot;月&quot;;[Red]\-#,##0"/>
  </numFmts>
  <fonts count="43">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6"/>
      <name val="ＭＳ 明朝"/>
      <family val="1"/>
      <charset val="128"/>
    </font>
    <font>
      <sz val="11"/>
      <name val="ＭＳ ゴシック"/>
      <family val="3"/>
      <charset val="128"/>
    </font>
    <font>
      <sz val="11"/>
      <name val="ＭＳ Ｐ明朝"/>
      <family val="1"/>
      <charset val="128"/>
    </font>
    <font>
      <sz val="6"/>
      <name val="Osaka"/>
      <family val="3"/>
      <charset val="128"/>
    </font>
    <font>
      <sz val="12"/>
      <name val="ＭＳ ゴシック"/>
      <family val="3"/>
      <charset val="128"/>
    </font>
    <font>
      <b/>
      <sz val="11"/>
      <name val="ＭＳ ゴシック"/>
      <family val="3"/>
      <charset val="128"/>
    </font>
    <font>
      <b/>
      <sz val="12"/>
      <name val="ＭＳ ゴシック"/>
      <family val="3"/>
      <charset val="128"/>
    </font>
    <font>
      <b/>
      <sz val="10"/>
      <name val="ＭＳ ゴシック"/>
      <family val="3"/>
      <charset val="128"/>
    </font>
    <font>
      <b/>
      <sz val="13"/>
      <name val="ＭＳ ゴシック"/>
      <family val="3"/>
      <charset val="128"/>
    </font>
    <font>
      <sz val="11"/>
      <name val="ＭＳ 明朝"/>
      <family val="1"/>
      <charset val="128"/>
    </font>
    <font>
      <sz val="14"/>
      <name val="ＭＳ Ｐゴシック"/>
      <family val="3"/>
      <charset val="128"/>
    </font>
    <font>
      <sz val="9"/>
      <color indexed="81"/>
      <name val="ＭＳ Ｐゴシック"/>
      <family val="3"/>
      <charset val="128"/>
    </font>
    <font>
      <b/>
      <sz val="9"/>
      <color indexed="81"/>
      <name val="ＭＳ Ｐゴシック"/>
      <family val="3"/>
      <charset val="128"/>
    </font>
    <font>
      <b/>
      <sz val="10"/>
      <color rgb="FFFF0000"/>
      <name val="ＭＳ ゴシック"/>
      <family val="3"/>
      <charset val="128"/>
    </font>
    <font>
      <sz val="10"/>
      <color theme="1"/>
      <name val="ＭＳ ゴシック"/>
      <family val="3"/>
      <charset val="128"/>
    </font>
    <font>
      <sz val="14"/>
      <name val="ＭＳ ゴシック"/>
      <family val="3"/>
      <charset val="128"/>
    </font>
    <font>
      <sz val="16"/>
      <name val="ＭＳ Ｐゴシック"/>
      <family val="3"/>
      <charset val="128"/>
    </font>
    <font>
      <sz val="16"/>
      <name val="ＭＳ ゴシック"/>
      <family val="3"/>
      <charset val="128"/>
    </font>
    <font>
      <sz val="12"/>
      <name val="ＭＳ 明朝"/>
      <family val="1"/>
      <charset val="128"/>
    </font>
    <font>
      <b/>
      <sz val="12"/>
      <name val="ＭＳ 明朝"/>
      <family val="1"/>
      <charset val="128"/>
    </font>
    <font>
      <b/>
      <sz val="14"/>
      <name val="ＭＳ 明朝"/>
      <family val="1"/>
      <charset val="128"/>
    </font>
    <font>
      <sz val="9"/>
      <name val="ＭＳ ゴシック"/>
      <family val="3"/>
      <charset val="128"/>
    </font>
    <font>
      <b/>
      <sz val="12"/>
      <color theme="1"/>
      <name val="ＭＳ 明朝"/>
      <family val="1"/>
      <charset val="128"/>
    </font>
    <font>
      <sz val="6"/>
      <name val="ＭＳ Ｐゴシック"/>
      <family val="2"/>
      <charset val="128"/>
      <scheme val="minor"/>
    </font>
    <font>
      <sz val="11"/>
      <color theme="1"/>
      <name val="HGｺﾞｼｯｸM"/>
      <family val="3"/>
      <charset val="128"/>
    </font>
    <font>
      <b/>
      <sz val="14"/>
      <color theme="1"/>
      <name val="HGｺﾞｼｯｸM"/>
      <family val="3"/>
      <charset val="128"/>
    </font>
    <font>
      <sz val="11"/>
      <color theme="1"/>
      <name val="ＭＳ 明朝"/>
      <family val="1"/>
      <charset val="128"/>
    </font>
    <font>
      <sz val="14"/>
      <name val="ＭＳ 明朝"/>
      <family val="1"/>
      <charset val="128"/>
    </font>
    <font>
      <b/>
      <sz val="14"/>
      <color rgb="FFFF0000"/>
      <name val="ＭＳ ゴシック"/>
      <family val="3"/>
      <charset val="128"/>
    </font>
    <font>
      <sz val="11"/>
      <color theme="0"/>
      <name val="ＭＳ ゴシック"/>
      <family val="3"/>
      <charset val="128"/>
    </font>
    <font>
      <b/>
      <sz val="11"/>
      <color theme="1"/>
      <name val="HGｺﾞｼｯｸM"/>
      <family val="3"/>
      <charset val="128"/>
    </font>
    <font>
      <sz val="12"/>
      <color theme="1"/>
      <name val="ＤＦ特太ゴシック体"/>
      <family val="3"/>
      <charset val="128"/>
    </font>
    <font>
      <b/>
      <sz val="9"/>
      <color indexed="81"/>
      <name val="MS P ゴシック"/>
      <family val="3"/>
      <charset val="128"/>
    </font>
    <font>
      <sz val="20"/>
      <color theme="1"/>
      <name val="ＤＦ特太ゴシック体"/>
      <family val="3"/>
      <charset val="128"/>
    </font>
    <font>
      <b/>
      <sz val="10"/>
      <color theme="1"/>
      <name val="HGｺﾞｼｯｸM"/>
      <family val="3"/>
      <charset val="128"/>
    </font>
    <font>
      <b/>
      <sz val="8"/>
      <color theme="1"/>
      <name val="HGｺﾞｼｯｸM"/>
      <family val="3"/>
      <charset val="128"/>
    </font>
    <font>
      <sz val="10"/>
      <name val="ＭＳ 明朝"/>
      <family val="1"/>
      <charset val="128"/>
    </font>
  </fonts>
  <fills count="13">
    <fill>
      <patternFill patternType="none"/>
    </fill>
    <fill>
      <patternFill patternType="gray125"/>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CCFFCC"/>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92D050"/>
        <bgColor indexed="64"/>
      </patternFill>
    </fill>
  </fills>
  <borders count="105">
    <border>
      <left/>
      <right/>
      <top/>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hair">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1">
    <xf numFmtId="0" fontId="0"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42" fillId="0" borderId="0" applyFont="0" applyFill="0" applyBorder="0" applyAlignment="0" applyProtection="0">
      <alignment vertical="center"/>
    </xf>
  </cellStyleXfs>
  <cellXfs count="392">
    <xf numFmtId="0" fontId="0" fillId="0" borderId="0" xfId="0"/>
    <xf numFmtId="176" fontId="5" fillId="0" borderId="0" xfId="0" applyNumberFormat="1" applyFont="1" applyAlignment="1">
      <alignment vertical="center"/>
    </xf>
    <xf numFmtId="176" fontId="5" fillId="0" borderId="0" xfId="0" applyNumberFormat="1" applyFont="1" applyAlignment="1">
      <alignment vertical="center" shrinkToFit="1"/>
    </xf>
    <xf numFmtId="176" fontId="5" fillId="0" borderId="0" xfId="0" applyNumberFormat="1" applyFont="1" applyAlignment="1">
      <alignment horizontal="left" vertical="center" shrinkToFit="1"/>
    </xf>
    <xf numFmtId="176" fontId="7" fillId="0" borderId="0" xfId="0" applyNumberFormat="1" applyFont="1" applyAlignment="1">
      <alignment vertical="center" shrinkToFit="1"/>
    </xf>
    <xf numFmtId="176" fontId="7" fillId="0" borderId="5" xfId="0" applyNumberFormat="1" applyFont="1" applyBorder="1" applyAlignment="1">
      <alignment vertical="center" shrinkToFit="1"/>
    </xf>
    <xf numFmtId="176" fontId="7" fillId="0" borderId="10" xfId="0" applyNumberFormat="1" applyFont="1" applyBorder="1" applyAlignment="1">
      <alignment vertical="center" shrinkToFit="1"/>
    </xf>
    <xf numFmtId="176" fontId="7" fillId="0" borderId="10" xfId="0" applyNumberFormat="1" applyFont="1" applyBorder="1" applyAlignment="1">
      <alignment horizontal="left" vertical="center" shrinkToFit="1"/>
    </xf>
    <xf numFmtId="176" fontId="5" fillId="0" borderId="9" xfId="0" applyNumberFormat="1" applyFont="1" applyBorder="1" applyAlignment="1">
      <alignment horizontal="right" vertical="center" shrinkToFit="1"/>
    </xf>
    <xf numFmtId="176" fontId="5" fillId="0" borderId="17" xfId="0" applyNumberFormat="1" applyFont="1" applyBorder="1" applyAlignment="1">
      <alignment horizontal="right" vertical="center" shrinkToFit="1"/>
    </xf>
    <xf numFmtId="176" fontId="5" fillId="0" borderId="10" xfId="0" applyNumberFormat="1" applyFont="1" applyBorder="1" applyAlignment="1">
      <alignment vertical="center"/>
    </xf>
    <xf numFmtId="176" fontId="5" fillId="0" borderId="25" xfId="0" applyNumberFormat="1" applyFont="1" applyBorder="1" applyAlignment="1">
      <alignment vertical="center"/>
    </xf>
    <xf numFmtId="176" fontId="5" fillId="0" borderId="29" xfId="0" applyNumberFormat="1" applyFont="1" applyBorder="1" applyAlignment="1">
      <alignment horizontal="right" vertical="center" shrinkToFit="1"/>
    </xf>
    <xf numFmtId="176" fontId="7" fillId="0" borderId="30" xfId="0" applyNumberFormat="1" applyFont="1" applyBorder="1" applyAlignment="1">
      <alignment shrinkToFit="1"/>
    </xf>
    <xf numFmtId="176" fontId="7" fillId="0" borderId="31" xfId="0" applyNumberFormat="1" applyFont="1" applyBorder="1" applyAlignment="1">
      <alignment horizontal="left" vertical="center" shrinkToFit="1"/>
    </xf>
    <xf numFmtId="176" fontId="5" fillId="0" borderId="6" xfId="0" applyNumberFormat="1" applyFont="1" applyBorder="1" applyAlignment="1">
      <alignment vertical="center" shrinkToFit="1"/>
    </xf>
    <xf numFmtId="176" fontId="10" fillId="0" borderId="31" xfId="0" applyNumberFormat="1" applyFont="1" applyBorder="1" applyAlignment="1">
      <alignment horizontal="left" vertical="center" shrinkToFit="1"/>
    </xf>
    <xf numFmtId="176" fontId="11" fillId="0" borderId="19" xfId="0" applyNumberFormat="1" applyFont="1" applyBorder="1" applyAlignment="1">
      <alignment vertical="center" shrinkToFit="1"/>
    </xf>
    <xf numFmtId="176" fontId="7" fillId="0" borderId="13" xfId="0" applyNumberFormat="1" applyFont="1" applyBorder="1" applyAlignment="1">
      <alignment vertical="center" shrinkToFit="1"/>
    </xf>
    <xf numFmtId="176" fontId="7" fillId="0" borderId="14" xfId="0" applyNumberFormat="1" applyFont="1" applyBorder="1" applyAlignment="1">
      <alignment vertical="center" shrinkToFit="1"/>
    </xf>
    <xf numFmtId="176" fontId="7" fillId="0" borderId="15" xfId="0" applyNumberFormat="1" applyFont="1" applyBorder="1" applyAlignment="1">
      <alignment vertical="center" shrinkToFit="1"/>
    </xf>
    <xf numFmtId="176" fontId="11" fillId="0" borderId="17" xfId="0" applyNumberFormat="1" applyFont="1" applyBorder="1" applyAlignment="1">
      <alignment horizontal="right" vertical="center" shrinkToFit="1"/>
    </xf>
    <xf numFmtId="176" fontId="13" fillId="0" borderId="17" xfId="0" applyNumberFormat="1" applyFont="1" applyBorder="1" applyAlignment="1">
      <alignment horizontal="left" vertical="center" shrinkToFit="1"/>
    </xf>
    <xf numFmtId="177" fontId="5" fillId="0" borderId="38" xfId="0" applyNumberFormat="1" applyFont="1" applyBorder="1" applyAlignment="1">
      <alignment vertical="center"/>
    </xf>
    <xf numFmtId="176" fontId="5" fillId="0" borderId="39" xfId="0" applyNumberFormat="1" applyFont="1" applyBorder="1" applyAlignment="1">
      <alignment horizontal="center" vertical="center" shrinkToFit="1"/>
    </xf>
    <xf numFmtId="176" fontId="5" fillId="0" borderId="40" xfId="0" applyNumberFormat="1" applyFont="1" applyBorder="1" applyAlignment="1">
      <alignment horizontal="right" vertical="center" shrinkToFit="1"/>
    </xf>
    <xf numFmtId="176" fontId="5" fillId="0" borderId="41" xfId="0" applyNumberFormat="1" applyFont="1" applyBorder="1" applyAlignment="1">
      <alignment horizontal="right" vertical="center" shrinkToFit="1"/>
    </xf>
    <xf numFmtId="176" fontId="5" fillId="0" borderId="38" xfId="0" applyNumberFormat="1" applyFont="1" applyBorder="1" applyAlignment="1">
      <alignment vertical="center" shrinkToFit="1"/>
    </xf>
    <xf numFmtId="176" fontId="5" fillId="0" borderId="7" xfId="0" applyNumberFormat="1" applyFont="1" applyBorder="1" applyAlignment="1">
      <alignment horizontal="center" vertical="center" shrinkToFit="1"/>
    </xf>
    <xf numFmtId="176" fontId="7" fillId="0" borderId="13" xfId="0" applyNumberFormat="1" applyFont="1" applyBorder="1" applyAlignment="1">
      <alignment vertical="center"/>
    </xf>
    <xf numFmtId="176" fontId="7" fillId="0" borderId="14" xfId="0" applyNumberFormat="1" applyFont="1" applyBorder="1" applyAlignment="1">
      <alignment vertical="center"/>
    </xf>
    <xf numFmtId="176" fontId="5" fillId="0" borderId="26" xfId="0" applyNumberFormat="1" applyFont="1" applyBorder="1" applyAlignment="1">
      <alignment vertical="center" shrinkToFit="1"/>
    </xf>
    <xf numFmtId="176" fontId="5" fillId="0" borderId="27" xfId="0" applyNumberFormat="1" applyFont="1" applyBorder="1" applyAlignment="1">
      <alignment vertical="center" shrinkToFit="1"/>
    </xf>
    <xf numFmtId="176" fontId="5" fillId="0" borderId="28" xfId="0" applyNumberFormat="1" applyFont="1" applyBorder="1" applyAlignment="1">
      <alignment vertical="center" shrinkToFit="1"/>
    </xf>
    <xf numFmtId="176" fontId="5" fillId="0" borderId="6" xfId="0" applyNumberFormat="1" applyFont="1" applyBorder="1" applyAlignment="1">
      <alignment vertical="center" wrapText="1"/>
    </xf>
    <xf numFmtId="176" fontId="5" fillId="0" borderId="7" xfId="0" applyNumberFormat="1" applyFont="1" applyBorder="1" applyAlignment="1">
      <alignment vertical="center" shrinkToFit="1"/>
    </xf>
    <xf numFmtId="176" fontId="5" fillId="0" borderId="8" xfId="0" applyNumberFormat="1" applyFont="1" applyBorder="1" applyAlignment="1">
      <alignment vertical="center" shrinkToFit="1"/>
    </xf>
    <xf numFmtId="176" fontId="11" fillId="0" borderId="32" xfId="0" applyNumberFormat="1" applyFont="1" applyBorder="1" applyAlignment="1">
      <alignment horizontal="right" vertical="center" shrinkToFit="1"/>
    </xf>
    <xf numFmtId="176" fontId="13" fillId="0" borderId="43" xfId="0" applyNumberFormat="1" applyFont="1" applyBorder="1" applyAlignment="1">
      <alignment horizontal="left" vertical="center" shrinkToFit="1"/>
    </xf>
    <xf numFmtId="176" fontId="13" fillId="0" borderId="17" xfId="0" applyNumberFormat="1" applyFont="1" applyBorder="1" applyAlignment="1">
      <alignment horizontal="right" vertical="center" shrinkToFit="1"/>
    </xf>
    <xf numFmtId="176" fontId="13" fillId="0" borderId="17" xfId="0" applyNumberFormat="1" applyFont="1" applyBorder="1" applyAlignment="1">
      <alignment vertical="center" shrinkToFit="1"/>
    </xf>
    <xf numFmtId="176" fontId="5" fillId="0" borderId="0" xfId="0" applyNumberFormat="1" applyFont="1" applyAlignment="1">
      <alignment horizontal="center" vertical="center"/>
    </xf>
    <xf numFmtId="176" fontId="7" fillId="0" borderId="19" xfId="0" applyNumberFormat="1" applyFont="1" applyBorder="1" applyAlignment="1">
      <alignment horizontal="center" vertical="center" wrapText="1" shrinkToFit="1"/>
    </xf>
    <xf numFmtId="176" fontId="7" fillId="0" borderId="20" xfId="0" applyNumberFormat="1" applyFont="1" applyBorder="1" applyAlignment="1">
      <alignment vertical="center" shrinkToFit="1"/>
    </xf>
    <xf numFmtId="176" fontId="5" fillId="0" borderId="31" xfId="0" applyNumberFormat="1" applyFont="1" applyBorder="1" applyAlignment="1">
      <alignment vertical="center"/>
    </xf>
    <xf numFmtId="176" fontId="5" fillId="0" borderId="49" xfId="0" applyNumberFormat="1" applyFont="1" applyBorder="1" applyAlignment="1">
      <alignment vertical="center" shrinkToFit="1"/>
    </xf>
    <xf numFmtId="176" fontId="11" fillId="0" borderId="24" xfId="0" applyNumberFormat="1" applyFont="1" applyBorder="1" applyAlignment="1">
      <alignment vertical="center" shrinkToFit="1"/>
    </xf>
    <xf numFmtId="176" fontId="13" fillId="0" borderId="12" xfId="0" applyNumberFormat="1" applyFont="1" applyBorder="1" applyAlignment="1">
      <alignment vertical="center" shrinkToFit="1"/>
    </xf>
    <xf numFmtId="176" fontId="7" fillId="0" borderId="38" xfId="0" applyNumberFormat="1" applyFont="1" applyBorder="1" applyAlignment="1">
      <alignment vertical="center" shrinkToFit="1"/>
    </xf>
    <xf numFmtId="176" fontId="5" fillId="0" borderId="51" xfId="0" applyNumberFormat="1" applyFont="1" applyBorder="1" applyAlignment="1">
      <alignment horizontal="right" vertical="center" shrinkToFit="1"/>
    </xf>
    <xf numFmtId="176" fontId="5" fillId="0" borderId="0" xfId="0" applyNumberFormat="1" applyFont="1" applyAlignment="1">
      <alignment horizontal="right" vertical="center" shrinkToFit="1"/>
    </xf>
    <xf numFmtId="176" fontId="13" fillId="0" borderId="9" xfId="0" applyNumberFormat="1" applyFont="1" applyBorder="1" applyAlignment="1">
      <alignment vertical="center" shrinkToFit="1"/>
    </xf>
    <xf numFmtId="176" fontId="5" fillId="0" borderId="19" xfId="0" applyNumberFormat="1" applyFont="1" applyBorder="1" applyAlignment="1">
      <alignment horizontal="right" vertical="center"/>
    </xf>
    <xf numFmtId="176" fontId="5" fillId="0" borderId="4" xfId="0" applyNumberFormat="1" applyFont="1" applyBorder="1" applyAlignment="1">
      <alignment horizontal="right" vertical="center" shrinkToFit="1"/>
    </xf>
    <xf numFmtId="176" fontId="5" fillId="0" borderId="32" xfId="0" applyNumberFormat="1" applyFont="1" applyBorder="1" applyAlignment="1">
      <alignment horizontal="right" vertical="center" shrinkToFit="1"/>
    </xf>
    <xf numFmtId="176" fontId="7" fillId="0" borderId="25" xfId="0" applyNumberFormat="1" applyFont="1" applyBorder="1" applyAlignment="1">
      <alignment horizontal="left" vertical="center" shrinkToFit="1"/>
    </xf>
    <xf numFmtId="176" fontId="21" fillId="0" borderId="0" xfId="0" applyNumberFormat="1" applyFont="1" applyAlignment="1">
      <alignment vertical="center"/>
    </xf>
    <xf numFmtId="176" fontId="23" fillId="0" borderId="0" xfId="0" applyNumberFormat="1" applyFont="1" applyAlignment="1">
      <alignment vertical="center"/>
    </xf>
    <xf numFmtId="176" fontId="22" fillId="0" borderId="0" xfId="0" applyNumberFormat="1" applyFont="1" applyAlignment="1">
      <alignment vertical="center"/>
    </xf>
    <xf numFmtId="178" fontId="24" fillId="0" borderId="0" xfId="0" applyNumberFormat="1" applyFont="1" applyAlignment="1">
      <alignment vertical="center"/>
    </xf>
    <xf numFmtId="178" fontId="24" fillId="0" borderId="0" xfId="0" applyNumberFormat="1" applyFont="1" applyAlignment="1">
      <alignment horizontal="center" vertical="center"/>
    </xf>
    <xf numFmtId="178" fontId="24" fillId="0" borderId="59" xfId="0" applyNumberFormat="1" applyFont="1" applyBorder="1" applyAlignment="1">
      <alignment horizontal="center" vertical="center"/>
    </xf>
    <xf numFmtId="178" fontId="26" fillId="4" borderId="56" xfId="0" applyNumberFormat="1" applyFont="1" applyFill="1" applyBorder="1" applyAlignment="1">
      <alignment horizontal="center" vertical="center"/>
    </xf>
    <xf numFmtId="178" fontId="26" fillId="5" borderId="56" xfId="0" applyNumberFormat="1" applyFont="1" applyFill="1" applyBorder="1" applyAlignment="1">
      <alignment horizontal="center" vertical="center"/>
    </xf>
    <xf numFmtId="178" fontId="26" fillId="3" borderId="56" xfId="0" applyNumberFormat="1" applyFont="1" applyFill="1" applyBorder="1" applyAlignment="1">
      <alignment horizontal="center" vertical="center"/>
    </xf>
    <xf numFmtId="178" fontId="26" fillId="6" borderId="56" xfId="0" applyNumberFormat="1" applyFont="1" applyFill="1" applyBorder="1" applyAlignment="1">
      <alignment horizontal="center" vertical="center"/>
    </xf>
    <xf numFmtId="178" fontId="26" fillId="2" borderId="56" xfId="0" applyNumberFormat="1" applyFont="1" applyFill="1" applyBorder="1" applyAlignment="1">
      <alignment horizontal="center" vertical="center"/>
    </xf>
    <xf numFmtId="178" fontId="24" fillId="0" borderId="0" xfId="0" applyNumberFormat="1" applyFont="1" applyAlignment="1">
      <alignment vertical="center" shrinkToFit="1"/>
    </xf>
    <xf numFmtId="176" fontId="12" fillId="0" borderId="46" xfId="0" applyNumberFormat="1" applyFont="1" applyBorder="1" applyAlignment="1">
      <alignment horizontal="right" vertical="center" shrinkToFit="1"/>
    </xf>
    <xf numFmtId="178" fontId="25" fillId="0" borderId="0" xfId="0" applyNumberFormat="1" applyFont="1" applyAlignment="1">
      <alignment vertical="center"/>
    </xf>
    <xf numFmtId="178" fontId="26" fillId="0" borderId="62" xfId="0" applyNumberFormat="1" applyFont="1" applyBorder="1" applyAlignment="1">
      <alignment horizontal="center" vertical="center"/>
    </xf>
    <xf numFmtId="176" fontId="12" fillId="0" borderId="20" xfId="0" applyNumberFormat="1" applyFont="1" applyBorder="1" applyAlignment="1">
      <alignment horizontal="right" vertical="center" shrinkToFit="1"/>
    </xf>
    <xf numFmtId="176" fontId="14" fillId="0" borderId="46" xfId="0" applyNumberFormat="1" applyFont="1" applyBorder="1" applyAlignment="1">
      <alignment horizontal="right" vertical="center" shrinkToFit="1"/>
    </xf>
    <xf numFmtId="176" fontId="12" fillId="0" borderId="16" xfId="0" applyNumberFormat="1" applyFont="1" applyBorder="1" applyAlignment="1">
      <alignment horizontal="right" vertical="center" shrinkToFit="1"/>
    </xf>
    <xf numFmtId="176" fontId="7" fillId="0" borderId="20" xfId="0" applyNumberFormat="1" applyFont="1" applyBorder="1" applyAlignment="1">
      <alignment horizontal="right" vertical="center" shrinkToFit="1"/>
    </xf>
    <xf numFmtId="176" fontId="11" fillId="0" borderId="20" xfId="0" applyNumberFormat="1" applyFont="1" applyBorder="1" applyAlignment="1">
      <alignment horizontal="right" vertical="center" shrinkToFit="1"/>
    </xf>
    <xf numFmtId="178" fontId="15" fillId="4" borderId="19" xfId="0" applyNumberFormat="1" applyFont="1" applyFill="1" applyBorder="1" applyAlignment="1">
      <alignment vertical="center" shrinkToFit="1"/>
    </xf>
    <xf numFmtId="178" fontId="15" fillId="4" borderId="18" xfId="0" applyNumberFormat="1" applyFont="1" applyFill="1" applyBorder="1" applyAlignment="1">
      <alignment horizontal="center" vertical="center"/>
    </xf>
    <xf numFmtId="178" fontId="15" fillId="5" borderId="19" xfId="0" applyNumberFormat="1" applyFont="1" applyFill="1" applyBorder="1" applyAlignment="1">
      <alignment vertical="center" shrinkToFit="1"/>
    </xf>
    <xf numFmtId="178" fontId="15" fillId="5" borderId="18" xfId="0" applyNumberFormat="1" applyFont="1" applyFill="1" applyBorder="1" applyAlignment="1">
      <alignment horizontal="center" vertical="center"/>
    </xf>
    <xf numFmtId="178" fontId="15" fillId="6" borderId="18" xfId="0" applyNumberFormat="1" applyFont="1" applyFill="1" applyBorder="1" applyAlignment="1">
      <alignment horizontal="center" vertical="center"/>
    </xf>
    <xf numFmtId="178" fontId="15" fillId="2" borderId="19" xfId="0" applyNumberFormat="1" applyFont="1" applyFill="1" applyBorder="1" applyAlignment="1">
      <alignment vertical="center" shrinkToFit="1"/>
    </xf>
    <xf numFmtId="178" fontId="15" fillId="2" borderId="18" xfId="0" applyNumberFormat="1" applyFont="1" applyFill="1" applyBorder="1" applyAlignment="1">
      <alignment horizontal="center" vertical="center"/>
    </xf>
    <xf numFmtId="176" fontId="7" fillId="0" borderId="5" xfId="0" applyNumberFormat="1" applyFont="1" applyBorder="1" applyAlignment="1">
      <alignment horizontal="left" vertical="center" shrinkToFit="1"/>
    </xf>
    <xf numFmtId="176" fontId="7" fillId="0" borderId="6" xfId="0" applyNumberFormat="1" applyFont="1" applyBorder="1" applyAlignment="1">
      <alignment vertical="center" shrinkToFit="1"/>
    </xf>
    <xf numFmtId="176" fontId="5" fillId="0" borderId="67" xfId="0" applyNumberFormat="1" applyFont="1" applyBorder="1" applyAlignment="1">
      <alignment horizontal="right" vertical="center"/>
    </xf>
    <xf numFmtId="176" fontId="5" fillId="8" borderId="54" xfId="0" applyNumberFormat="1" applyFont="1" applyFill="1" applyBorder="1" applyAlignment="1">
      <alignment horizontal="right" vertical="center"/>
    </xf>
    <xf numFmtId="0" fontId="30" fillId="0" borderId="0" xfId="3" applyFont="1">
      <alignment vertical="center"/>
    </xf>
    <xf numFmtId="0" fontId="31" fillId="0" borderId="0" xfId="3" applyFont="1">
      <alignment vertical="center"/>
    </xf>
    <xf numFmtId="0" fontId="30" fillId="0" borderId="0" xfId="3" applyFont="1" applyAlignment="1">
      <alignment vertical="center" wrapText="1"/>
    </xf>
    <xf numFmtId="0" fontId="30" fillId="9" borderId="19" xfId="3" applyFont="1" applyFill="1" applyBorder="1" applyAlignment="1">
      <alignment vertical="center" wrapText="1"/>
    </xf>
    <xf numFmtId="0" fontId="30" fillId="0" borderId="19" xfId="3" applyFont="1" applyBorder="1" applyAlignment="1">
      <alignment vertical="center" wrapText="1"/>
    </xf>
    <xf numFmtId="178" fontId="32" fillId="4" borderId="55" xfId="0" applyNumberFormat="1" applyFont="1" applyFill="1" applyBorder="1" applyAlignment="1">
      <alignment vertical="center" wrapText="1"/>
    </xf>
    <xf numFmtId="178" fontId="32" fillId="5" borderId="55" xfId="0" applyNumberFormat="1" applyFont="1" applyFill="1" applyBorder="1" applyAlignment="1">
      <alignment vertical="center" wrapText="1"/>
    </xf>
    <xf numFmtId="178" fontId="15" fillId="6" borderId="23" xfId="0" applyNumberFormat="1" applyFont="1" applyFill="1" applyBorder="1" applyAlignment="1">
      <alignment vertical="center" shrinkToFit="1"/>
    </xf>
    <xf numFmtId="178" fontId="32" fillId="6" borderId="70" xfId="0" applyNumberFormat="1" applyFont="1" applyFill="1" applyBorder="1" applyAlignment="1">
      <alignment vertical="center" wrapText="1"/>
    </xf>
    <xf numFmtId="178" fontId="32" fillId="2" borderId="55" xfId="0" applyNumberFormat="1" applyFont="1" applyFill="1" applyBorder="1" applyAlignment="1">
      <alignment vertical="center" wrapText="1"/>
    </xf>
    <xf numFmtId="0" fontId="0" fillId="0" borderId="19" xfId="0" applyBorder="1"/>
    <xf numFmtId="0" fontId="0" fillId="8" borderId="19" xfId="0" applyFill="1" applyBorder="1"/>
    <xf numFmtId="0" fontId="26" fillId="0" borderId="0" xfId="0" applyFont="1"/>
    <xf numFmtId="176" fontId="21" fillId="0" borderId="0" xfId="0" applyNumberFormat="1" applyFont="1" applyAlignment="1">
      <alignment horizontal="center" vertical="center"/>
    </xf>
    <xf numFmtId="178" fontId="15" fillId="3" borderId="19" xfId="0" applyNumberFormat="1" applyFont="1" applyFill="1" applyBorder="1" applyAlignment="1">
      <alignment vertical="center" shrinkToFit="1"/>
    </xf>
    <xf numFmtId="178" fontId="15" fillId="3" borderId="18" xfId="0" applyNumberFormat="1" applyFont="1" applyFill="1" applyBorder="1" applyAlignment="1">
      <alignment horizontal="center" vertical="center"/>
    </xf>
    <xf numFmtId="178" fontId="32" fillId="3" borderId="55" xfId="0" applyNumberFormat="1" applyFont="1" applyFill="1" applyBorder="1" applyAlignment="1">
      <alignment vertical="center" wrapText="1"/>
    </xf>
    <xf numFmtId="176" fontId="35" fillId="0" borderId="42" xfId="0" applyNumberFormat="1" applyFont="1" applyBorder="1" applyAlignment="1">
      <alignment vertical="center" wrapText="1"/>
    </xf>
    <xf numFmtId="176" fontId="35" fillId="0" borderId="44" xfId="0" applyNumberFormat="1" applyFont="1" applyBorder="1" applyAlignment="1">
      <alignment vertical="center" shrinkToFit="1"/>
    </xf>
    <xf numFmtId="176" fontId="35" fillId="0" borderId="21" xfId="0" applyNumberFormat="1" applyFont="1" applyBorder="1" applyAlignment="1">
      <alignment vertical="center" shrinkToFit="1"/>
    </xf>
    <xf numFmtId="38" fontId="30" fillId="0" borderId="0" xfId="7" applyFont="1" applyFill="1">
      <alignment vertical="center"/>
    </xf>
    <xf numFmtId="38" fontId="36" fillId="0" borderId="0" xfId="7" applyFont="1" applyFill="1">
      <alignment vertical="center"/>
    </xf>
    <xf numFmtId="38" fontId="30" fillId="0" borderId="0" xfId="7" applyFont="1">
      <alignment vertical="center"/>
    </xf>
    <xf numFmtId="38" fontId="30" fillId="0" borderId="0" xfId="7" applyFont="1" applyAlignment="1">
      <alignment horizontal="right" vertical="center"/>
    </xf>
    <xf numFmtId="38" fontId="30" fillId="0" borderId="0" xfId="7" applyFont="1" applyAlignment="1">
      <alignment horizontal="center" vertical="center"/>
    </xf>
    <xf numFmtId="38" fontId="30" fillId="0" borderId="0" xfId="7" applyFont="1" applyBorder="1" applyAlignment="1">
      <alignment horizontal="center" vertical="center"/>
    </xf>
    <xf numFmtId="38" fontId="36" fillId="0" borderId="0" xfId="7" applyFont="1">
      <alignment vertical="center"/>
    </xf>
    <xf numFmtId="38" fontId="30" fillId="0" borderId="71" xfId="7" applyFont="1" applyBorder="1" applyAlignment="1">
      <alignment horizontal="center" vertical="center"/>
    </xf>
    <xf numFmtId="38" fontId="30" fillId="0" borderId="72" xfId="7" applyFont="1" applyBorder="1" applyAlignment="1">
      <alignment horizontal="center" vertical="center"/>
    </xf>
    <xf numFmtId="38" fontId="36" fillId="0" borderId="10" xfId="7" applyFont="1" applyBorder="1">
      <alignment vertical="center"/>
    </xf>
    <xf numFmtId="38" fontId="36" fillId="0" borderId="31" xfId="7" applyFont="1" applyBorder="1">
      <alignment vertical="center"/>
    </xf>
    <xf numFmtId="38" fontId="30" fillId="0" borderId="11" xfId="7" applyFont="1" applyBorder="1">
      <alignment vertical="center"/>
    </xf>
    <xf numFmtId="38" fontId="30" fillId="0" borderId="24" xfId="7" applyFont="1" applyBorder="1" applyAlignment="1">
      <alignment vertical="center"/>
    </xf>
    <xf numFmtId="38" fontId="30" fillId="0" borderId="42" xfId="7" applyFont="1" applyBorder="1" applyAlignment="1">
      <alignment vertical="center"/>
    </xf>
    <xf numFmtId="38" fontId="30" fillId="0" borderId="34" xfId="7" applyFont="1" applyBorder="1" applyAlignment="1">
      <alignment vertical="center"/>
    </xf>
    <xf numFmtId="38" fontId="30" fillId="0" borderId="33" xfId="7" applyFont="1" applyBorder="1" applyAlignment="1">
      <alignment vertical="center"/>
    </xf>
    <xf numFmtId="38" fontId="36" fillId="0" borderId="77" xfId="7" applyFont="1" applyBorder="1">
      <alignment vertical="center"/>
    </xf>
    <xf numFmtId="38" fontId="30" fillId="0" borderId="0" xfId="7" applyFont="1" applyFill="1" applyBorder="1" applyAlignment="1">
      <alignment horizontal="left" vertical="center"/>
    </xf>
    <xf numFmtId="38" fontId="30" fillId="0" borderId="0" xfId="7" applyFont="1" applyFill="1" applyBorder="1" applyAlignment="1">
      <alignment horizontal="left" vertical="center" wrapText="1"/>
    </xf>
    <xf numFmtId="38" fontId="30" fillId="0" borderId="0" xfId="7" applyFont="1" applyFill="1" applyBorder="1" applyAlignment="1">
      <alignment horizontal="center" vertical="center"/>
    </xf>
    <xf numFmtId="38" fontId="30" fillId="0" borderId="0" xfId="7" applyFont="1" applyAlignment="1">
      <alignment vertical="center"/>
    </xf>
    <xf numFmtId="38" fontId="30" fillId="0" borderId="0" xfId="7" applyFont="1" applyFill="1" applyBorder="1">
      <alignment vertical="center"/>
    </xf>
    <xf numFmtId="38" fontId="30" fillId="0" borderId="0" xfId="7" applyFont="1" applyFill="1" applyBorder="1" applyAlignment="1">
      <alignment horizontal="center" vertical="center" shrinkToFit="1"/>
    </xf>
    <xf numFmtId="0" fontId="30" fillId="0" borderId="0" xfId="9" applyFont="1">
      <alignment vertical="center"/>
    </xf>
    <xf numFmtId="0" fontId="39" fillId="0" borderId="0" xfId="9" applyFont="1" applyAlignment="1">
      <alignment horizontal="center" vertical="center"/>
    </xf>
    <xf numFmtId="0" fontId="30" fillId="0" borderId="0" xfId="9" applyFont="1" applyAlignment="1">
      <alignment horizontal="right" vertical="center"/>
    </xf>
    <xf numFmtId="0" fontId="36" fillId="0" borderId="61" xfId="9" applyFont="1" applyBorder="1">
      <alignment vertical="center"/>
    </xf>
    <xf numFmtId="0" fontId="36" fillId="0" borderId="71" xfId="9" applyFont="1" applyBorder="1">
      <alignment vertical="center"/>
    </xf>
    <xf numFmtId="0" fontId="36" fillId="0" borderId="72" xfId="9" applyFont="1" applyBorder="1">
      <alignment vertical="center"/>
    </xf>
    <xf numFmtId="0" fontId="40" fillId="0" borderId="86" xfId="9" applyFont="1" applyBorder="1" applyAlignment="1">
      <alignment horizontal="center" vertical="center" wrapText="1"/>
    </xf>
    <xf numFmtId="0" fontId="41" fillId="0" borderId="55" xfId="9" applyFont="1" applyBorder="1" applyAlignment="1">
      <alignment horizontal="center" vertical="center" wrapText="1"/>
    </xf>
    <xf numFmtId="0" fontId="40" fillId="0" borderId="87" xfId="9" applyFont="1" applyBorder="1" applyAlignment="1">
      <alignment horizontal="center" vertical="center" wrapText="1"/>
    </xf>
    <xf numFmtId="0" fontId="36" fillId="0" borderId="77" xfId="9" applyFont="1" applyBorder="1">
      <alignment vertical="center"/>
    </xf>
    <xf numFmtId="0" fontId="36" fillId="0" borderId="55" xfId="9" applyFont="1" applyBorder="1" applyAlignment="1">
      <alignment horizontal="center" vertical="center" wrapText="1"/>
    </xf>
    <xf numFmtId="0" fontId="36" fillId="0" borderId="87" xfId="9" applyFont="1" applyBorder="1" applyAlignment="1">
      <alignment horizontal="center" vertical="center"/>
    </xf>
    <xf numFmtId="0" fontId="36" fillId="0" borderId="88" xfId="9" applyFont="1" applyBorder="1" applyAlignment="1">
      <alignment horizontal="center" vertical="center"/>
    </xf>
    <xf numFmtId="0" fontId="36" fillId="0" borderId="91" xfId="9" applyFont="1" applyBorder="1" applyAlignment="1">
      <alignment horizontal="center" vertical="center"/>
    </xf>
    <xf numFmtId="0" fontId="36" fillId="0" borderId="91" xfId="9" applyFont="1" applyBorder="1">
      <alignment vertical="center"/>
    </xf>
    <xf numFmtId="0" fontId="36" fillId="0" borderId="92" xfId="9" applyFont="1" applyBorder="1">
      <alignment vertical="center"/>
    </xf>
    <xf numFmtId="0" fontId="40" fillId="0" borderId="93" xfId="9" applyFont="1" applyBorder="1" applyAlignment="1">
      <alignment horizontal="center" vertical="center" wrapText="1"/>
    </xf>
    <xf numFmtId="0" fontId="36" fillId="0" borderId="91" xfId="9" applyFont="1" applyBorder="1" applyAlignment="1">
      <alignment horizontal="center" vertical="center" wrapText="1"/>
    </xf>
    <xf numFmtId="0" fontId="36" fillId="0" borderId="88" xfId="9" applyFont="1" applyBorder="1">
      <alignment vertical="center"/>
    </xf>
    <xf numFmtId="0" fontId="36" fillId="0" borderId="94" xfId="9" applyFont="1" applyBorder="1" applyAlignment="1">
      <alignment horizontal="center" vertical="center" wrapText="1"/>
    </xf>
    <xf numFmtId="0" fontId="36" fillId="0" borderId="93" xfId="9" applyFont="1" applyBorder="1" applyAlignment="1">
      <alignment horizontal="center" vertical="center"/>
    </xf>
    <xf numFmtId="0" fontId="30" fillId="0" borderId="95" xfId="9" applyFont="1" applyBorder="1" applyAlignment="1">
      <alignment horizontal="center" vertical="center"/>
    </xf>
    <xf numFmtId="182" fontId="30" fillId="0" borderId="33" xfId="7" applyNumberFormat="1" applyFont="1" applyFill="1" applyBorder="1" applyAlignment="1">
      <alignment horizontal="right" vertical="center" shrinkToFit="1"/>
    </xf>
    <xf numFmtId="183" fontId="30" fillId="0" borderId="97" xfId="9" applyNumberFormat="1" applyFont="1" applyBorder="1">
      <alignment vertical="center"/>
    </xf>
    <xf numFmtId="181" fontId="30" fillId="0" borderId="37" xfId="9" applyNumberFormat="1" applyFont="1" applyBorder="1">
      <alignment vertical="center"/>
    </xf>
    <xf numFmtId="182" fontId="30" fillId="0" borderId="95" xfId="9" applyNumberFormat="1" applyFont="1" applyBorder="1">
      <alignment vertical="center"/>
    </xf>
    <xf numFmtId="182" fontId="30" fillId="0" borderId="97" xfId="7" applyNumberFormat="1" applyFont="1" applyBorder="1">
      <alignment vertical="center"/>
    </xf>
    <xf numFmtId="182" fontId="30" fillId="0" borderId="95" xfId="7" applyNumberFormat="1" applyFont="1" applyFill="1" applyBorder="1">
      <alignment vertical="center"/>
    </xf>
    <xf numFmtId="0" fontId="30" fillId="0" borderId="99" xfId="9" applyFont="1" applyBorder="1" applyAlignment="1">
      <alignment horizontal="center" vertical="center"/>
    </xf>
    <xf numFmtId="183" fontId="30" fillId="0" borderId="18" xfId="9" applyNumberFormat="1" applyFont="1" applyBorder="1">
      <alignment vertical="center"/>
    </xf>
    <xf numFmtId="181" fontId="30" fillId="0" borderId="19" xfId="9" applyNumberFormat="1" applyFont="1" applyBorder="1">
      <alignment vertical="center"/>
    </xf>
    <xf numFmtId="182" fontId="30" fillId="0" borderId="99" xfId="9" applyNumberFormat="1" applyFont="1" applyBorder="1">
      <alignment vertical="center"/>
    </xf>
    <xf numFmtId="182" fontId="30" fillId="0" borderId="18" xfId="7" applyNumberFormat="1" applyFont="1" applyBorder="1">
      <alignment vertical="center"/>
    </xf>
    <xf numFmtId="182" fontId="30" fillId="0" borderId="99" xfId="7" applyNumberFormat="1" applyFont="1" applyFill="1" applyBorder="1">
      <alignment vertical="center"/>
    </xf>
    <xf numFmtId="0" fontId="30" fillId="0" borderId="76" xfId="9" applyFont="1" applyBorder="1" applyAlignment="1">
      <alignment horizontal="center" vertical="center"/>
    </xf>
    <xf numFmtId="183" fontId="30" fillId="0" borderId="101" xfId="9" applyNumberFormat="1" applyFont="1" applyBorder="1">
      <alignment vertical="center"/>
    </xf>
    <xf numFmtId="0" fontId="30" fillId="0" borderId="102" xfId="9" applyFont="1" applyBorder="1">
      <alignment vertical="center"/>
    </xf>
    <xf numFmtId="0" fontId="30" fillId="0" borderId="64" xfId="9" applyFont="1" applyBorder="1">
      <alignment vertical="center"/>
    </xf>
    <xf numFmtId="183" fontId="30" fillId="0" borderId="69" xfId="9" applyNumberFormat="1" applyFont="1" applyBorder="1">
      <alignment vertical="center"/>
    </xf>
    <xf numFmtId="184" fontId="30" fillId="0" borderId="101" xfId="9" applyNumberFormat="1" applyFont="1" applyBorder="1">
      <alignment vertical="center"/>
    </xf>
    <xf numFmtId="182" fontId="30" fillId="0" borderId="102" xfId="9" applyNumberFormat="1" applyFont="1" applyBorder="1">
      <alignment vertical="center"/>
    </xf>
    <xf numFmtId="182" fontId="30" fillId="0" borderId="103" xfId="9" applyNumberFormat="1" applyFont="1" applyBorder="1">
      <alignment vertical="center"/>
    </xf>
    <xf numFmtId="182" fontId="30" fillId="0" borderId="62" xfId="9" applyNumberFormat="1" applyFont="1" applyBorder="1">
      <alignment vertical="center"/>
    </xf>
    <xf numFmtId="182" fontId="30" fillId="0" borderId="101" xfId="9" applyNumberFormat="1" applyFont="1" applyBorder="1">
      <alignment vertical="center"/>
    </xf>
    <xf numFmtId="0" fontId="30" fillId="0" borderId="101" xfId="9" applyFont="1" applyBorder="1" applyAlignment="1">
      <alignment vertical="center" wrapText="1"/>
    </xf>
    <xf numFmtId="0" fontId="30" fillId="0" borderId="0" xfId="9" applyFont="1" applyAlignment="1">
      <alignment horizontal="left" vertical="center"/>
    </xf>
    <xf numFmtId="0" fontId="0" fillId="0" borderId="0" xfId="0" applyAlignment="1">
      <alignment vertical="center"/>
    </xf>
    <xf numFmtId="0" fontId="0" fillId="0" borderId="19" xfId="0" applyBorder="1" applyAlignment="1">
      <alignment vertical="center"/>
    </xf>
    <xf numFmtId="0" fontId="0" fillId="8" borderId="19" xfId="0" applyFill="1" applyBorder="1" applyAlignment="1">
      <alignment vertical="center"/>
    </xf>
    <xf numFmtId="0" fontId="0" fillId="11" borderId="19" xfId="0" applyFill="1" applyBorder="1" applyAlignment="1">
      <alignment vertical="center"/>
    </xf>
    <xf numFmtId="0" fontId="0" fillId="11" borderId="19" xfId="0" applyFill="1" applyBorder="1" applyAlignment="1">
      <alignment horizontal="center" vertical="center"/>
    </xf>
    <xf numFmtId="38" fontId="0" fillId="0" borderId="104" xfId="10" applyFont="1" applyBorder="1" applyAlignment="1">
      <alignment vertical="center"/>
    </xf>
    <xf numFmtId="38" fontId="0" fillId="0" borderId="19" xfId="10" applyFont="1" applyBorder="1" applyAlignment="1">
      <alignment vertical="center"/>
    </xf>
    <xf numFmtId="38" fontId="0" fillId="12" borderId="19" xfId="10" applyFont="1" applyFill="1" applyBorder="1" applyAlignment="1">
      <alignment vertical="center"/>
    </xf>
    <xf numFmtId="38" fontId="0" fillId="0" borderId="20" xfId="10" applyFont="1" applyBorder="1" applyAlignment="1">
      <alignment vertical="center"/>
    </xf>
    <xf numFmtId="0" fontId="0" fillId="0" borderId="20" xfId="0" applyBorder="1" applyAlignment="1">
      <alignment vertical="center"/>
    </xf>
    <xf numFmtId="176" fontId="35" fillId="0" borderId="0" xfId="0" applyNumberFormat="1" applyFont="1" applyAlignment="1">
      <alignment horizontal="left" vertical="center" shrinkToFit="1"/>
    </xf>
    <xf numFmtId="38" fontId="0" fillId="11" borderId="23" xfId="10" applyFont="1" applyFill="1" applyBorder="1" applyAlignment="1">
      <alignment horizontal="right" vertical="center"/>
    </xf>
    <xf numFmtId="0" fontId="0" fillId="11" borderId="23" xfId="0" applyFill="1" applyBorder="1" applyAlignment="1">
      <alignment horizontal="center" vertical="center"/>
    </xf>
    <xf numFmtId="176" fontId="5" fillId="7" borderId="52" xfId="0" applyNumberFormat="1" applyFont="1" applyFill="1" applyBorder="1" applyAlignment="1" applyProtection="1">
      <alignment horizontal="right" vertical="center" shrinkToFit="1"/>
      <protection locked="0"/>
    </xf>
    <xf numFmtId="176" fontId="5" fillId="2" borderId="7" xfId="0" applyNumberFormat="1" applyFont="1" applyFill="1" applyBorder="1" applyAlignment="1" applyProtection="1">
      <alignment vertical="center" shrinkToFit="1"/>
      <protection locked="0"/>
    </xf>
    <xf numFmtId="176" fontId="5" fillId="2" borderId="39" xfId="0" applyNumberFormat="1" applyFont="1" applyFill="1" applyBorder="1" applyAlignment="1" applyProtection="1">
      <alignment horizontal="center" vertical="center" shrinkToFit="1"/>
      <protection locked="0"/>
    </xf>
    <xf numFmtId="176" fontId="5" fillId="2" borderId="39" xfId="0" applyNumberFormat="1" applyFont="1" applyFill="1" applyBorder="1" applyAlignment="1" applyProtection="1">
      <alignment vertical="center" shrinkToFit="1"/>
      <protection locked="0"/>
    </xf>
    <xf numFmtId="176" fontId="5" fillId="7" borderId="35" xfId="0" applyNumberFormat="1" applyFont="1" applyFill="1" applyBorder="1" applyAlignment="1" applyProtection="1">
      <alignment horizontal="right" vertical="center" shrinkToFit="1"/>
      <protection locked="0"/>
    </xf>
    <xf numFmtId="176" fontId="5" fillId="7" borderId="9" xfId="0" applyNumberFormat="1" applyFont="1" applyFill="1" applyBorder="1" applyAlignment="1" applyProtection="1">
      <alignment horizontal="right" vertical="center" shrinkToFit="1"/>
      <protection locked="0"/>
    </xf>
    <xf numFmtId="176" fontId="20" fillId="7" borderId="9" xfId="0" applyNumberFormat="1" applyFont="1" applyFill="1" applyBorder="1" applyAlignment="1" applyProtection="1">
      <alignment horizontal="right" vertical="center" shrinkToFit="1"/>
      <protection locked="0"/>
    </xf>
    <xf numFmtId="176" fontId="5" fillId="7" borderId="51" xfId="0" applyNumberFormat="1" applyFont="1" applyFill="1" applyBorder="1" applyAlignment="1" applyProtection="1">
      <alignment horizontal="right" vertical="center" shrinkToFit="1"/>
      <protection locked="0"/>
    </xf>
    <xf numFmtId="176" fontId="5" fillId="7" borderId="29" xfId="0" applyNumberFormat="1" applyFont="1" applyFill="1" applyBorder="1" applyAlignment="1" applyProtection="1">
      <alignment horizontal="right" vertical="center" shrinkToFit="1"/>
      <protection locked="0"/>
    </xf>
    <xf numFmtId="176" fontId="5" fillId="7" borderId="17" xfId="0" applyNumberFormat="1" applyFont="1" applyFill="1" applyBorder="1" applyAlignment="1" applyProtection="1">
      <alignment horizontal="right" vertical="center" shrinkToFit="1"/>
      <protection locked="0"/>
    </xf>
    <xf numFmtId="176" fontId="5" fillId="7" borderId="12" xfId="0" applyNumberFormat="1" applyFont="1" applyFill="1" applyBorder="1" applyAlignment="1" applyProtection="1">
      <alignment horizontal="right" vertical="center" shrinkToFit="1"/>
      <protection locked="0"/>
    </xf>
    <xf numFmtId="176" fontId="5" fillId="7" borderId="4" xfId="0" applyNumberFormat="1" applyFont="1" applyFill="1" applyBorder="1" applyAlignment="1" applyProtection="1">
      <alignment horizontal="right" vertical="center" shrinkToFit="1"/>
      <protection locked="0"/>
    </xf>
    <xf numFmtId="0" fontId="30" fillId="10" borderId="95" xfId="9" applyFont="1" applyFill="1" applyBorder="1" applyAlignment="1" applyProtection="1">
      <alignment vertical="center" wrapText="1"/>
      <protection locked="0"/>
    </xf>
    <xf numFmtId="0" fontId="30" fillId="10" borderId="99" xfId="9" applyFont="1" applyFill="1" applyBorder="1" applyAlignment="1" applyProtection="1">
      <alignment vertical="center" wrapText="1"/>
      <protection locked="0"/>
    </xf>
    <xf numFmtId="182" fontId="30" fillId="10" borderId="101" xfId="9" applyNumberFormat="1" applyFont="1" applyFill="1" applyBorder="1" applyProtection="1">
      <alignment vertical="center"/>
      <protection locked="0"/>
    </xf>
    <xf numFmtId="182" fontId="30" fillId="10" borderId="53" xfId="7" applyNumberFormat="1" applyFont="1" applyFill="1" applyBorder="1" applyProtection="1">
      <alignment vertical="center"/>
      <protection locked="0"/>
    </xf>
    <xf numFmtId="182" fontId="30" fillId="10" borderId="37" xfId="7" applyNumberFormat="1" applyFont="1" applyFill="1" applyBorder="1" applyProtection="1">
      <alignment vertical="center"/>
      <protection locked="0"/>
    </xf>
    <xf numFmtId="182" fontId="30" fillId="10" borderId="100" xfId="7" applyNumberFormat="1" applyFont="1" applyFill="1" applyBorder="1" applyProtection="1">
      <alignment vertical="center"/>
      <protection locked="0"/>
    </xf>
    <xf numFmtId="182" fontId="30" fillId="10" borderId="19" xfId="7" applyNumberFormat="1" applyFont="1" applyFill="1" applyBorder="1" applyProtection="1">
      <alignment vertical="center"/>
      <protection locked="0"/>
    </xf>
    <xf numFmtId="184" fontId="30" fillId="10" borderId="95" xfId="7" applyNumberFormat="1" applyFont="1" applyFill="1" applyBorder="1" applyProtection="1">
      <alignment vertical="center"/>
      <protection locked="0"/>
    </xf>
    <xf numFmtId="184" fontId="30" fillId="10" borderId="99" xfId="7" applyNumberFormat="1" applyFont="1" applyFill="1" applyBorder="1" applyProtection="1">
      <alignment vertical="center"/>
      <protection locked="0"/>
    </xf>
    <xf numFmtId="181" fontId="30" fillId="10" borderId="53" xfId="9" applyNumberFormat="1" applyFont="1" applyFill="1" applyBorder="1" applyProtection="1">
      <alignment vertical="center"/>
      <protection locked="0"/>
    </xf>
    <xf numFmtId="181" fontId="30" fillId="10" borderId="100" xfId="9" applyNumberFormat="1" applyFont="1" applyFill="1" applyBorder="1" applyProtection="1">
      <alignment vertical="center"/>
      <protection locked="0"/>
    </xf>
    <xf numFmtId="181" fontId="30" fillId="10" borderId="47" xfId="9" applyNumberFormat="1" applyFont="1" applyFill="1" applyBorder="1" applyProtection="1">
      <alignment vertical="center"/>
      <protection locked="0"/>
    </xf>
    <xf numFmtId="0" fontId="30" fillId="10" borderId="95" xfId="9" applyFont="1" applyFill="1" applyBorder="1" applyAlignment="1" applyProtection="1">
      <alignment horizontal="center" vertical="center" shrinkToFit="1"/>
      <protection locked="0"/>
    </xf>
    <xf numFmtId="0" fontId="30" fillId="10" borderId="99" xfId="9" applyFont="1" applyFill="1" applyBorder="1" applyAlignment="1" applyProtection="1">
      <alignment horizontal="center" vertical="center" shrinkToFit="1"/>
      <protection locked="0"/>
    </xf>
    <xf numFmtId="178" fontId="33" fillId="0" borderId="0" xfId="0" applyNumberFormat="1" applyFont="1" applyAlignment="1">
      <alignment horizontal="center" vertical="center" wrapText="1"/>
    </xf>
    <xf numFmtId="178" fontId="33" fillId="0" borderId="0" xfId="0" applyNumberFormat="1" applyFont="1" applyAlignment="1">
      <alignment horizontal="center" vertical="center"/>
    </xf>
    <xf numFmtId="178" fontId="28" fillId="6" borderId="32" xfId="0" applyNumberFormat="1" applyFont="1" applyFill="1" applyBorder="1" applyAlignment="1">
      <alignment horizontal="left" vertical="center" wrapText="1"/>
    </xf>
    <xf numFmtId="178" fontId="28" fillId="6" borderId="12" xfId="0" applyNumberFormat="1" applyFont="1" applyFill="1" applyBorder="1" applyAlignment="1">
      <alignment horizontal="left" vertical="center" wrapText="1"/>
    </xf>
    <xf numFmtId="178" fontId="28" fillId="6" borderId="54" xfId="0" applyNumberFormat="1" applyFont="1" applyFill="1" applyBorder="1" applyAlignment="1">
      <alignment horizontal="left" vertical="center" wrapText="1"/>
    </xf>
    <xf numFmtId="179" fontId="28" fillId="6" borderId="57" xfId="0" applyNumberFormat="1" applyFont="1" applyFill="1" applyBorder="1" applyAlignment="1">
      <alignment horizontal="center" vertical="center"/>
    </xf>
    <xf numFmtId="179" fontId="28" fillId="6" borderId="10" xfId="0" applyNumberFormat="1" applyFont="1" applyFill="1" applyBorder="1" applyAlignment="1">
      <alignment horizontal="center" vertical="center"/>
    </xf>
    <xf numFmtId="179" fontId="28" fillId="6" borderId="5" xfId="0" applyNumberFormat="1" applyFont="1" applyFill="1" applyBorder="1" applyAlignment="1">
      <alignment horizontal="center" vertical="center"/>
    </xf>
    <xf numFmtId="178" fontId="28" fillId="3" borderId="32" xfId="0" applyNumberFormat="1" applyFont="1" applyFill="1" applyBorder="1" applyAlignment="1">
      <alignment horizontal="left" vertical="center" wrapText="1"/>
    </xf>
    <xf numFmtId="178" fontId="28" fillId="3" borderId="12" xfId="0" applyNumberFormat="1" applyFont="1" applyFill="1" applyBorder="1" applyAlignment="1">
      <alignment horizontal="left" vertical="center" wrapText="1"/>
    </xf>
    <xf numFmtId="178" fontId="28" fillId="3" borderId="54" xfId="0" applyNumberFormat="1" applyFont="1" applyFill="1" applyBorder="1" applyAlignment="1">
      <alignment horizontal="left" vertical="center" wrapText="1"/>
    </xf>
    <xf numFmtId="178" fontId="26" fillId="6" borderId="65" xfId="0" applyNumberFormat="1" applyFont="1" applyFill="1" applyBorder="1" applyAlignment="1">
      <alignment horizontal="left" vertical="center" shrinkToFit="1"/>
    </xf>
    <xf numFmtId="178" fontId="26" fillId="6" borderId="66" xfId="0" applyNumberFormat="1" applyFont="1" applyFill="1" applyBorder="1" applyAlignment="1">
      <alignment horizontal="left" vertical="center" shrinkToFit="1"/>
    </xf>
    <xf numFmtId="178" fontId="24" fillId="0" borderId="57" xfId="0" applyNumberFormat="1" applyFont="1" applyBorder="1" applyAlignment="1">
      <alignment horizontal="center" vertical="center"/>
    </xf>
    <xf numFmtId="178" fontId="24" fillId="0" borderId="63" xfId="0" applyNumberFormat="1" applyFont="1" applyBorder="1" applyAlignment="1">
      <alignment horizontal="center" vertical="center"/>
    </xf>
    <xf numFmtId="178" fontId="24" fillId="0" borderId="58" xfId="0" applyNumberFormat="1" applyFont="1" applyBorder="1" applyAlignment="1">
      <alignment horizontal="center" vertical="center"/>
    </xf>
    <xf numFmtId="178" fontId="26" fillId="5" borderId="65" xfId="0" applyNumberFormat="1" applyFont="1" applyFill="1" applyBorder="1" applyAlignment="1">
      <alignment horizontal="left" vertical="center" shrinkToFit="1"/>
    </xf>
    <xf numFmtId="178" fontId="26" fillId="5" borderId="66" xfId="0" applyNumberFormat="1" applyFont="1" applyFill="1" applyBorder="1" applyAlignment="1">
      <alignment horizontal="left" vertical="center" shrinkToFit="1"/>
    </xf>
    <xf numFmtId="178" fontId="26" fillId="3" borderId="65" xfId="0" applyNumberFormat="1" applyFont="1" applyFill="1" applyBorder="1" applyAlignment="1">
      <alignment horizontal="left" vertical="center" shrinkToFit="1"/>
    </xf>
    <xf numFmtId="178" fontId="26" fillId="3" borderId="66" xfId="0" applyNumberFormat="1" applyFont="1" applyFill="1" applyBorder="1" applyAlignment="1">
      <alignment horizontal="left" vertical="center" shrinkToFit="1"/>
    </xf>
    <xf numFmtId="178" fontId="28" fillId="5" borderId="32" xfId="0" applyNumberFormat="1" applyFont="1" applyFill="1" applyBorder="1" applyAlignment="1">
      <alignment horizontal="left" vertical="center" wrapText="1"/>
    </xf>
    <xf numFmtId="178" fontId="28" fillId="5" borderId="12" xfId="0" applyNumberFormat="1" applyFont="1" applyFill="1" applyBorder="1" applyAlignment="1">
      <alignment horizontal="left" vertical="center" wrapText="1"/>
    </xf>
    <xf numFmtId="178" fontId="28" fillId="5" borderId="54" xfId="0" applyNumberFormat="1" applyFont="1" applyFill="1" applyBorder="1" applyAlignment="1">
      <alignment horizontal="left" vertical="center" wrapText="1"/>
    </xf>
    <xf numFmtId="179" fontId="28" fillId="5" borderId="57" xfId="0" applyNumberFormat="1" applyFont="1" applyFill="1" applyBorder="1" applyAlignment="1">
      <alignment horizontal="center" vertical="center"/>
    </xf>
    <xf numFmtId="179" fontId="28" fillId="5" borderId="10" xfId="0" applyNumberFormat="1" applyFont="1" applyFill="1" applyBorder="1" applyAlignment="1">
      <alignment horizontal="center" vertical="center"/>
    </xf>
    <xf numFmtId="179" fontId="28" fillId="5" borderId="5" xfId="0" applyNumberFormat="1" applyFont="1" applyFill="1" applyBorder="1" applyAlignment="1">
      <alignment horizontal="center" vertical="center"/>
    </xf>
    <xf numFmtId="178" fontId="25" fillId="0" borderId="68" xfId="0" applyNumberFormat="1" applyFont="1" applyBorder="1" applyAlignment="1">
      <alignment horizontal="center" vertical="center"/>
    </xf>
    <xf numFmtId="178" fontId="25" fillId="0" borderId="69" xfId="0" applyNumberFormat="1" applyFont="1" applyBorder="1" applyAlignment="1">
      <alignment horizontal="center" vertical="center"/>
    </xf>
    <xf numFmtId="178" fontId="25" fillId="0" borderId="64" xfId="0" applyNumberFormat="1" applyFont="1" applyBorder="1" applyAlignment="1">
      <alignment horizontal="center" vertical="center"/>
    </xf>
    <xf numFmtId="178" fontId="26" fillId="4" borderId="65" xfId="0" applyNumberFormat="1" applyFont="1" applyFill="1" applyBorder="1" applyAlignment="1">
      <alignment horizontal="left" vertical="center" shrinkToFit="1"/>
    </xf>
    <xf numFmtId="178" fontId="26" fillId="4" borderId="66" xfId="0" applyNumberFormat="1" applyFont="1" applyFill="1" applyBorder="1" applyAlignment="1">
      <alignment horizontal="left" vertical="center" shrinkToFit="1"/>
    </xf>
    <xf numFmtId="179" fontId="28" fillId="3" borderId="57" xfId="0" applyNumberFormat="1" applyFont="1" applyFill="1" applyBorder="1" applyAlignment="1">
      <alignment horizontal="center" vertical="center"/>
    </xf>
    <xf numFmtId="179" fontId="28" fillId="3" borderId="10" xfId="0" applyNumberFormat="1" applyFont="1" applyFill="1" applyBorder="1" applyAlignment="1">
      <alignment horizontal="center" vertical="center"/>
    </xf>
    <xf numFmtId="179" fontId="28" fillId="3" borderId="5" xfId="0" applyNumberFormat="1" applyFont="1" applyFill="1" applyBorder="1" applyAlignment="1">
      <alignment horizontal="center" vertical="center"/>
    </xf>
    <xf numFmtId="178" fontId="28" fillId="2" borderId="32" xfId="0" applyNumberFormat="1" applyFont="1" applyFill="1" applyBorder="1" applyAlignment="1">
      <alignment horizontal="left" vertical="center" wrapText="1"/>
    </xf>
    <xf numFmtId="178" fontId="28" fillId="2" borderId="12" xfId="0" applyNumberFormat="1" applyFont="1" applyFill="1" applyBorder="1" applyAlignment="1">
      <alignment horizontal="left" vertical="center" wrapText="1"/>
    </xf>
    <xf numFmtId="178" fontId="28" fillId="2" borderId="54" xfId="0" applyNumberFormat="1" applyFont="1" applyFill="1" applyBorder="1" applyAlignment="1">
      <alignment horizontal="left" vertical="center" wrapText="1"/>
    </xf>
    <xf numFmtId="179" fontId="28" fillId="2" borderId="57" xfId="0" applyNumberFormat="1" applyFont="1" applyFill="1" applyBorder="1" applyAlignment="1">
      <alignment horizontal="center" vertical="center"/>
    </xf>
    <xf numFmtId="179" fontId="28" fillId="2" borderId="10" xfId="0" applyNumberFormat="1" applyFont="1" applyFill="1" applyBorder="1" applyAlignment="1">
      <alignment horizontal="center" vertical="center"/>
    </xf>
    <xf numFmtId="179" fontId="28" fillId="2" borderId="5" xfId="0" applyNumberFormat="1" applyFont="1" applyFill="1" applyBorder="1" applyAlignment="1">
      <alignment horizontal="center" vertical="center"/>
    </xf>
    <xf numFmtId="178" fontId="26" fillId="2" borderId="65" xfId="0" applyNumberFormat="1" applyFont="1" applyFill="1" applyBorder="1" applyAlignment="1">
      <alignment horizontal="left" vertical="center" shrinkToFit="1"/>
    </xf>
    <xf numFmtId="178" fontId="26" fillId="2" borderId="66" xfId="0" applyNumberFormat="1" applyFont="1" applyFill="1" applyBorder="1" applyAlignment="1">
      <alignment horizontal="left" vertical="center" shrinkToFit="1"/>
    </xf>
    <xf numFmtId="179" fontId="28" fillId="4" borderId="57" xfId="0" applyNumberFormat="1" applyFont="1" applyFill="1" applyBorder="1" applyAlignment="1">
      <alignment horizontal="center" vertical="center"/>
    </xf>
    <xf numFmtId="179" fontId="28" fillId="4" borderId="10" xfId="0" applyNumberFormat="1" applyFont="1" applyFill="1" applyBorder="1" applyAlignment="1">
      <alignment horizontal="center" vertical="center"/>
    </xf>
    <xf numFmtId="179" fontId="28" fillId="4" borderId="5" xfId="0" applyNumberFormat="1" applyFont="1" applyFill="1" applyBorder="1" applyAlignment="1">
      <alignment horizontal="center" vertical="center"/>
    </xf>
    <xf numFmtId="178" fontId="28" fillId="4" borderId="32" xfId="0" applyNumberFormat="1" applyFont="1" applyFill="1" applyBorder="1" applyAlignment="1">
      <alignment horizontal="left" vertical="center" wrapText="1"/>
    </xf>
    <xf numFmtId="178" fontId="28" fillId="4" borderId="12" xfId="0" applyNumberFormat="1" applyFont="1" applyFill="1" applyBorder="1" applyAlignment="1">
      <alignment horizontal="left" vertical="center" wrapText="1"/>
    </xf>
    <xf numFmtId="178" fontId="28" fillId="4" borderId="54" xfId="0" applyNumberFormat="1" applyFont="1" applyFill="1" applyBorder="1" applyAlignment="1">
      <alignment horizontal="left" vertical="center" wrapText="1"/>
    </xf>
    <xf numFmtId="176" fontId="8" fillId="0" borderId="0" xfId="0" applyNumberFormat="1" applyFont="1" applyAlignment="1">
      <alignment horizontal="left" vertical="center" wrapText="1"/>
    </xf>
    <xf numFmtId="176" fontId="7" fillId="0" borderId="20" xfId="0" applyNumberFormat="1" applyFont="1" applyBorder="1" applyAlignment="1">
      <alignment vertical="center" wrapText="1"/>
    </xf>
    <xf numFmtId="176" fontId="7" fillId="0" borderId="22" xfId="0" applyNumberFormat="1" applyFont="1" applyBorder="1" applyAlignment="1">
      <alignment vertical="center" wrapText="1"/>
    </xf>
    <xf numFmtId="176" fontId="7" fillId="0" borderId="21" xfId="0" applyNumberFormat="1" applyFont="1" applyBorder="1" applyAlignment="1">
      <alignment vertical="center" wrapText="1"/>
    </xf>
    <xf numFmtId="176" fontId="7" fillId="0" borderId="19" xfId="0" applyNumberFormat="1" applyFont="1" applyBorder="1" applyAlignment="1">
      <alignment horizontal="center" vertical="center"/>
    </xf>
    <xf numFmtId="176" fontId="7" fillId="0" borderId="18" xfId="0" applyNumberFormat="1" applyFont="1" applyBorder="1" applyAlignment="1">
      <alignment horizontal="center" vertical="center"/>
    </xf>
    <xf numFmtId="176" fontId="8" fillId="0" borderId="0" xfId="0" applyNumberFormat="1" applyFont="1" applyAlignment="1">
      <alignment horizontal="left" vertical="center"/>
    </xf>
    <xf numFmtId="176" fontId="12" fillId="0" borderId="36" xfId="0" applyNumberFormat="1" applyFont="1" applyBorder="1" applyAlignment="1">
      <alignment horizontal="left" vertical="center" shrinkToFit="1"/>
    </xf>
    <xf numFmtId="176" fontId="12" fillId="0" borderId="23" xfId="0" applyNumberFormat="1" applyFont="1" applyBorder="1" applyAlignment="1">
      <alignment horizontal="left" vertical="center" shrinkToFit="1"/>
    </xf>
    <xf numFmtId="176" fontId="5" fillId="0" borderId="8" xfId="0" applyNumberFormat="1" applyFont="1" applyBorder="1" applyAlignment="1">
      <alignment horizontal="center" vertical="center" shrinkToFit="1"/>
    </xf>
    <xf numFmtId="176" fontId="5" fillId="0" borderId="7" xfId="0" applyNumberFormat="1" applyFont="1" applyBorder="1" applyAlignment="1">
      <alignment horizontal="center" vertical="center" shrinkToFit="1"/>
    </xf>
    <xf numFmtId="176" fontId="34" fillId="0" borderId="20" xfId="0" applyNumberFormat="1" applyFont="1" applyBorder="1" applyAlignment="1">
      <alignment horizontal="center" vertical="center" shrinkToFit="1"/>
    </xf>
    <xf numFmtId="176" fontId="34" fillId="0" borderId="22" xfId="0" applyNumberFormat="1" applyFont="1" applyBorder="1" applyAlignment="1">
      <alignment horizontal="center" vertical="center" shrinkToFit="1"/>
    </xf>
    <xf numFmtId="176" fontId="16" fillId="0" borderId="0" xfId="0" applyNumberFormat="1" applyFont="1" applyAlignment="1">
      <alignment horizontal="center" vertical="center"/>
    </xf>
    <xf numFmtId="176" fontId="19" fillId="0" borderId="49" xfId="0" applyNumberFormat="1" applyFont="1" applyBorder="1" applyAlignment="1">
      <alignment horizontal="left" vertical="center" shrinkToFit="1"/>
    </xf>
    <xf numFmtId="176" fontId="14" fillId="0" borderId="48" xfId="0" applyNumberFormat="1" applyFont="1" applyBorder="1" applyAlignment="1">
      <alignment horizontal="left" vertical="center" shrinkToFit="1"/>
    </xf>
    <xf numFmtId="176" fontId="14" fillId="0" borderId="47" xfId="0" applyNumberFormat="1" applyFont="1" applyBorder="1" applyAlignment="1">
      <alignment horizontal="left" vertical="center" shrinkToFit="1"/>
    </xf>
    <xf numFmtId="176" fontId="35" fillId="0" borderId="46" xfId="0" applyNumberFormat="1" applyFont="1" applyBorder="1" applyAlignment="1">
      <alignment horizontal="left" vertical="center" wrapText="1"/>
    </xf>
    <xf numFmtId="176" fontId="35" fillId="0" borderId="45" xfId="0" applyNumberFormat="1" applyFont="1" applyBorder="1" applyAlignment="1">
      <alignment horizontal="left" vertical="center" wrapText="1"/>
    </xf>
    <xf numFmtId="176" fontId="35" fillId="0" borderId="44" xfId="0" applyNumberFormat="1" applyFont="1" applyBorder="1" applyAlignment="1">
      <alignment horizontal="left" vertical="center" wrapText="1"/>
    </xf>
    <xf numFmtId="176" fontId="12" fillId="0" borderId="43" xfId="0" applyNumberFormat="1" applyFont="1" applyBorder="1" applyAlignment="1">
      <alignment horizontal="left" vertical="center" shrinkToFit="1"/>
    </xf>
    <xf numFmtId="176" fontId="7" fillId="0" borderId="16" xfId="0" applyNumberFormat="1" applyFont="1" applyBorder="1" applyAlignment="1">
      <alignment horizontal="left" shrinkToFit="1"/>
    </xf>
    <xf numFmtId="176" fontId="7" fillId="0" borderId="24" xfId="0" applyNumberFormat="1" applyFont="1" applyBorder="1" applyAlignment="1">
      <alignment horizontal="left" shrinkToFit="1"/>
    </xf>
    <xf numFmtId="176" fontId="7" fillId="0" borderId="42" xfId="0" applyNumberFormat="1" applyFont="1" applyBorder="1" applyAlignment="1">
      <alignment horizontal="left" shrinkToFit="1"/>
    </xf>
    <xf numFmtId="176" fontId="5" fillId="2" borderId="52" xfId="0" applyNumberFormat="1" applyFont="1" applyFill="1" applyBorder="1" applyAlignment="1">
      <alignment horizontal="left" vertical="center" shrinkToFit="1"/>
    </xf>
    <xf numFmtId="176" fontId="5" fillId="2" borderId="49" xfId="0" applyNumberFormat="1" applyFont="1" applyFill="1" applyBorder="1" applyAlignment="1">
      <alignment horizontal="left" vertical="center" shrinkToFit="1"/>
    </xf>
    <xf numFmtId="176" fontId="5" fillId="2" borderId="60" xfId="0" applyNumberFormat="1" applyFont="1" applyFill="1" applyBorder="1" applyAlignment="1">
      <alignment horizontal="left" vertical="center" shrinkToFit="1"/>
    </xf>
    <xf numFmtId="176" fontId="12" fillId="0" borderId="61" xfId="0" applyNumberFormat="1" applyFont="1" applyBorder="1" applyAlignment="1">
      <alignment horizontal="left" vertical="center" shrinkToFit="1"/>
    </xf>
    <xf numFmtId="176" fontId="12" fillId="0" borderId="47" xfId="0" applyNumberFormat="1" applyFont="1" applyBorder="1" applyAlignment="1">
      <alignment horizontal="left" vertical="center" shrinkToFit="1"/>
    </xf>
    <xf numFmtId="176" fontId="34" fillId="0" borderId="20" xfId="0" applyNumberFormat="1" applyFont="1" applyBorder="1" applyAlignment="1">
      <alignment horizontal="center" vertical="center" wrapText="1"/>
    </xf>
    <xf numFmtId="176" fontId="34" fillId="0" borderId="22" xfId="0" applyNumberFormat="1" applyFont="1" applyBorder="1" applyAlignment="1">
      <alignment horizontal="center" vertical="center" wrapText="1"/>
    </xf>
    <xf numFmtId="176" fontId="34" fillId="0" borderId="46" xfId="0" applyNumberFormat="1" applyFont="1" applyBorder="1" applyAlignment="1">
      <alignment horizontal="center" vertical="center" shrinkToFit="1"/>
    </xf>
    <xf numFmtId="176" fontId="34" fillId="0" borderId="45" xfId="0" applyNumberFormat="1" applyFont="1" applyBorder="1" applyAlignment="1">
      <alignment horizontal="center" vertical="center" shrinkToFit="1"/>
    </xf>
    <xf numFmtId="176" fontId="5" fillId="2" borderId="8" xfId="0" applyNumberFormat="1"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left" vertical="center" shrinkToFit="1"/>
      <protection locked="0"/>
    </xf>
    <xf numFmtId="176" fontId="5" fillId="2" borderId="6" xfId="0" applyNumberFormat="1" applyFont="1" applyFill="1" applyBorder="1" applyAlignment="1" applyProtection="1">
      <alignment horizontal="left" vertical="center" shrinkToFit="1"/>
      <protection locked="0"/>
    </xf>
    <xf numFmtId="176" fontId="5" fillId="2" borderId="3" xfId="0" applyNumberFormat="1" applyFont="1" applyFill="1" applyBorder="1" applyAlignment="1" applyProtection="1">
      <alignment horizontal="left" vertical="center" shrinkToFit="1"/>
      <protection locked="0"/>
    </xf>
    <xf numFmtId="176" fontId="5" fillId="2" borderId="2" xfId="0" applyNumberFormat="1" applyFont="1" applyFill="1" applyBorder="1" applyAlignment="1" applyProtection="1">
      <alignment horizontal="left" vertical="center" shrinkToFit="1"/>
      <protection locked="0"/>
    </xf>
    <xf numFmtId="176" fontId="5" fillId="2" borderId="1" xfId="0" applyNumberFormat="1" applyFont="1" applyFill="1" applyBorder="1" applyAlignment="1" applyProtection="1">
      <alignment horizontal="left" vertical="center" shrinkToFit="1"/>
      <protection locked="0"/>
    </xf>
    <xf numFmtId="176" fontId="5" fillId="2" borderId="15" xfId="0" applyNumberFormat="1" applyFont="1" applyFill="1" applyBorder="1" applyAlignment="1" applyProtection="1">
      <alignment horizontal="left" vertical="center" shrinkToFit="1"/>
      <protection locked="0"/>
    </xf>
    <xf numFmtId="176" fontId="5" fillId="2" borderId="14" xfId="0" applyNumberFormat="1" applyFont="1" applyFill="1" applyBorder="1" applyAlignment="1" applyProtection="1">
      <alignment horizontal="left" vertical="center" shrinkToFit="1"/>
      <protection locked="0"/>
    </xf>
    <xf numFmtId="176" fontId="5" fillId="2" borderId="13" xfId="0" applyNumberFormat="1" applyFont="1" applyFill="1" applyBorder="1" applyAlignment="1" applyProtection="1">
      <alignment horizontal="left" vertical="center" shrinkToFit="1"/>
      <protection locked="0"/>
    </xf>
    <xf numFmtId="176" fontId="5" fillId="2" borderId="28" xfId="0" applyNumberFormat="1" applyFont="1" applyFill="1" applyBorder="1" applyAlignment="1" applyProtection="1">
      <alignment horizontal="left" vertical="center" shrinkToFit="1"/>
      <protection locked="0"/>
    </xf>
    <xf numFmtId="176" fontId="5" fillId="2" borderId="27" xfId="0" applyNumberFormat="1" applyFont="1" applyFill="1" applyBorder="1" applyAlignment="1" applyProtection="1">
      <alignment horizontal="left" vertical="center" shrinkToFit="1"/>
      <protection locked="0"/>
    </xf>
    <xf numFmtId="176" fontId="5" fillId="2" borderId="26" xfId="0" applyNumberFormat="1" applyFont="1" applyFill="1" applyBorder="1" applyAlignment="1" applyProtection="1">
      <alignment horizontal="left" vertical="center" shrinkToFit="1"/>
      <protection locked="0"/>
    </xf>
    <xf numFmtId="176" fontId="5" fillId="2" borderId="20" xfId="0" applyNumberFormat="1" applyFont="1" applyFill="1" applyBorder="1" applyAlignment="1" applyProtection="1">
      <alignment horizontal="left" vertical="center" shrinkToFit="1"/>
      <protection locked="0"/>
    </xf>
    <xf numFmtId="176" fontId="5" fillId="2" borderId="22" xfId="0" applyNumberFormat="1" applyFont="1" applyFill="1" applyBorder="1" applyAlignment="1" applyProtection="1">
      <alignment horizontal="left" vertical="center" shrinkToFit="1"/>
      <protection locked="0"/>
    </xf>
    <xf numFmtId="176" fontId="5" fillId="2" borderId="21" xfId="0" applyNumberFormat="1" applyFont="1" applyFill="1" applyBorder="1" applyAlignment="1" applyProtection="1">
      <alignment horizontal="left" vertical="center" shrinkToFit="1"/>
      <protection locked="0"/>
    </xf>
    <xf numFmtId="38" fontId="30" fillId="0" borderId="0" xfId="7" applyFont="1" applyAlignment="1">
      <alignment horizontal="center" vertical="center"/>
    </xf>
    <xf numFmtId="38" fontId="30" fillId="0" borderId="34" xfId="7" applyFont="1" applyBorder="1" applyAlignment="1">
      <alignment horizontal="center" vertical="center" shrinkToFit="1"/>
    </xf>
    <xf numFmtId="38" fontId="30" fillId="0" borderId="0" xfId="7" applyFont="1" applyAlignment="1">
      <alignment horizontal="right" vertical="center"/>
    </xf>
    <xf numFmtId="38" fontId="30" fillId="10" borderId="34" xfId="7" applyFont="1" applyFill="1" applyBorder="1" applyAlignment="1" applyProtection="1">
      <alignment horizontal="center" vertical="center"/>
      <protection locked="0"/>
    </xf>
    <xf numFmtId="38" fontId="30" fillId="0" borderId="61" xfId="7" applyFont="1" applyBorder="1" applyAlignment="1">
      <alignment horizontal="left" vertical="center" wrapText="1"/>
    </xf>
    <xf numFmtId="38" fontId="30" fillId="0" borderId="71" xfId="7" applyFont="1" applyBorder="1" applyAlignment="1">
      <alignment horizontal="left" vertical="center" wrapText="1"/>
    </xf>
    <xf numFmtId="38" fontId="30" fillId="0" borderId="72" xfId="7" applyFont="1" applyBorder="1" applyAlignment="1">
      <alignment horizontal="left" vertical="center" wrapText="1"/>
    </xf>
    <xf numFmtId="38" fontId="30" fillId="0" borderId="77" xfId="7" applyFont="1" applyBorder="1" applyAlignment="1">
      <alignment horizontal="left" vertical="center" wrapText="1"/>
    </xf>
    <xf numFmtId="38" fontId="30" fillId="0" borderId="49" xfId="7" applyFont="1" applyBorder="1" applyAlignment="1">
      <alignment horizontal="left" vertical="center" wrapText="1"/>
    </xf>
    <xf numFmtId="38" fontId="30" fillId="0" borderId="60" xfId="7" applyFont="1" applyBorder="1" applyAlignment="1">
      <alignment horizontal="left" vertical="center" wrapText="1"/>
    </xf>
    <xf numFmtId="38" fontId="30" fillId="10" borderId="61" xfId="7" applyFont="1" applyFill="1" applyBorder="1" applyAlignment="1" applyProtection="1">
      <alignment horizontal="center" vertical="center"/>
      <protection locked="0"/>
    </xf>
    <xf numFmtId="38" fontId="30" fillId="10" borderId="71" xfId="7" applyFont="1" applyFill="1" applyBorder="1" applyAlignment="1" applyProtection="1">
      <alignment horizontal="center" vertical="center"/>
      <protection locked="0"/>
    </xf>
    <xf numFmtId="38" fontId="30" fillId="10" borderId="72" xfId="7" applyFont="1" applyFill="1" applyBorder="1" applyAlignment="1" applyProtection="1">
      <alignment horizontal="center" vertical="center"/>
      <protection locked="0"/>
    </xf>
    <xf numFmtId="38" fontId="30" fillId="10" borderId="77" xfId="7" applyFont="1" applyFill="1" applyBorder="1" applyAlignment="1" applyProtection="1">
      <alignment horizontal="center" vertical="center"/>
      <protection locked="0"/>
    </xf>
    <xf numFmtId="38" fontId="30" fillId="10" borderId="49" xfId="7" applyFont="1" applyFill="1" applyBorder="1" applyAlignment="1" applyProtection="1">
      <alignment horizontal="center" vertical="center"/>
      <protection locked="0"/>
    </xf>
    <xf numFmtId="38" fontId="30" fillId="10" borderId="60" xfId="7" applyFont="1" applyFill="1" applyBorder="1" applyAlignment="1" applyProtection="1">
      <alignment horizontal="center" vertical="center"/>
      <protection locked="0"/>
    </xf>
    <xf numFmtId="38" fontId="30" fillId="10" borderId="0" xfId="7" applyFont="1" applyFill="1" applyAlignment="1" applyProtection="1">
      <alignment horizontal="center" vertical="center"/>
      <protection locked="0"/>
    </xf>
    <xf numFmtId="38" fontId="30" fillId="0" borderId="68" xfId="7" applyFont="1" applyBorder="1" applyAlignment="1">
      <alignment horizontal="center" vertical="center"/>
    </xf>
    <xf numFmtId="38" fontId="30" fillId="0" borderId="69" xfId="7" applyFont="1" applyBorder="1" applyAlignment="1">
      <alignment horizontal="center" vertical="center"/>
    </xf>
    <xf numFmtId="38" fontId="30" fillId="0" borderId="76" xfId="7" applyFont="1" applyBorder="1" applyAlignment="1">
      <alignment horizontal="center" vertical="center"/>
    </xf>
    <xf numFmtId="38" fontId="30" fillId="0" borderId="16" xfId="7" applyFont="1" applyBorder="1" applyAlignment="1">
      <alignment horizontal="left" vertical="center" wrapText="1"/>
    </xf>
    <xf numFmtId="38" fontId="30" fillId="0" borderId="24" xfId="7" applyFont="1" applyBorder="1" applyAlignment="1">
      <alignment horizontal="left" vertical="center"/>
    </xf>
    <xf numFmtId="38" fontId="30" fillId="0" borderId="42" xfId="7" applyFont="1" applyBorder="1" applyAlignment="1">
      <alignment horizontal="left" vertical="center"/>
    </xf>
    <xf numFmtId="38" fontId="30" fillId="0" borderId="11" xfId="7" applyFont="1" applyBorder="1" applyAlignment="1">
      <alignment horizontal="left" vertical="center"/>
    </xf>
    <xf numFmtId="38" fontId="30" fillId="0" borderId="0" xfId="7" applyFont="1" applyBorder="1" applyAlignment="1">
      <alignment horizontal="left" vertical="center"/>
    </xf>
    <xf numFmtId="38" fontId="30" fillId="0" borderId="50" xfId="7" applyFont="1" applyBorder="1" applyAlignment="1">
      <alignment horizontal="left" vertical="center"/>
    </xf>
    <xf numFmtId="38" fontId="30" fillId="0" borderId="36" xfId="7" applyFont="1" applyFill="1" applyBorder="1" applyAlignment="1">
      <alignment horizontal="right" vertical="center"/>
    </xf>
    <xf numFmtId="38" fontId="30" fillId="0" borderId="24" xfId="7" applyFont="1" applyFill="1" applyBorder="1" applyAlignment="1">
      <alignment horizontal="right" vertical="center"/>
    </xf>
    <xf numFmtId="180" fontId="30" fillId="0" borderId="31" xfId="8" applyNumberFormat="1" applyFont="1" applyBorder="1" applyAlignment="1">
      <alignment horizontal="right" vertical="center"/>
    </xf>
    <xf numFmtId="180" fontId="30" fillId="0" borderId="0" xfId="8" applyNumberFormat="1" applyFont="1" applyBorder="1" applyAlignment="1">
      <alignment horizontal="right" vertical="center"/>
    </xf>
    <xf numFmtId="38" fontId="30" fillId="0" borderId="24" xfId="7" applyFont="1" applyBorder="1" applyAlignment="1">
      <alignment horizontal="left" vertical="center" wrapText="1"/>
    </xf>
    <xf numFmtId="38" fontId="30" fillId="0" borderId="42" xfId="7" applyFont="1" applyBorder="1" applyAlignment="1">
      <alignment horizontal="left" vertical="center" wrapText="1"/>
    </xf>
    <xf numFmtId="38" fontId="30" fillId="0" borderId="52" xfId="7" applyFont="1" applyBorder="1" applyAlignment="1">
      <alignment horizontal="left" vertical="center" wrapText="1"/>
    </xf>
    <xf numFmtId="38" fontId="30" fillId="0" borderId="30" xfId="7" applyFont="1" applyFill="1" applyBorder="1" applyAlignment="1">
      <alignment horizontal="right" vertical="center"/>
    </xf>
    <xf numFmtId="38" fontId="30" fillId="0" borderId="34" xfId="7" applyFont="1" applyFill="1" applyBorder="1" applyAlignment="1">
      <alignment horizontal="right" vertical="center"/>
    </xf>
    <xf numFmtId="38" fontId="30" fillId="0" borderId="34" xfId="7" applyFont="1" applyBorder="1" applyAlignment="1">
      <alignment horizontal="left" vertical="center"/>
    </xf>
    <xf numFmtId="38" fontId="30" fillId="0" borderId="33" xfId="7" applyFont="1" applyBorder="1" applyAlignment="1">
      <alignment horizontal="left" vertical="center"/>
    </xf>
    <xf numFmtId="38" fontId="30" fillId="0" borderId="73" xfId="7" applyFont="1" applyBorder="1" applyAlignment="1">
      <alignment horizontal="left" vertical="center"/>
    </xf>
    <xf numFmtId="38" fontId="30" fillId="0" borderId="74" xfId="7" applyFont="1" applyBorder="1" applyAlignment="1">
      <alignment horizontal="left" vertical="center"/>
    </xf>
    <xf numFmtId="38" fontId="30" fillId="0" borderId="75" xfId="7" applyFont="1" applyBorder="1" applyAlignment="1">
      <alignment horizontal="left" vertical="center"/>
    </xf>
    <xf numFmtId="38" fontId="30" fillId="0" borderId="73" xfId="7" applyFont="1" applyBorder="1" applyAlignment="1">
      <alignment horizontal="right" vertical="center"/>
    </xf>
    <xf numFmtId="38" fontId="30" fillId="0" borderId="74" xfId="7" applyFont="1" applyBorder="1" applyAlignment="1">
      <alignment horizontal="right" vertical="center"/>
    </xf>
    <xf numFmtId="38" fontId="30" fillId="0" borderId="61" xfId="7" applyFont="1" applyBorder="1" applyAlignment="1">
      <alignment horizontal="left" vertical="center"/>
    </xf>
    <xf numFmtId="38" fontId="30" fillId="0" borderId="45" xfId="7" applyFont="1" applyBorder="1" applyAlignment="1">
      <alignment horizontal="left" vertical="center"/>
    </xf>
    <xf numFmtId="38" fontId="30" fillId="0" borderId="44" xfId="7" applyFont="1" applyBorder="1" applyAlignment="1">
      <alignment horizontal="left" vertical="center"/>
    </xf>
    <xf numFmtId="38" fontId="30" fillId="0" borderId="31" xfId="7" applyFont="1" applyFill="1" applyBorder="1" applyAlignment="1">
      <alignment horizontal="right" vertical="center"/>
    </xf>
    <xf numFmtId="38" fontId="30" fillId="0" borderId="0" xfId="7" applyFont="1" applyFill="1" applyBorder="1" applyAlignment="1">
      <alignment horizontal="right" vertical="center"/>
    </xf>
    <xf numFmtId="38" fontId="37" fillId="0" borderId="0" xfId="7" applyFont="1" applyAlignment="1">
      <alignment horizontal="center" vertical="center"/>
    </xf>
    <xf numFmtId="38" fontId="30" fillId="0" borderId="48" xfId="7" applyFont="1" applyBorder="1" applyAlignment="1">
      <alignment horizontal="left" vertical="center"/>
    </xf>
    <xf numFmtId="38" fontId="30" fillId="0" borderId="61" xfId="7" applyFont="1" applyBorder="1" applyAlignment="1">
      <alignment horizontal="center" vertical="center"/>
    </xf>
    <xf numFmtId="38" fontId="30" fillId="0" borderId="71" xfId="7" applyFont="1" applyBorder="1" applyAlignment="1">
      <alignment horizontal="center" vertical="center"/>
    </xf>
    <xf numFmtId="0" fontId="30" fillId="10" borderId="23" xfId="9" applyFont="1" applyFill="1" applyBorder="1" applyAlignment="1" applyProtection="1">
      <alignment horizontal="center" vertical="center"/>
      <protection locked="0"/>
    </xf>
    <xf numFmtId="0" fontId="30" fillId="10" borderId="19" xfId="9" applyFont="1" applyFill="1" applyBorder="1" applyAlignment="1" applyProtection="1">
      <alignment horizontal="center" vertical="center"/>
      <protection locked="0"/>
    </xf>
    <xf numFmtId="0" fontId="30" fillId="10" borderId="20" xfId="9" applyFont="1" applyFill="1" applyBorder="1" applyAlignment="1" applyProtection="1">
      <alignment horizontal="center" vertical="center"/>
      <protection locked="0"/>
    </xf>
    <xf numFmtId="0" fontId="30" fillId="0" borderId="68" xfId="9" applyFont="1" applyBorder="1" applyAlignment="1">
      <alignment horizontal="center" vertical="center"/>
    </xf>
    <xf numFmtId="0" fontId="30" fillId="0" borderId="69" xfId="9" applyFont="1" applyBorder="1" applyAlignment="1">
      <alignment horizontal="center" vertical="center"/>
    </xf>
    <xf numFmtId="0" fontId="30" fillId="0" borderId="76" xfId="9" applyFont="1" applyBorder="1" applyAlignment="1">
      <alignment horizontal="center" vertical="center"/>
    </xf>
    <xf numFmtId="0" fontId="36" fillId="0" borderId="78" xfId="9" applyFont="1" applyBorder="1" applyAlignment="1">
      <alignment horizontal="center" vertical="center" wrapText="1"/>
    </xf>
    <xf numFmtId="0" fontId="36" fillId="0" borderId="83" xfId="9" applyFont="1" applyBorder="1" applyAlignment="1">
      <alignment horizontal="center" vertical="center"/>
    </xf>
    <xf numFmtId="0" fontId="36" fillId="0" borderId="83" xfId="9" applyFont="1" applyBorder="1" applyAlignment="1">
      <alignment horizontal="center" vertical="center" wrapText="1"/>
    </xf>
    <xf numFmtId="0" fontId="36" fillId="0" borderId="78" xfId="9" applyFont="1" applyBorder="1" applyAlignment="1">
      <alignment horizontal="center" vertical="center"/>
    </xf>
    <xf numFmtId="0" fontId="36" fillId="0" borderId="88" xfId="9" applyFont="1" applyBorder="1" applyAlignment="1">
      <alignment horizontal="center" vertical="center"/>
    </xf>
    <xf numFmtId="0" fontId="36" fillId="0" borderId="89" xfId="9" applyFont="1" applyBorder="1" applyAlignment="1">
      <alignment horizontal="center" vertical="center"/>
    </xf>
    <xf numFmtId="0" fontId="36" fillId="0" borderId="90" xfId="9" applyFont="1" applyBorder="1" applyAlignment="1">
      <alignment horizontal="center" vertical="center"/>
    </xf>
    <xf numFmtId="0" fontId="36" fillId="0" borderId="80" xfId="9" applyFont="1" applyBorder="1" applyAlignment="1">
      <alignment horizontal="center" vertical="center" wrapText="1"/>
    </xf>
    <xf numFmtId="0" fontId="36" fillId="0" borderId="98" xfId="9" applyFont="1" applyBorder="1" applyAlignment="1">
      <alignment horizontal="center" vertical="center" wrapText="1"/>
    </xf>
    <xf numFmtId="0" fontId="36" fillId="0" borderId="85" xfId="9" applyFont="1" applyBorder="1" applyAlignment="1">
      <alignment horizontal="center" vertical="center" wrapText="1"/>
    </xf>
    <xf numFmtId="0" fontId="30" fillId="10" borderId="96" xfId="9" applyFont="1" applyFill="1" applyBorder="1" applyAlignment="1" applyProtection="1">
      <alignment horizontal="center" vertical="center"/>
      <protection locked="0"/>
    </xf>
    <xf numFmtId="0" fontId="30" fillId="10" borderId="37" xfId="9" applyFont="1" applyFill="1" applyBorder="1" applyAlignment="1" applyProtection="1">
      <alignment horizontal="center" vertical="center"/>
      <protection locked="0"/>
    </xf>
    <xf numFmtId="0" fontId="30" fillId="10" borderId="35" xfId="9" applyFont="1" applyFill="1" applyBorder="1" applyAlignment="1" applyProtection="1">
      <alignment horizontal="center" vertical="center"/>
      <protection locked="0"/>
    </xf>
    <xf numFmtId="0" fontId="39" fillId="0" borderId="0" xfId="9" applyFont="1" applyAlignment="1">
      <alignment horizontal="center" vertical="center"/>
    </xf>
    <xf numFmtId="38" fontId="30" fillId="0" borderId="68" xfId="9" applyNumberFormat="1" applyFont="1" applyBorder="1" applyAlignment="1">
      <alignment horizontal="center" vertical="center" shrinkToFit="1"/>
    </xf>
    <xf numFmtId="38" fontId="30" fillId="0" borderId="76" xfId="9" applyNumberFormat="1" applyFont="1" applyBorder="1" applyAlignment="1">
      <alignment horizontal="center" vertical="center" shrinkToFit="1"/>
    </xf>
    <xf numFmtId="0" fontId="36" fillId="0" borderId="47" xfId="9" applyFont="1" applyBorder="1" applyAlignment="1">
      <alignment horizontal="center" vertical="center"/>
    </xf>
    <xf numFmtId="0" fontId="36" fillId="0" borderId="79" xfId="9" applyFont="1" applyBorder="1" applyAlignment="1">
      <alignment horizontal="center" vertical="center"/>
    </xf>
    <xf numFmtId="0" fontId="36" fillId="0" borderId="46" xfId="9" applyFont="1" applyBorder="1" applyAlignment="1">
      <alignment horizontal="center" vertical="center"/>
    </xf>
    <xf numFmtId="0" fontId="36" fillId="0" borderId="70" xfId="9" applyFont="1" applyBorder="1" applyAlignment="1">
      <alignment horizontal="center" vertical="center"/>
    </xf>
    <xf numFmtId="0" fontId="36" fillId="0" borderId="55" xfId="9" applyFont="1" applyBorder="1" applyAlignment="1">
      <alignment horizontal="center" vertical="center"/>
    </xf>
    <xf numFmtId="0" fontId="36" fillId="0" borderId="84" xfId="9" applyFont="1" applyBorder="1" applyAlignment="1">
      <alignment horizontal="center" vertical="center"/>
    </xf>
    <xf numFmtId="0" fontId="36" fillId="0" borderId="81" xfId="9" applyFont="1" applyBorder="1" applyAlignment="1">
      <alignment horizontal="center" vertical="center" wrapText="1"/>
    </xf>
    <xf numFmtId="0" fontId="36" fillId="0" borderId="82" xfId="9" applyFont="1" applyBorder="1" applyAlignment="1">
      <alignment horizontal="center" vertical="center"/>
    </xf>
  </cellXfs>
  <cellStyles count="11">
    <cellStyle name="パーセント 2" xfId="2" xr:uid="{00000000-0005-0000-0000-000000000000}"/>
    <cellStyle name="パーセント 2 2" xfId="5" xr:uid="{00000000-0005-0000-0000-000001000000}"/>
    <cellStyle name="パーセント 2 3" xfId="8" xr:uid="{00000000-0005-0000-0000-000002000000}"/>
    <cellStyle name="桁区切り" xfId="10" builtinId="6"/>
    <cellStyle name="桁区切り 2" xfId="1" xr:uid="{00000000-0005-0000-0000-000004000000}"/>
    <cellStyle name="桁区切り 2 2" xfId="4" xr:uid="{00000000-0005-0000-0000-000005000000}"/>
    <cellStyle name="桁区切り 2 3" xfId="7" xr:uid="{00000000-0005-0000-0000-000006000000}"/>
    <cellStyle name="標準" xfId="0" builtinId="0"/>
    <cellStyle name="標準 2" xfId="3" xr:uid="{00000000-0005-0000-0000-000008000000}"/>
    <cellStyle name="標準 2 2" xfId="6" xr:uid="{00000000-0005-0000-0000-000009000000}"/>
    <cellStyle name="標準 2 3" xfId="9" xr:uid="{00000000-0005-0000-0000-00000A000000}"/>
  </cellStyles>
  <dxfs count="10">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colors>
    <mruColors>
      <color rgb="FFFFFF99"/>
      <color rgb="FFCCFFCC"/>
      <color rgb="FF99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
  <sheetViews>
    <sheetView workbookViewId="0">
      <selection activeCell="G25" sqref="G25"/>
    </sheetView>
  </sheetViews>
  <sheetFormatPr defaultRowHeight="12"/>
  <cols>
    <col min="1" max="1" width="13.44140625" customWidth="1"/>
    <col min="2" max="2" width="11.88671875" bestFit="1" customWidth="1"/>
  </cols>
  <sheetData>
    <row r="1" spans="1:3" ht="16.95">
      <c r="A1" s="99" t="s">
        <v>100</v>
      </c>
    </row>
    <row r="3" spans="1:3">
      <c r="A3" s="97" t="s">
        <v>98</v>
      </c>
      <c r="B3" s="98" t="s">
        <v>186</v>
      </c>
    </row>
    <row r="4" spans="1:3">
      <c r="A4" s="97" t="s">
        <v>99</v>
      </c>
      <c r="B4" s="98" t="s">
        <v>180</v>
      </c>
    </row>
    <row r="5" spans="1:3">
      <c r="A5" s="97" t="s">
        <v>103</v>
      </c>
      <c r="B5" s="98">
        <v>8</v>
      </c>
      <c r="C5" t="s">
        <v>104</v>
      </c>
    </row>
    <row r="7" spans="1:3">
      <c r="A7" t="s">
        <v>102</v>
      </c>
    </row>
  </sheetData>
  <phoneticPr fontId="6"/>
  <dataValidations count="1">
    <dataValidation type="list" allowBlank="1" showInputMessage="1" showErrorMessage="1" sqref="B4" xr:uid="{00000000-0002-0000-0000-000000000000}">
      <formula1>"新規委託校,再公募校"</formula1>
    </dataValidation>
  </dataValidations>
  <pageMargins left="0.7" right="0.7" top="0.75" bottom="0.75" header="0.3" footer="0.3"/>
  <pageSetup paperSize="9" orientation="portrait" copies="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sheetPr>
  <dimension ref="B1:U1845"/>
  <sheetViews>
    <sheetView view="pageBreakPreview" zoomScale="85" zoomScaleNormal="100" zoomScaleSheetLayoutView="85" workbookViewId="0">
      <selection activeCell="H14" sqref="H14"/>
    </sheetView>
  </sheetViews>
  <sheetFormatPr defaultColWidth="9.109375" defaultRowHeight="13.1"/>
  <cols>
    <col min="1" max="1" width="2.44140625" style="130" customWidth="1"/>
    <col min="2" max="2" width="5.88671875" style="130" customWidth="1"/>
    <col min="3" max="4" width="4.109375" style="130" customWidth="1"/>
    <col min="5" max="5" width="14.44140625" style="130" customWidth="1"/>
    <col min="6" max="7" width="17.88671875" style="130" customWidth="1"/>
    <col min="8" max="8" width="15.5546875" style="130" customWidth="1"/>
    <col min="9" max="9" width="10.6640625" style="130" customWidth="1"/>
    <col min="10" max="10" width="13.5546875" style="130" customWidth="1"/>
    <col min="11" max="11" width="17.88671875" style="130" customWidth="1"/>
    <col min="12" max="12" width="15.44140625" style="130" bestFit="1" customWidth="1"/>
    <col min="13" max="13" width="12.44140625" style="130" customWidth="1"/>
    <col min="14" max="14" width="15.5546875" style="130" customWidth="1"/>
    <col min="15" max="15" width="14.88671875" style="130" customWidth="1"/>
    <col min="16" max="16" width="17.88671875" style="130" customWidth="1"/>
    <col min="17" max="17" width="15.6640625" style="130" customWidth="1"/>
    <col min="18" max="18" width="16.5546875" style="130" customWidth="1"/>
    <col min="19" max="21" width="17.88671875" style="130" customWidth="1"/>
    <col min="22" max="22" width="2.44140625" style="130" customWidth="1"/>
    <col min="23" max="28" width="4.109375" style="130" customWidth="1"/>
    <col min="29" max="30" width="11.109375" style="130" customWidth="1"/>
    <col min="31" max="178" width="4.109375" style="130" customWidth="1"/>
    <col min="179" max="792" width="3" style="130" customWidth="1"/>
    <col min="793" max="16384" width="9.109375" style="130"/>
  </cols>
  <sheetData>
    <row r="1" spans="2:21" ht="18" customHeight="1">
      <c r="B1" s="113" t="s">
        <v>133</v>
      </c>
    </row>
    <row r="2" spans="2:21" ht="18" customHeight="1"/>
    <row r="3" spans="2:21" ht="27" customHeight="1">
      <c r="B3" s="381" t="s">
        <v>134</v>
      </c>
      <c r="C3" s="381"/>
      <c r="D3" s="381"/>
      <c r="E3" s="381"/>
      <c r="F3" s="381"/>
      <c r="G3" s="381"/>
      <c r="H3" s="381"/>
      <c r="I3" s="381"/>
      <c r="J3" s="381"/>
      <c r="K3" s="381"/>
      <c r="L3" s="381"/>
      <c r="M3" s="381"/>
      <c r="N3" s="381"/>
      <c r="O3" s="381"/>
      <c r="P3" s="381"/>
      <c r="Q3" s="381"/>
      <c r="R3" s="381"/>
      <c r="S3" s="381"/>
      <c r="T3" s="381"/>
      <c r="U3" s="131"/>
    </row>
    <row r="4" spans="2:21" ht="18" customHeight="1" thickBot="1"/>
    <row r="5" spans="2:21" ht="18" customHeight="1" thickBot="1">
      <c r="R5" s="132" t="s">
        <v>109</v>
      </c>
      <c r="S5" s="382" t="str">
        <f>処遇改善計画書A!V7</f>
        <v>学童クラブA</v>
      </c>
      <c r="T5" s="383"/>
    </row>
    <row r="6" spans="2:21" ht="18" customHeight="1" thickBot="1">
      <c r="B6" s="130" t="s">
        <v>181</v>
      </c>
    </row>
    <row r="7" spans="2:21" ht="27" customHeight="1">
      <c r="B7" s="371" t="s">
        <v>135</v>
      </c>
      <c r="C7" s="384" t="s">
        <v>136</v>
      </c>
      <c r="D7" s="385"/>
      <c r="E7" s="386"/>
      <c r="F7" s="368" t="s">
        <v>137</v>
      </c>
      <c r="G7" s="368" t="s">
        <v>138</v>
      </c>
      <c r="H7" s="375" t="s">
        <v>139</v>
      </c>
      <c r="I7" s="375" t="s">
        <v>140</v>
      </c>
      <c r="J7" s="390" t="s">
        <v>141</v>
      </c>
      <c r="K7" s="385"/>
      <c r="L7" s="391"/>
      <c r="M7" s="368" t="s">
        <v>142</v>
      </c>
      <c r="N7" s="368" t="s">
        <v>143</v>
      </c>
      <c r="O7" s="133" t="s">
        <v>144</v>
      </c>
      <c r="P7" s="134"/>
      <c r="Q7" s="135"/>
      <c r="R7" s="368" t="s">
        <v>145</v>
      </c>
      <c r="S7" s="368" t="s">
        <v>146</v>
      </c>
      <c r="T7" s="371" t="s">
        <v>147</v>
      </c>
    </row>
    <row r="8" spans="2:21" ht="39.85" thickBot="1">
      <c r="B8" s="369"/>
      <c r="C8" s="387"/>
      <c r="D8" s="388"/>
      <c r="E8" s="389"/>
      <c r="F8" s="370"/>
      <c r="G8" s="370"/>
      <c r="H8" s="377"/>
      <c r="I8" s="377"/>
      <c r="J8" s="136" t="s">
        <v>148</v>
      </c>
      <c r="K8" s="137" t="s">
        <v>149</v>
      </c>
      <c r="L8" s="138" t="s">
        <v>150</v>
      </c>
      <c r="M8" s="370"/>
      <c r="N8" s="369"/>
      <c r="O8" s="139"/>
      <c r="P8" s="140" t="s">
        <v>151</v>
      </c>
      <c r="Q8" s="141" t="s">
        <v>152</v>
      </c>
      <c r="R8" s="370"/>
      <c r="S8" s="370"/>
      <c r="T8" s="369"/>
    </row>
    <row r="9" spans="2:21" ht="18" customHeight="1">
      <c r="B9" s="142"/>
      <c r="C9" s="372"/>
      <c r="D9" s="373"/>
      <c r="E9" s="374"/>
      <c r="F9" s="143"/>
      <c r="G9" s="143"/>
      <c r="H9" s="143"/>
      <c r="I9" s="144"/>
      <c r="J9" s="145"/>
      <c r="K9" s="212"/>
      <c r="L9" s="146"/>
      <c r="M9" s="147"/>
      <c r="N9" s="143"/>
      <c r="O9" s="148"/>
      <c r="P9" s="149"/>
      <c r="Q9" s="150"/>
      <c r="R9" s="375"/>
      <c r="S9" s="147"/>
      <c r="T9" s="143"/>
    </row>
    <row r="10" spans="2:21" ht="18" customHeight="1">
      <c r="B10" s="151">
        <v>1</v>
      </c>
      <c r="C10" s="378"/>
      <c r="D10" s="379"/>
      <c r="E10" s="380"/>
      <c r="F10" s="213"/>
      <c r="G10" s="213"/>
      <c r="H10" s="152">
        <v>11000</v>
      </c>
      <c r="I10" s="153" t="str">
        <f t="shared" ref="I10:I39" si="0">IF(G10="常勤職員",1,"")</f>
        <v/>
      </c>
      <c r="J10" s="210"/>
      <c r="K10" s="154">
        <f t="shared" ref="K10:K39" si="1">$K$9</f>
        <v>0</v>
      </c>
      <c r="L10" s="153" t="str">
        <f>IFERROR(ROUND(J10/K10,1),"")</f>
        <v/>
      </c>
      <c r="M10" s="208"/>
      <c r="N10" s="155" t="str">
        <f t="shared" ref="N10:N39" si="2">IFERROR(IF(G10="常勤職員",H10*I10*M10,H10*L10*M10),"")</f>
        <v/>
      </c>
      <c r="O10" s="204"/>
      <c r="P10" s="205"/>
      <c r="Q10" s="156">
        <f>O10-P10</f>
        <v>0</v>
      </c>
      <c r="R10" s="376"/>
      <c r="S10" s="157" t="str">
        <f>IFERROR(ROUND(O10/M10,0),"")</f>
        <v/>
      </c>
      <c r="T10" s="201"/>
    </row>
    <row r="11" spans="2:21" ht="18" customHeight="1">
      <c r="B11" s="158">
        <v>2</v>
      </c>
      <c r="C11" s="362"/>
      <c r="D11" s="363"/>
      <c r="E11" s="364"/>
      <c r="F11" s="213"/>
      <c r="G11" s="214"/>
      <c r="H11" s="152">
        <v>11000</v>
      </c>
      <c r="I11" s="159" t="str">
        <f t="shared" si="0"/>
        <v/>
      </c>
      <c r="J11" s="211"/>
      <c r="K11" s="160">
        <f t="shared" si="1"/>
        <v>0</v>
      </c>
      <c r="L11" s="159" t="str">
        <f t="shared" ref="L11:L39" si="3">IFERROR(ROUND(J11/K11,1),"")</f>
        <v/>
      </c>
      <c r="M11" s="209"/>
      <c r="N11" s="161" t="str">
        <f t="shared" si="2"/>
        <v/>
      </c>
      <c r="O11" s="206"/>
      <c r="P11" s="207"/>
      <c r="Q11" s="162">
        <f t="shared" ref="Q11:Q39" si="4">O11-P11</f>
        <v>0</v>
      </c>
      <c r="R11" s="376"/>
      <c r="S11" s="163" t="str">
        <f t="shared" ref="S11:S40" si="5">IFERROR(ROUND(O11/M11,0),"")</f>
        <v/>
      </c>
      <c r="T11" s="202"/>
    </row>
    <row r="12" spans="2:21" ht="18" customHeight="1">
      <c r="B12" s="158">
        <v>3</v>
      </c>
      <c r="C12" s="362"/>
      <c r="D12" s="363"/>
      <c r="E12" s="364"/>
      <c r="F12" s="213"/>
      <c r="G12" s="214"/>
      <c r="H12" s="152">
        <v>11000</v>
      </c>
      <c r="I12" s="159" t="str">
        <f t="shared" si="0"/>
        <v/>
      </c>
      <c r="J12" s="211"/>
      <c r="K12" s="160">
        <f t="shared" si="1"/>
        <v>0</v>
      </c>
      <c r="L12" s="159" t="str">
        <f t="shared" si="3"/>
        <v/>
      </c>
      <c r="M12" s="209"/>
      <c r="N12" s="161" t="str">
        <f t="shared" si="2"/>
        <v/>
      </c>
      <c r="O12" s="206"/>
      <c r="P12" s="207"/>
      <c r="Q12" s="162">
        <f t="shared" si="4"/>
        <v>0</v>
      </c>
      <c r="R12" s="376"/>
      <c r="S12" s="163" t="str">
        <f t="shared" si="5"/>
        <v/>
      </c>
      <c r="T12" s="202"/>
    </row>
    <row r="13" spans="2:21" ht="18" customHeight="1">
      <c r="B13" s="158">
        <v>4</v>
      </c>
      <c r="C13" s="362"/>
      <c r="D13" s="363"/>
      <c r="E13" s="364"/>
      <c r="F13" s="213"/>
      <c r="G13" s="214"/>
      <c r="H13" s="152">
        <v>11000</v>
      </c>
      <c r="I13" s="159" t="str">
        <f t="shared" si="0"/>
        <v/>
      </c>
      <c r="J13" s="211"/>
      <c r="K13" s="160">
        <f t="shared" si="1"/>
        <v>0</v>
      </c>
      <c r="L13" s="159" t="str">
        <f t="shared" si="3"/>
        <v/>
      </c>
      <c r="M13" s="209"/>
      <c r="N13" s="161" t="str">
        <f t="shared" si="2"/>
        <v/>
      </c>
      <c r="O13" s="206"/>
      <c r="P13" s="207"/>
      <c r="Q13" s="162">
        <f t="shared" si="4"/>
        <v>0</v>
      </c>
      <c r="R13" s="376"/>
      <c r="S13" s="163" t="str">
        <f t="shared" si="5"/>
        <v/>
      </c>
      <c r="T13" s="202"/>
    </row>
    <row r="14" spans="2:21" ht="18" customHeight="1">
      <c r="B14" s="158">
        <v>5</v>
      </c>
      <c r="C14" s="362"/>
      <c r="D14" s="363"/>
      <c r="E14" s="364"/>
      <c r="F14" s="213"/>
      <c r="G14" s="214"/>
      <c r="H14" s="152">
        <v>11000</v>
      </c>
      <c r="I14" s="159" t="str">
        <f t="shared" si="0"/>
        <v/>
      </c>
      <c r="J14" s="211"/>
      <c r="K14" s="160">
        <f t="shared" si="1"/>
        <v>0</v>
      </c>
      <c r="L14" s="159" t="str">
        <f t="shared" si="3"/>
        <v/>
      </c>
      <c r="M14" s="209"/>
      <c r="N14" s="161" t="str">
        <f t="shared" si="2"/>
        <v/>
      </c>
      <c r="O14" s="206"/>
      <c r="P14" s="207"/>
      <c r="Q14" s="162">
        <f t="shared" si="4"/>
        <v>0</v>
      </c>
      <c r="R14" s="376"/>
      <c r="S14" s="163" t="str">
        <f t="shared" si="5"/>
        <v/>
      </c>
      <c r="T14" s="202"/>
    </row>
    <row r="15" spans="2:21" ht="18" customHeight="1">
      <c r="B15" s="158">
        <v>6</v>
      </c>
      <c r="C15" s="362"/>
      <c r="D15" s="363"/>
      <c r="E15" s="364"/>
      <c r="F15" s="213"/>
      <c r="G15" s="214"/>
      <c r="H15" s="152">
        <v>11000</v>
      </c>
      <c r="I15" s="159" t="str">
        <f t="shared" si="0"/>
        <v/>
      </c>
      <c r="J15" s="211"/>
      <c r="K15" s="160">
        <f t="shared" si="1"/>
        <v>0</v>
      </c>
      <c r="L15" s="159" t="str">
        <f t="shared" si="3"/>
        <v/>
      </c>
      <c r="M15" s="209"/>
      <c r="N15" s="161" t="str">
        <f t="shared" si="2"/>
        <v/>
      </c>
      <c r="O15" s="206"/>
      <c r="P15" s="207"/>
      <c r="Q15" s="162">
        <f t="shared" si="4"/>
        <v>0</v>
      </c>
      <c r="R15" s="376"/>
      <c r="S15" s="163" t="str">
        <f t="shared" si="5"/>
        <v/>
      </c>
      <c r="T15" s="202"/>
    </row>
    <row r="16" spans="2:21" ht="18" customHeight="1">
      <c r="B16" s="158">
        <v>7</v>
      </c>
      <c r="C16" s="362"/>
      <c r="D16" s="363"/>
      <c r="E16" s="364"/>
      <c r="F16" s="213"/>
      <c r="G16" s="214"/>
      <c r="H16" s="152">
        <v>11000</v>
      </c>
      <c r="I16" s="159" t="str">
        <f t="shared" si="0"/>
        <v/>
      </c>
      <c r="J16" s="211"/>
      <c r="K16" s="160">
        <f t="shared" si="1"/>
        <v>0</v>
      </c>
      <c r="L16" s="159" t="str">
        <f t="shared" si="3"/>
        <v/>
      </c>
      <c r="M16" s="209"/>
      <c r="N16" s="161" t="str">
        <f t="shared" si="2"/>
        <v/>
      </c>
      <c r="O16" s="206"/>
      <c r="P16" s="207"/>
      <c r="Q16" s="162">
        <f t="shared" si="4"/>
        <v>0</v>
      </c>
      <c r="R16" s="376"/>
      <c r="S16" s="163" t="str">
        <f t="shared" si="5"/>
        <v/>
      </c>
      <c r="T16" s="202"/>
    </row>
    <row r="17" spans="2:20" ht="18" customHeight="1">
      <c r="B17" s="158">
        <v>8</v>
      </c>
      <c r="C17" s="362"/>
      <c r="D17" s="363"/>
      <c r="E17" s="364"/>
      <c r="F17" s="213"/>
      <c r="G17" s="214"/>
      <c r="H17" s="152">
        <v>11000</v>
      </c>
      <c r="I17" s="159" t="str">
        <f t="shared" si="0"/>
        <v/>
      </c>
      <c r="J17" s="211"/>
      <c r="K17" s="160">
        <f t="shared" si="1"/>
        <v>0</v>
      </c>
      <c r="L17" s="159" t="str">
        <f t="shared" si="3"/>
        <v/>
      </c>
      <c r="M17" s="209"/>
      <c r="N17" s="161" t="str">
        <f t="shared" si="2"/>
        <v/>
      </c>
      <c r="O17" s="206"/>
      <c r="P17" s="207"/>
      <c r="Q17" s="162">
        <f t="shared" si="4"/>
        <v>0</v>
      </c>
      <c r="R17" s="376"/>
      <c r="S17" s="163" t="str">
        <f t="shared" si="5"/>
        <v/>
      </c>
      <c r="T17" s="202"/>
    </row>
    <row r="18" spans="2:20" ht="18" customHeight="1">
      <c r="B18" s="158">
        <v>9</v>
      </c>
      <c r="C18" s="362"/>
      <c r="D18" s="363"/>
      <c r="E18" s="364"/>
      <c r="F18" s="213"/>
      <c r="G18" s="214"/>
      <c r="H18" s="152">
        <v>11000</v>
      </c>
      <c r="I18" s="159" t="str">
        <f t="shared" si="0"/>
        <v/>
      </c>
      <c r="J18" s="211"/>
      <c r="K18" s="160">
        <f t="shared" si="1"/>
        <v>0</v>
      </c>
      <c r="L18" s="159" t="str">
        <f t="shared" si="3"/>
        <v/>
      </c>
      <c r="M18" s="209"/>
      <c r="N18" s="161" t="str">
        <f t="shared" si="2"/>
        <v/>
      </c>
      <c r="O18" s="206"/>
      <c r="P18" s="207"/>
      <c r="Q18" s="162">
        <f t="shared" si="4"/>
        <v>0</v>
      </c>
      <c r="R18" s="376"/>
      <c r="S18" s="163" t="str">
        <f t="shared" si="5"/>
        <v/>
      </c>
      <c r="T18" s="202"/>
    </row>
    <row r="19" spans="2:20" ht="18" customHeight="1">
      <c r="B19" s="158">
        <v>10</v>
      </c>
      <c r="C19" s="362"/>
      <c r="D19" s="363"/>
      <c r="E19" s="364"/>
      <c r="F19" s="213"/>
      <c r="G19" s="214"/>
      <c r="H19" s="152">
        <v>11000</v>
      </c>
      <c r="I19" s="159" t="str">
        <f t="shared" si="0"/>
        <v/>
      </c>
      <c r="J19" s="211"/>
      <c r="K19" s="160">
        <f t="shared" si="1"/>
        <v>0</v>
      </c>
      <c r="L19" s="159" t="str">
        <f t="shared" si="3"/>
        <v/>
      </c>
      <c r="M19" s="209"/>
      <c r="N19" s="161" t="str">
        <f t="shared" si="2"/>
        <v/>
      </c>
      <c r="O19" s="206"/>
      <c r="P19" s="207"/>
      <c r="Q19" s="162">
        <f t="shared" si="4"/>
        <v>0</v>
      </c>
      <c r="R19" s="376"/>
      <c r="S19" s="163" t="str">
        <f>IFERROR(ROUND(O19/M19,0),"")</f>
        <v/>
      </c>
      <c r="T19" s="202"/>
    </row>
    <row r="20" spans="2:20" ht="18" customHeight="1">
      <c r="B20" s="158">
        <v>11</v>
      </c>
      <c r="C20" s="362"/>
      <c r="D20" s="363"/>
      <c r="E20" s="364"/>
      <c r="F20" s="213"/>
      <c r="G20" s="214"/>
      <c r="H20" s="152">
        <v>11000</v>
      </c>
      <c r="I20" s="159" t="str">
        <f t="shared" si="0"/>
        <v/>
      </c>
      <c r="J20" s="211"/>
      <c r="K20" s="160">
        <f t="shared" si="1"/>
        <v>0</v>
      </c>
      <c r="L20" s="159" t="str">
        <f t="shared" si="3"/>
        <v/>
      </c>
      <c r="M20" s="209"/>
      <c r="N20" s="161" t="str">
        <f t="shared" si="2"/>
        <v/>
      </c>
      <c r="O20" s="206"/>
      <c r="P20" s="207"/>
      <c r="Q20" s="162">
        <f t="shared" si="4"/>
        <v>0</v>
      </c>
      <c r="R20" s="376"/>
      <c r="S20" s="163" t="str">
        <f t="shared" si="5"/>
        <v/>
      </c>
      <c r="T20" s="202"/>
    </row>
    <row r="21" spans="2:20" ht="18" customHeight="1">
      <c r="B21" s="158">
        <v>12</v>
      </c>
      <c r="C21" s="362"/>
      <c r="D21" s="363"/>
      <c r="E21" s="364"/>
      <c r="F21" s="213"/>
      <c r="G21" s="214"/>
      <c r="H21" s="152">
        <v>11000</v>
      </c>
      <c r="I21" s="159" t="str">
        <f t="shared" si="0"/>
        <v/>
      </c>
      <c r="J21" s="211"/>
      <c r="K21" s="160">
        <f t="shared" si="1"/>
        <v>0</v>
      </c>
      <c r="L21" s="159" t="str">
        <f t="shared" si="3"/>
        <v/>
      </c>
      <c r="M21" s="209"/>
      <c r="N21" s="161" t="str">
        <f t="shared" si="2"/>
        <v/>
      </c>
      <c r="O21" s="206"/>
      <c r="P21" s="207"/>
      <c r="Q21" s="162">
        <f t="shared" si="4"/>
        <v>0</v>
      </c>
      <c r="R21" s="376"/>
      <c r="S21" s="163" t="str">
        <f t="shared" si="5"/>
        <v/>
      </c>
      <c r="T21" s="202"/>
    </row>
    <row r="22" spans="2:20" ht="18" customHeight="1">
      <c r="B22" s="158">
        <v>13</v>
      </c>
      <c r="C22" s="362"/>
      <c r="D22" s="363"/>
      <c r="E22" s="364"/>
      <c r="F22" s="213"/>
      <c r="G22" s="214"/>
      <c r="H22" s="152">
        <v>11000</v>
      </c>
      <c r="I22" s="159" t="str">
        <f t="shared" si="0"/>
        <v/>
      </c>
      <c r="J22" s="211"/>
      <c r="K22" s="160">
        <f t="shared" si="1"/>
        <v>0</v>
      </c>
      <c r="L22" s="159" t="str">
        <f t="shared" si="3"/>
        <v/>
      </c>
      <c r="M22" s="209"/>
      <c r="N22" s="161" t="str">
        <f t="shared" si="2"/>
        <v/>
      </c>
      <c r="O22" s="206"/>
      <c r="P22" s="207"/>
      <c r="Q22" s="162">
        <f t="shared" si="4"/>
        <v>0</v>
      </c>
      <c r="R22" s="376"/>
      <c r="S22" s="163" t="str">
        <f t="shared" si="5"/>
        <v/>
      </c>
      <c r="T22" s="202"/>
    </row>
    <row r="23" spans="2:20" ht="18" customHeight="1">
      <c r="B23" s="158">
        <v>14</v>
      </c>
      <c r="C23" s="362"/>
      <c r="D23" s="363"/>
      <c r="E23" s="364"/>
      <c r="F23" s="213"/>
      <c r="G23" s="214"/>
      <c r="H23" s="152">
        <v>11000</v>
      </c>
      <c r="I23" s="159" t="str">
        <f t="shared" si="0"/>
        <v/>
      </c>
      <c r="J23" s="211"/>
      <c r="K23" s="160">
        <f t="shared" si="1"/>
        <v>0</v>
      </c>
      <c r="L23" s="159" t="str">
        <f t="shared" si="3"/>
        <v/>
      </c>
      <c r="M23" s="209"/>
      <c r="N23" s="161" t="str">
        <f t="shared" si="2"/>
        <v/>
      </c>
      <c r="O23" s="206"/>
      <c r="P23" s="207"/>
      <c r="Q23" s="162">
        <f t="shared" si="4"/>
        <v>0</v>
      </c>
      <c r="R23" s="376"/>
      <c r="S23" s="163" t="str">
        <f t="shared" si="5"/>
        <v/>
      </c>
      <c r="T23" s="202"/>
    </row>
    <row r="24" spans="2:20" ht="18" customHeight="1">
      <c r="B24" s="158">
        <v>15</v>
      </c>
      <c r="C24" s="362"/>
      <c r="D24" s="363"/>
      <c r="E24" s="364"/>
      <c r="F24" s="213"/>
      <c r="G24" s="214"/>
      <c r="H24" s="152">
        <v>11000</v>
      </c>
      <c r="I24" s="159" t="str">
        <f t="shared" si="0"/>
        <v/>
      </c>
      <c r="J24" s="211"/>
      <c r="K24" s="160">
        <f t="shared" si="1"/>
        <v>0</v>
      </c>
      <c r="L24" s="159" t="str">
        <f t="shared" si="3"/>
        <v/>
      </c>
      <c r="M24" s="209"/>
      <c r="N24" s="161" t="str">
        <f t="shared" si="2"/>
        <v/>
      </c>
      <c r="O24" s="206"/>
      <c r="P24" s="207"/>
      <c r="Q24" s="162">
        <f t="shared" si="4"/>
        <v>0</v>
      </c>
      <c r="R24" s="376"/>
      <c r="S24" s="163" t="str">
        <f t="shared" si="5"/>
        <v/>
      </c>
      <c r="T24" s="202"/>
    </row>
    <row r="25" spans="2:20" ht="18" customHeight="1">
      <c r="B25" s="158">
        <v>16</v>
      </c>
      <c r="C25" s="362"/>
      <c r="D25" s="363"/>
      <c r="E25" s="364"/>
      <c r="F25" s="213"/>
      <c r="G25" s="214"/>
      <c r="H25" s="152">
        <v>11000</v>
      </c>
      <c r="I25" s="159" t="str">
        <f t="shared" si="0"/>
        <v/>
      </c>
      <c r="J25" s="211"/>
      <c r="K25" s="160">
        <f t="shared" si="1"/>
        <v>0</v>
      </c>
      <c r="L25" s="159" t="str">
        <f t="shared" si="3"/>
        <v/>
      </c>
      <c r="M25" s="209"/>
      <c r="N25" s="161" t="str">
        <f t="shared" si="2"/>
        <v/>
      </c>
      <c r="O25" s="206"/>
      <c r="P25" s="207"/>
      <c r="Q25" s="162">
        <f t="shared" si="4"/>
        <v>0</v>
      </c>
      <c r="R25" s="376"/>
      <c r="S25" s="163" t="str">
        <f t="shared" si="5"/>
        <v/>
      </c>
      <c r="T25" s="202"/>
    </row>
    <row r="26" spans="2:20" ht="18" customHeight="1">
      <c r="B26" s="158">
        <v>17</v>
      </c>
      <c r="C26" s="362"/>
      <c r="D26" s="363"/>
      <c r="E26" s="364"/>
      <c r="F26" s="213"/>
      <c r="G26" s="214"/>
      <c r="H26" s="152">
        <v>11000</v>
      </c>
      <c r="I26" s="159" t="str">
        <f t="shared" si="0"/>
        <v/>
      </c>
      <c r="J26" s="211"/>
      <c r="K26" s="160">
        <f t="shared" si="1"/>
        <v>0</v>
      </c>
      <c r="L26" s="159" t="str">
        <f t="shared" si="3"/>
        <v/>
      </c>
      <c r="M26" s="209"/>
      <c r="N26" s="161" t="str">
        <f t="shared" si="2"/>
        <v/>
      </c>
      <c r="O26" s="206"/>
      <c r="P26" s="207"/>
      <c r="Q26" s="162">
        <f t="shared" si="4"/>
        <v>0</v>
      </c>
      <c r="R26" s="376"/>
      <c r="S26" s="163" t="str">
        <f t="shared" si="5"/>
        <v/>
      </c>
      <c r="T26" s="202"/>
    </row>
    <row r="27" spans="2:20" ht="18" customHeight="1">
      <c r="B27" s="158">
        <v>18</v>
      </c>
      <c r="C27" s="362"/>
      <c r="D27" s="363"/>
      <c r="E27" s="364"/>
      <c r="F27" s="213"/>
      <c r="G27" s="214"/>
      <c r="H27" s="152">
        <v>11000</v>
      </c>
      <c r="I27" s="159" t="str">
        <f t="shared" si="0"/>
        <v/>
      </c>
      <c r="J27" s="211"/>
      <c r="K27" s="160">
        <f t="shared" si="1"/>
        <v>0</v>
      </c>
      <c r="L27" s="159" t="str">
        <f t="shared" si="3"/>
        <v/>
      </c>
      <c r="M27" s="209"/>
      <c r="N27" s="161" t="str">
        <f t="shared" si="2"/>
        <v/>
      </c>
      <c r="O27" s="206"/>
      <c r="P27" s="207"/>
      <c r="Q27" s="162">
        <f t="shared" si="4"/>
        <v>0</v>
      </c>
      <c r="R27" s="376"/>
      <c r="S27" s="163" t="str">
        <f t="shared" si="5"/>
        <v/>
      </c>
      <c r="T27" s="202"/>
    </row>
    <row r="28" spans="2:20" ht="18" customHeight="1">
      <c r="B28" s="158">
        <v>19</v>
      </c>
      <c r="C28" s="362"/>
      <c r="D28" s="363"/>
      <c r="E28" s="364"/>
      <c r="F28" s="213"/>
      <c r="G28" s="214"/>
      <c r="H28" s="152">
        <v>11000</v>
      </c>
      <c r="I28" s="159" t="str">
        <f t="shared" si="0"/>
        <v/>
      </c>
      <c r="J28" s="211"/>
      <c r="K28" s="160">
        <f t="shared" si="1"/>
        <v>0</v>
      </c>
      <c r="L28" s="159" t="str">
        <f t="shared" si="3"/>
        <v/>
      </c>
      <c r="M28" s="209"/>
      <c r="N28" s="161" t="str">
        <f t="shared" si="2"/>
        <v/>
      </c>
      <c r="O28" s="206"/>
      <c r="P28" s="207"/>
      <c r="Q28" s="162">
        <f t="shared" si="4"/>
        <v>0</v>
      </c>
      <c r="R28" s="376"/>
      <c r="S28" s="163" t="str">
        <f t="shared" si="5"/>
        <v/>
      </c>
      <c r="T28" s="202"/>
    </row>
    <row r="29" spans="2:20" ht="18" customHeight="1">
      <c r="B29" s="158">
        <v>20</v>
      </c>
      <c r="C29" s="362"/>
      <c r="D29" s="363"/>
      <c r="E29" s="364"/>
      <c r="F29" s="213"/>
      <c r="G29" s="214"/>
      <c r="H29" s="152">
        <v>11000</v>
      </c>
      <c r="I29" s="159" t="str">
        <f t="shared" si="0"/>
        <v/>
      </c>
      <c r="J29" s="211"/>
      <c r="K29" s="160">
        <f t="shared" si="1"/>
        <v>0</v>
      </c>
      <c r="L29" s="159" t="str">
        <f t="shared" si="3"/>
        <v/>
      </c>
      <c r="M29" s="209"/>
      <c r="N29" s="161" t="str">
        <f t="shared" si="2"/>
        <v/>
      </c>
      <c r="O29" s="206"/>
      <c r="P29" s="207"/>
      <c r="Q29" s="162">
        <f t="shared" si="4"/>
        <v>0</v>
      </c>
      <c r="R29" s="376"/>
      <c r="S29" s="163" t="str">
        <f t="shared" si="5"/>
        <v/>
      </c>
      <c r="T29" s="202"/>
    </row>
    <row r="30" spans="2:20" ht="18" customHeight="1">
      <c r="B30" s="158">
        <v>21</v>
      </c>
      <c r="C30" s="362"/>
      <c r="D30" s="363"/>
      <c r="E30" s="364"/>
      <c r="F30" s="213"/>
      <c r="G30" s="214"/>
      <c r="H30" s="152">
        <v>11000</v>
      </c>
      <c r="I30" s="159" t="str">
        <f t="shared" si="0"/>
        <v/>
      </c>
      <c r="J30" s="211"/>
      <c r="K30" s="160">
        <f t="shared" si="1"/>
        <v>0</v>
      </c>
      <c r="L30" s="159" t="str">
        <f t="shared" si="3"/>
        <v/>
      </c>
      <c r="M30" s="209"/>
      <c r="N30" s="161" t="str">
        <f t="shared" si="2"/>
        <v/>
      </c>
      <c r="O30" s="206"/>
      <c r="P30" s="207"/>
      <c r="Q30" s="162">
        <f t="shared" si="4"/>
        <v>0</v>
      </c>
      <c r="R30" s="376"/>
      <c r="S30" s="163" t="str">
        <f t="shared" si="5"/>
        <v/>
      </c>
      <c r="T30" s="202"/>
    </row>
    <row r="31" spans="2:20" ht="18" customHeight="1">
      <c r="B31" s="158">
        <v>22</v>
      </c>
      <c r="C31" s="362"/>
      <c r="D31" s="363"/>
      <c r="E31" s="364"/>
      <c r="F31" s="213"/>
      <c r="G31" s="214"/>
      <c r="H31" s="152">
        <v>11000</v>
      </c>
      <c r="I31" s="159" t="str">
        <f t="shared" si="0"/>
        <v/>
      </c>
      <c r="J31" s="211"/>
      <c r="K31" s="160">
        <f t="shared" si="1"/>
        <v>0</v>
      </c>
      <c r="L31" s="159" t="str">
        <f t="shared" si="3"/>
        <v/>
      </c>
      <c r="M31" s="209"/>
      <c r="N31" s="161" t="str">
        <f t="shared" si="2"/>
        <v/>
      </c>
      <c r="O31" s="206"/>
      <c r="P31" s="207"/>
      <c r="Q31" s="162">
        <f t="shared" si="4"/>
        <v>0</v>
      </c>
      <c r="R31" s="376"/>
      <c r="S31" s="163" t="str">
        <f t="shared" si="5"/>
        <v/>
      </c>
      <c r="T31" s="202"/>
    </row>
    <row r="32" spans="2:20" ht="18" customHeight="1">
      <c r="B32" s="158">
        <v>23</v>
      </c>
      <c r="C32" s="362"/>
      <c r="D32" s="363"/>
      <c r="E32" s="364"/>
      <c r="F32" s="213"/>
      <c r="G32" s="214"/>
      <c r="H32" s="152">
        <v>11000</v>
      </c>
      <c r="I32" s="159" t="str">
        <f t="shared" si="0"/>
        <v/>
      </c>
      <c r="J32" s="211"/>
      <c r="K32" s="160">
        <f t="shared" si="1"/>
        <v>0</v>
      </c>
      <c r="L32" s="159" t="str">
        <f t="shared" si="3"/>
        <v/>
      </c>
      <c r="M32" s="209"/>
      <c r="N32" s="161" t="str">
        <f t="shared" si="2"/>
        <v/>
      </c>
      <c r="O32" s="206"/>
      <c r="P32" s="207"/>
      <c r="Q32" s="162">
        <f t="shared" si="4"/>
        <v>0</v>
      </c>
      <c r="R32" s="376"/>
      <c r="S32" s="163" t="str">
        <f t="shared" si="5"/>
        <v/>
      </c>
      <c r="T32" s="202"/>
    </row>
    <row r="33" spans="2:20" ht="18" customHeight="1">
      <c r="B33" s="158">
        <v>24</v>
      </c>
      <c r="C33" s="362"/>
      <c r="D33" s="363"/>
      <c r="E33" s="364"/>
      <c r="F33" s="213"/>
      <c r="G33" s="214"/>
      <c r="H33" s="152">
        <v>11000</v>
      </c>
      <c r="I33" s="159" t="str">
        <f t="shared" si="0"/>
        <v/>
      </c>
      <c r="J33" s="211"/>
      <c r="K33" s="160">
        <f t="shared" si="1"/>
        <v>0</v>
      </c>
      <c r="L33" s="159" t="str">
        <f t="shared" si="3"/>
        <v/>
      </c>
      <c r="M33" s="209"/>
      <c r="N33" s="161" t="str">
        <f t="shared" si="2"/>
        <v/>
      </c>
      <c r="O33" s="206"/>
      <c r="P33" s="207"/>
      <c r="Q33" s="162">
        <f t="shared" si="4"/>
        <v>0</v>
      </c>
      <c r="R33" s="376"/>
      <c r="S33" s="163" t="str">
        <f t="shared" si="5"/>
        <v/>
      </c>
      <c r="T33" s="202"/>
    </row>
    <row r="34" spans="2:20" ht="18" customHeight="1">
      <c r="B34" s="158">
        <v>25</v>
      </c>
      <c r="C34" s="362"/>
      <c r="D34" s="363"/>
      <c r="E34" s="364"/>
      <c r="F34" s="213"/>
      <c r="G34" s="214"/>
      <c r="H34" s="152">
        <v>11000</v>
      </c>
      <c r="I34" s="159" t="str">
        <f t="shared" si="0"/>
        <v/>
      </c>
      <c r="J34" s="211"/>
      <c r="K34" s="160">
        <f t="shared" si="1"/>
        <v>0</v>
      </c>
      <c r="L34" s="159" t="str">
        <f t="shared" si="3"/>
        <v/>
      </c>
      <c r="M34" s="209"/>
      <c r="N34" s="161" t="str">
        <f t="shared" si="2"/>
        <v/>
      </c>
      <c r="O34" s="206"/>
      <c r="P34" s="207"/>
      <c r="Q34" s="162">
        <f t="shared" si="4"/>
        <v>0</v>
      </c>
      <c r="R34" s="376"/>
      <c r="S34" s="163" t="str">
        <f t="shared" si="5"/>
        <v/>
      </c>
      <c r="T34" s="202"/>
    </row>
    <row r="35" spans="2:20" ht="18" customHeight="1">
      <c r="B35" s="158">
        <v>26</v>
      </c>
      <c r="C35" s="362"/>
      <c r="D35" s="363"/>
      <c r="E35" s="364"/>
      <c r="F35" s="213"/>
      <c r="G35" s="214"/>
      <c r="H35" s="152">
        <v>11000</v>
      </c>
      <c r="I35" s="159" t="str">
        <f t="shared" si="0"/>
        <v/>
      </c>
      <c r="J35" s="211"/>
      <c r="K35" s="160">
        <f t="shared" si="1"/>
        <v>0</v>
      </c>
      <c r="L35" s="159" t="str">
        <f>IFERROR(ROUND(J35/K35,1),"")</f>
        <v/>
      </c>
      <c r="M35" s="209"/>
      <c r="N35" s="161" t="str">
        <f t="shared" si="2"/>
        <v/>
      </c>
      <c r="O35" s="206"/>
      <c r="P35" s="207"/>
      <c r="Q35" s="162">
        <f t="shared" si="4"/>
        <v>0</v>
      </c>
      <c r="R35" s="376"/>
      <c r="S35" s="163" t="str">
        <f t="shared" si="5"/>
        <v/>
      </c>
      <c r="T35" s="202"/>
    </row>
    <row r="36" spans="2:20" ht="18" customHeight="1">
      <c r="B36" s="158">
        <v>27</v>
      </c>
      <c r="C36" s="362"/>
      <c r="D36" s="363"/>
      <c r="E36" s="364"/>
      <c r="F36" s="213"/>
      <c r="G36" s="214"/>
      <c r="H36" s="152">
        <v>11000</v>
      </c>
      <c r="I36" s="159" t="str">
        <f t="shared" si="0"/>
        <v/>
      </c>
      <c r="J36" s="211"/>
      <c r="K36" s="160">
        <f t="shared" si="1"/>
        <v>0</v>
      </c>
      <c r="L36" s="159" t="str">
        <f t="shared" si="3"/>
        <v/>
      </c>
      <c r="M36" s="209"/>
      <c r="N36" s="161" t="str">
        <f t="shared" si="2"/>
        <v/>
      </c>
      <c r="O36" s="206"/>
      <c r="P36" s="207"/>
      <c r="Q36" s="162">
        <f t="shared" si="4"/>
        <v>0</v>
      </c>
      <c r="R36" s="376"/>
      <c r="S36" s="163" t="str">
        <f t="shared" si="5"/>
        <v/>
      </c>
      <c r="T36" s="202"/>
    </row>
    <row r="37" spans="2:20" ht="18" customHeight="1">
      <c r="B37" s="158">
        <v>28</v>
      </c>
      <c r="C37" s="362"/>
      <c r="D37" s="363"/>
      <c r="E37" s="364"/>
      <c r="F37" s="213"/>
      <c r="G37" s="214"/>
      <c r="H37" s="152">
        <v>11000</v>
      </c>
      <c r="I37" s="159" t="str">
        <f t="shared" si="0"/>
        <v/>
      </c>
      <c r="J37" s="211"/>
      <c r="K37" s="160">
        <f t="shared" si="1"/>
        <v>0</v>
      </c>
      <c r="L37" s="159" t="str">
        <f t="shared" si="3"/>
        <v/>
      </c>
      <c r="M37" s="209"/>
      <c r="N37" s="161" t="str">
        <f t="shared" si="2"/>
        <v/>
      </c>
      <c r="O37" s="206"/>
      <c r="P37" s="207"/>
      <c r="Q37" s="162">
        <f t="shared" si="4"/>
        <v>0</v>
      </c>
      <c r="R37" s="376"/>
      <c r="S37" s="163" t="str">
        <f t="shared" si="5"/>
        <v/>
      </c>
      <c r="T37" s="202"/>
    </row>
    <row r="38" spans="2:20" ht="18" customHeight="1">
      <c r="B38" s="158">
        <v>29</v>
      </c>
      <c r="C38" s="362"/>
      <c r="D38" s="363"/>
      <c r="E38" s="364"/>
      <c r="F38" s="213"/>
      <c r="G38" s="214"/>
      <c r="H38" s="152">
        <v>11000</v>
      </c>
      <c r="I38" s="159" t="str">
        <f t="shared" si="0"/>
        <v/>
      </c>
      <c r="J38" s="211"/>
      <c r="K38" s="160">
        <f t="shared" si="1"/>
        <v>0</v>
      </c>
      <c r="L38" s="159" t="str">
        <f t="shared" si="3"/>
        <v/>
      </c>
      <c r="M38" s="209"/>
      <c r="N38" s="161" t="str">
        <f t="shared" si="2"/>
        <v/>
      </c>
      <c r="O38" s="206"/>
      <c r="P38" s="207"/>
      <c r="Q38" s="162">
        <f t="shared" si="4"/>
        <v>0</v>
      </c>
      <c r="R38" s="376"/>
      <c r="S38" s="163" t="str">
        <f t="shared" si="5"/>
        <v/>
      </c>
      <c r="T38" s="202"/>
    </row>
    <row r="39" spans="2:20" ht="18" customHeight="1" thickBot="1">
      <c r="B39" s="158">
        <v>30</v>
      </c>
      <c r="C39" s="362"/>
      <c r="D39" s="363"/>
      <c r="E39" s="364"/>
      <c r="F39" s="213"/>
      <c r="G39" s="214"/>
      <c r="H39" s="152">
        <v>11000</v>
      </c>
      <c r="I39" s="159" t="str">
        <f t="shared" si="0"/>
        <v/>
      </c>
      <c r="J39" s="211"/>
      <c r="K39" s="160">
        <f t="shared" si="1"/>
        <v>0</v>
      </c>
      <c r="L39" s="159" t="str">
        <f t="shared" si="3"/>
        <v/>
      </c>
      <c r="M39" s="209"/>
      <c r="N39" s="161" t="str">
        <f t="shared" si="2"/>
        <v/>
      </c>
      <c r="O39" s="206"/>
      <c r="P39" s="207"/>
      <c r="Q39" s="162">
        <f t="shared" si="4"/>
        <v>0</v>
      </c>
      <c r="R39" s="377"/>
      <c r="S39" s="163" t="str">
        <f t="shared" si="5"/>
        <v/>
      </c>
      <c r="T39" s="202"/>
    </row>
    <row r="40" spans="2:20" ht="18" customHeight="1" thickBot="1">
      <c r="B40" s="365" t="s">
        <v>153</v>
      </c>
      <c r="C40" s="366"/>
      <c r="D40" s="366"/>
      <c r="E40" s="366"/>
      <c r="F40" s="366"/>
      <c r="G40" s="367"/>
      <c r="H40" s="164"/>
      <c r="I40" s="165">
        <f>SUM(I10:I39)</f>
        <v>0</v>
      </c>
      <c r="J40" s="166"/>
      <c r="K40" s="167"/>
      <c r="L40" s="168">
        <f>SUM(L10:L39)</f>
        <v>0</v>
      </c>
      <c r="M40" s="169">
        <f t="shared" ref="M40:Q40" si="6">SUM(M10:M39)</f>
        <v>0</v>
      </c>
      <c r="N40" s="170">
        <f t="shared" si="6"/>
        <v>0</v>
      </c>
      <c r="O40" s="170">
        <f t="shared" si="6"/>
        <v>0</v>
      </c>
      <c r="P40" s="171">
        <f t="shared" si="6"/>
        <v>0</v>
      </c>
      <c r="Q40" s="172">
        <f t="shared" si="6"/>
        <v>0</v>
      </c>
      <c r="R40" s="203"/>
      <c r="S40" s="173" t="str">
        <f t="shared" si="5"/>
        <v/>
      </c>
      <c r="T40" s="174"/>
    </row>
    <row r="41" spans="2:20" ht="18" customHeight="1">
      <c r="B41" s="130" t="s">
        <v>154</v>
      </c>
    </row>
    <row r="42" spans="2:20" ht="18" customHeight="1">
      <c r="B42" s="130" t="s">
        <v>155</v>
      </c>
    </row>
    <row r="43" spans="2:20" ht="18" customHeight="1">
      <c r="B43" s="175" t="s">
        <v>156</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G10:G39" xr:uid="{00000000-0002-0000-0F00-000000000000}">
      <formula1>"常勤職員,非常勤職員"</formula1>
    </dataValidation>
    <dataValidation type="list" allowBlank="1" showInputMessage="1" showErrorMessage="1" sqref="F10:F39" xr:uid="{00000000-0002-0000-0F00-000001000000}">
      <formula1>"放課後児童支援員,補助員,育成支援の周辺業務を行う職員,その他"</formula1>
    </dataValidation>
    <dataValidation type="list" allowBlank="1" showInputMessage="1" showErrorMessage="1" sqref="M10:M39" xr:uid="{00000000-0002-0000-0F00-000002000000}">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B1:AQ879"/>
  <sheetViews>
    <sheetView view="pageBreakPreview" zoomScaleNormal="100" zoomScaleSheetLayoutView="100" workbookViewId="0">
      <selection activeCell="AA30" sqref="AA30:AG30"/>
    </sheetView>
  </sheetViews>
  <sheetFormatPr defaultColWidth="9.109375" defaultRowHeight="13.1"/>
  <cols>
    <col min="1" max="485" width="3" style="109" customWidth="1"/>
    <col min="486" max="16384" width="9.109375" style="109"/>
  </cols>
  <sheetData>
    <row r="1" spans="2:43" ht="18" customHeight="1">
      <c r="B1" s="113" t="s">
        <v>105</v>
      </c>
    </row>
    <row r="2" spans="2:43" ht="18" customHeight="1"/>
    <row r="3" spans="2:43" ht="18" customHeight="1">
      <c r="B3" s="358" t="s">
        <v>106</v>
      </c>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43" ht="18" customHeight="1"/>
    <row r="5" spans="2:43" ht="18" customHeight="1">
      <c r="T5" s="110" t="s">
        <v>107</v>
      </c>
      <c r="U5" s="111" t="s">
        <v>108</v>
      </c>
      <c r="V5" s="314"/>
      <c r="W5" s="314"/>
      <c r="X5" s="314"/>
      <c r="Y5" s="314"/>
      <c r="Z5" s="314"/>
      <c r="AA5" s="314"/>
      <c r="AB5" s="314"/>
      <c r="AC5" s="314"/>
      <c r="AD5" s="314"/>
      <c r="AE5" s="314"/>
      <c r="AF5" s="314"/>
      <c r="AG5" s="314"/>
      <c r="AH5" s="314"/>
    </row>
    <row r="6" spans="2:43">
      <c r="U6" s="111"/>
      <c r="V6" s="112"/>
      <c r="W6" s="112"/>
      <c r="X6" s="112"/>
      <c r="Y6" s="112"/>
      <c r="Z6" s="112"/>
      <c r="AA6" s="112"/>
      <c r="AB6" s="112"/>
      <c r="AC6" s="112"/>
      <c r="AD6" s="112"/>
      <c r="AE6" s="112"/>
      <c r="AF6" s="112"/>
      <c r="AG6" s="112"/>
      <c r="AH6" s="112"/>
    </row>
    <row r="7" spans="2:43" ht="18" customHeight="1">
      <c r="T7" s="110" t="s">
        <v>109</v>
      </c>
      <c r="U7" s="111" t="s">
        <v>108</v>
      </c>
      <c r="V7" s="314" t="s">
        <v>184</v>
      </c>
      <c r="W7" s="314"/>
      <c r="X7" s="314"/>
      <c r="Y7" s="314"/>
      <c r="Z7" s="314"/>
      <c r="AA7" s="314"/>
      <c r="AB7" s="314"/>
      <c r="AC7" s="314"/>
      <c r="AD7" s="314"/>
      <c r="AE7" s="314"/>
      <c r="AF7" s="314"/>
      <c r="AG7" s="314"/>
      <c r="AH7" s="314"/>
    </row>
    <row r="8" spans="2:43" ht="18" customHeight="1"/>
    <row r="9" spans="2:43" ht="18" customHeight="1" thickBot="1">
      <c r="B9" s="113" t="s">
        <v>110</v>
      </c>
    </row>
    <row r="10" spans="2:43" ht="18" customHeight="1">
      <c r="B10" s="359" t="s">
        <v>111</v>
      </c>
      <c r="C10" s="354"/>
      <c r="D10" s="354"/>
      <c r="E10" s="354"/>
      <c r="F10" s="354"/>
      <c r="G10" s="354"/>
      <c r="H10" s="354"/>
      <c r="I10" s="354"/>
      <c r="J10" s="354"/>
      <c r="K10" s="354"/>
      <c r="L10" s="354"/>
      <c r="M10" s="354"/>
      <c r="N10" s="354"/>
      <c r="O10" s="354"/>
      <c r="P10" s="354"/>
      <c r="Q10" s="355"/>
      <c r="R10" s="360" t="s">
        <v>112</v>
      </c>
      <c r="S10" s="361"/>
      <c r="T10" s="114">
        <v>8</v>
      </c>
      <c r="U10" s="114" t="s">
        <v>113</v>
      </c>
      <c r="V10" s="322">
        <v>4</v>
      </c>
      <c r="W10" s="322"/>
      <c r="X10" s="114" t="s">
        <v>114</v>
      </c>
      <c r="Y10" s="361" t="s">
        <v>115</v>
      </c>
      <c r="Z10" s="361"/>
      <c r="AA10" s="361" t="s">
        <v>112</v>
      </c>
      <c r="AB10" s="361"/>
      <c r="AC10" s="114">
        <v>9</v>
      </c>
      <c r="AD10" s="114" t="s">
        <v>113</v>
      </c>
      <c r="AE10" s="322">
        <v>3</v>
      </c>
      <c r="AF10" s="322"/>
      <c r="AG10" s="115" t="s">
        <v>114</v>
      </c>
    </row>
    <row r="11" spans="2:43" ht="18" customHeight="1" thickBot="1">
      <c r="B11" s="348" t="s">
        <v>116</v>
      </c>
      <c r="C11" s="349"/>
      <c r="D11" s="349"/>
      <c r="E11" s="349"/>
      <c r="F11" s="349"/>
      <c r="G11" s="349"/>
      <c r="H11" s="349"/>
      <c r="I11" s="349"/>
      <c r="J11" s="349"/>
      <c r="K11" s="349"/>
      <c r="L11" s="349"/>
      <c r="M11" s="349"/>
      <c r="N11" s="349"/>
      <c r="O11" s="349"/>
      <c r="P11" s="349"/>
      <c r="Q11" s="350"/>
      <c r="R11" s="351">
        <f>処遇改善内訳B!N40</f>
        <v>0</v>
      </c>
      <c r="S11" s="352"/>
      <c r="T11" s="352"/>
      <c r="U11" s="352"/>
      <c r="V11" s="352"/>
      <c r="W11" s="352"/>
      <c r="X11" s="352"/>
      <c r="Y11" s="352"/>
      <c r="Z11" s="352"/>
      <c r="AA11" s="352"/>
      <c r="AB11" s="352"/>
      <c r="AC11" s="352"/>
      <c r="AD11" s="352"/>
      <c r="AE11" s="349" t="s">
        <v>117</v>
      </c>
      <c r="AF11" s="349"/>
      <c r="AG11" s="350"/>
    </row>
    <row r="12" spans="2:43" ht="18" customHeight="1"/>
    <row r="13" spans="2:43" ht="18" customHeight="1" thickBot="1">
      <c r="B13" s="113" t="s">
        <v>118</v>
      </c>
    </row>
    <row r="14" spans="2:43" ht="18" customHeight="1" thickBot="1">
      <c r="B14" s="353" t="s">
        <v>119</v>
      </c>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5"/>
      <c r="AM14" s="109" t="s">
        <v>120</v>
      </c>
    </row>
    <row r="15" spans="2:43" ht="18" customHeight="1" thickBot="1">
      <c r="B15" s="116"/>
      <c r="C15" s="334" t="s">
        <v>121</v>
      </c>
      <c r="D15" s="335"/>
      <c r="E15" s="335"/>
      <c r="F15" s="335"/>
      <c r="G15" s="335"/>
      <c r="H15" s="335"/>
      <c r="I15" s="335"/>
      <c r="J15" s="335"/>
      <c r="K15" s="335"/>
      <c r="L15" s="335"/>
      <c r="M15" s="335"/>
      <c r="N15" s="335"/>
      <c r="O15" s="335"/>
      <c r="P15" s="335"/>
      <c r="Q15" s="336"/>
      <c r="R15" s="356">
        <f>処遇改善内訳B!O40</f>
        <v>0</v>
      </c>
      <c r="S15" s="357"/>
      <c r="T15" s="357"/>
      <c r="U15" s="357"/>
      <c r="V15" s="357"/>
      <c r="W15" s="357"/>
      <c r="X15" s="357"/>
      <c r="Y15" s="357"/>
      <c r="Z15" s="357"/>
      <c r="AA15" s="357"/>
      <c r="AB15" s="357"/>
      <c r="AC15" s="357"/>
      <c r="AD15" s="357"/>
      <c r="AE15" s="335" t="s">
        <v>117</v>
      </c>
      <c r="AF15" s="335"/>
      <c r="AG15" s="336"/>
      <c r="AM15" s="328" t="str">
        <f>IF(R17&gt;=2/3,"○","×")</f>
        <v>○</v>
      </c>
      <c r="AN15" s="329"/>
      <c r="AO15" s="329"/>
      <c r="AP15" s="330"/>
      <c r="AQ15" s="109" t="s">
        <v>122</v>
      </c>
    </row>
    <row r="16" spans="2:43" ht="18" customHeight="1">
      <c r="B16" s="117"/>
      <c r="C16" s="118"/>
      <c r="D16" s="331" t="s">
        <v>123</v>
      </c>
      <c r="E16" s="332"/>
      <c r="F16" s="332"/>
      <c r="G16" s="332"/>
      <c r="H16" s="332"/>
      <c r="I16" s="332"/>
      <c r="J16" s="332"/>
      <c r="K16" s="332"/>
      <c r="L16" s="332"/>
      <c r="M16" s="332"/>
      <c r="N16" s="332"/>
      <c r="O16" s="332"/>
      <c r="P16" s="332"/>
      <c r="Q16" s="333"/>
      <c r="R16" s="337">
        <f>処遇改善内訳B!P40</f>
        <v>0</v>
      </c>
      <c r="S16" s="338"/>
      <c r="T16" s="338"/>
      <c r="U16" s="338"/>
      <c r="V16" s="338"/>
      <c r="W16" s="338"/>
      <c r="X16" s="338"/>
      <c r="Y16" s="338"/>
      <c r="Z16" s="338"/>
      <c r="AA16" s="338"/>
      <c r="AB16" s="338"/>
      <c r="AC16" s="338"/>
      <c r="AD16" s="338"/>
      <c r="AE16" s="119" t="s">
        <v>117</v>
      </c>
      <c r="AF16" s="119"/>
      <c r="AG16" s="120"/>
    </row>
    <row r="17" spans="2:42" ht="18" customHeight="1" thickBot="1">
      <c r="B17" s="117"/>
      <c r="C17" s="118"/>
      <c r="D17" s="334"/>
      <c r="E17" s="335"/>
      <c r="F17" s="335"/>
      <c r="G17" s="335"/>
      <c r="H17" s="335"/>
      <c r="I17" s="335"/>
      <c r="J17" s="335"/>
      <c r="K17" s="335"/>
      <c r="L17" s="335"/>
      <c r="M17" s="335"/>
      <c r="N17" s="335"/>
      <c r="O17" s="335"/>
      <c r="P17" s="335"/>
      <c r="Q17" s="336"/>
      <c r="R17" s="339" t="str">
        <f>IFERROR(R16/R15,"")</f>
        <v/>
      </c>
      <c r="S17" s="340"/>
      <c r="T17" s="340"/>
      <c r="U17" s="340"/>
      <c r="V17" s="340"/>
      <c r="W17" s="340"/>
      <c r="X17" s="340"/>
      <c r="Y17" s="340"/>
      <c r="Z17" s="340"/>
      <c r="AA17" s="340"/>
      <c r="AB17" s="340"/>
      <c r="AC17" s="340"/>
      <c r="AD17" s="340"/>
      <c r="AE17" s="121"/>
      <c r="AF17" s="121"/>
      <c r="AG17" s="122"/>
      <c r="AM17" s="109" t="s">
        <v>124</v>
      </c>
    </row>
    <row r="18" spans="2:42" ht="18" customHeight="1" thickBot="1">
      <c r="B18" s="117"/>
      <c r="C18" s="331" t="s">
        <v>125</v>
      </c>
      <c r="D18" s="341"/>
      <c r="E18" s="341"/>
      <c r="F18" s="341"/>
      <c r="G18" s="341"/>
      <c r="H18" s="341"/>
      <c r="I18" s="341"/>
      <c r="J18" s="341"/>
      <c r="K18" s="341"/>
      <c r="L18" s="341"/>
      <c r="M18" s="341"/>
      <c r="N18" s="341"/>
      <c r="O18" s="341"/>
      <c r="P18" s="341"/>
      <c r="Q18" s="342"/>
      <c r="R18" s="337">
        <f>処遇改善内訳B!R40</f>
        <v>0</v>
      </c>
      <c r="S18" s="338"/>
      <c r="T18" s="338"/>
      <c r="U18" s="338"/>
      <c r="V18" s="338"/>
      <c r="W18" s="338"/>
      <c r="X18" s="338"/>
      <c r="Y18" s="338"/>
      <c r="Z18" s="338"/>
      <c r="AA18" s="338"/>
      <c r="AB18" s="338"/>
      <c r="AC18" s="338"/>
      <c r="AD18" s="338"/>
      <c r="AE18" s="332" t="s">
        <v>117</v>
      </c>
      <c r="AF18" s="332"/>
      <c r="AG18" s="333"/>
      <c r="AM18" s="328" t="str">
        <f>IF(R15+R18&gt;=R11,"○","×")</f>
        <v>○</v>
      </c>
      <c r="AN18" s="329"/>
      <c r="AO18" s="329"/>
      <c r="AP18" s="330"/>
    </row>
    <row r="19" spans="2:42" ht="18" customHeight="1" thickBot="1">
      <c r="B19" s="123"/>
      <c r="C19" s="343"/>
      <c r="D19" s="319"/>
      <c r="E19" s="319"/>
      <c r="F19" s="319"/>
      <c r="G19" s="319"/>
      <c r="H19" s="319"/>
      <c r="I19" s="319"/>
      <c r="J19" s="319"/>
      <c r="K19" s="319"/>
      <c r="L19" s="319"/>
      <c r="M19" s="319"/>
      <c r="N19" s="319"/>
      <c r="O19" s="319"/>
      <c r="P19" s="319"/>
      <c r="Q19" s="320"/>
      <c r="R19" s="344"/>
      <c r="S19" s="345"/>
      <c r="T19" s="345"/>
      <c r="U19" s="345"/>
      <c r="V19" s="345"/>
      <c r="W19" s="345"/>
      <c r="X19" s="345"/>
      <c r="Y19" s="345"/>
      <c r="Z19" s="345"/>
      <c r="AA19" s="345"/>
      <c r="AB19" s="345"/>
      <c r="AC19" s="345"/>
      <c r="AD19" s="345"/>
      <c r="AE19" s="346"/>
      <c r="AF19" s="346"/>
      <c r="AG19" s="347"/>
    </row>
    <row r="20" spans="2:42" ht="18" customHeight="1">
      <c r="B20" s="315" t="s">
        <v>126</v>
      </c>
      <c r="C20" s="316"/>
      <c r="D20" s="316"/>
      <c r="E20" s="316"/>
      <c r="F20" s="316"/>
      <c r="G20" s="316"/>
      <c r="H20" s="316"/>
      <c r="I20" s="316"/>
      <c r="J20" s="316"/>
      <c r="K20" s="316"/>
      <c r="L20" s="316"/>
      <c r="M20" s="316"/>
      <c r="N20" s="316"/>
      <c r="O20" s="316"/>
      <c r="P20" s="316"/>
      <c r="Q20" s="317"/>
      <c r="R20" s="321"/>
      <c r="S20" s="322"/>
      <c r="T20" s="322"/>
      <c r="U20" s="322"/>
      <c r="V20" s="322"/>
      <c r="W20" s="322"/>
      <c r="X20" s="322"/>
      <c r="Y20" s="322"/>
      <c r="Z20" s="322"/>
      <c r="AA20" s="322"/>
      <c r="AB20" s="322"/>
      <c r="AC20" s="322"/>
      <c r="AD20" s="322"/>
      <c r="AE20" s="322"/>
      <c r="AF20" s="322"/>
      <c r="AG20" s="323"/>
    </row>
    <row r="21" spans="2:42" ht="18" customHeight="1" thickBot="1">
      <c r="B21" s="318"/>
      <c r="C21" s="319"/>
      <c r="D21" s="319"/>
      <c r="E21" s="319"/>
      <c r="F21" s="319"/>
      <c r="G21" s="319"/>
      <c r="H21" s="319"/>
      <c r="I21" s="319"/>
      <c r="J21" s="319"/>
      <c r="K21" s="319"/>
      <c r="L21" s="319"/>
      <c r="M21" s="319"/>
      <c r="N21" s="319"/>
      <c r="O21" s="319"/>
      <c r="P21" s="319"/>
      <c r="Q21" s="320"/>
      <c r="R21" s="324"/>
      <c r="S21" s="325"/>
      <c r="T21" s="325"/>
      <c r="U21" s="325"/>
      <c r="V21" s="325"/>
      <c r="W21" s="325"/>
      <c r="X21" s="325"/>
      <c r="Y21" s="325"/>
      <c r="Z21" s="325"/>
      <c r="AA21" s="325"/>
      <c r="AB21" s="325"/>
      <c r="AC21" s="325"/>
      <c r="AD21" s="325"/>
      <c r="AE21" s="325"/>
      <c r="AF21" s="325"/>
      <c r="AG21" s="326"/>
    </row>
    <row r="22" spans="2:42" ht="18" customHeight="1">
      <c r="B22" s="315" t="s">
        <v>127</v>
      </c>
      <c r="C22" s="316"/>
      <c r="D22" s="316"/>
      <c r="E22" s="316"/>
      <c r="F22" s="316"/>
      <c r="G22" s="316"/>
      <c r="H22" s="316"/>
      <c r="I22" s="316"/>
      <c r="J22" s="316"/>
      <c r="K22" s="316"/>
      <c r="L22" s="316"/>
      <c r="M22" s="316"/>
      <c r="N22" s="316"/>
      <c r="O22" s="316"/>
      <c r="P22" s="316"/>
      <c r="Q22" s="316"/>
      <c r="R22" s="321"/>
      <c r="S22" s="322"/>
      <c r="T22" s="322"/>
      <c r="U22" s="322"/>
      <c r="V22" s="322"/>
      <c r="W22" s="322"/>
      <c r="X22" s="322"/>
      <c r="Y22" s="322"/>
      <c r="Z22" s="322"/>
      <c r="AA22" s="322"/>
      <c r="AB22" s="322"/>
      <c r="AC22" s="322"/>
      <c r="AD22" s="322"/>
      <c r="AE22" s="322"/>
      <c r="AF22" s="322"/>
      <c r="AG22" s="323"/>
    </row>
    <row r="23" spans="2:42" ht="18" customHeight="1" thickBot="1">
      <c r="B23" s="318"/>
      <c r="C23" s="319"/>
      <c r="D23" s="319"/>
      <c r="E23" s="319"/>
      <c r="F23" s="319"/>
      <c r="G23" s="319"/>
      <c r="H23" s="319"/>
      <c r="I23" s="319"/>
      <c r="J23" s="319"/>
      <c r="K23" s="319"/>
      <c r="L23" s="319"/>
      <c r="M23" s="319"/>
      <c r="N23" s="319"/>
      <c r="O23" s="319"/>
      <c r="P23" s="319"/>
      <c r="Q23" s="319"/>
      <c r="R23" s="324"/>
      <c r="S23" s="325"/>
      <c r="T23" s="325"/>
      <c r="U23" s="325"/>
      <c r="V23" s="325"/>
      <c r="W23" s="325"/>
      <c r="X23" s="325"/>
      <c r="Y23" s="325"/>
      <c r="Z23" s="325"/>
      <c r="AA23" s="325"/>
      <c r="AB23" s="325"/>
      <c r="AC23" s="325"/>
      <c r="AD23" s="325"/>
      <c r="AE23" s="325"/>
      <c r="AF23" s="325"/>
      <c r="AG23" s="326"/>
    </row>
    <row r="24" spans="2:42">
      <c r="B24" s="124" t="s">
        <v>128</v>
      </c>
      <c r="C24" s="125"/>
      <c r="D24" s="125"/>
      <c r="E24" s="125"/>
      <c r="F24" s="125"/>
      <c r="G24" s="125"/>
      <c r="H24" s="125"/>
      <c r="I24" s="125"/>
      <c r="J24" s="125"/>
      <c r="K24" s="125"/>
      <c r="L24" s="125"/>
      <c r="M24" s="125"/>
      <c r="N24" s="125"/>
      <c r="O24" s="125"/>
      <c r="P24" s="125"/>
      <c r="Q24" s="125"/>
      <c r="R24" s="126"/>
      <c r="S24" s="126"/>
      <c r="T24" s="126"/>
      <c r="U24" s="126"/>
      <c r="V24" s="126"/>
      <c r="W24" s="126"/>
      <c r="X24" s="126"/>
      <c r="Y24" s="126"/>
      <c r="Z24" s="126"/>
      <c r="AA24" s="126"/>
      <c r="AB24" s="126"/>
      <c r="AC24" s="126"/>
      <c r="AD24" s="126"/>
      <c r="AE24" s="126"/>
      <c r="AF24" s="126"/>
      <c r="AG24" s="126"/>
    </row>
    <row r="25" spans="2:42" ht="18" customHeight="1"/>
    <row r="26" spans="2:42" ht="18" customHeight="1">
      <c r="B26" s="109" t="s">
        <v>129</v>
      </c>
    </row>
    <row r="27" spans="2:42" ht="18" customHeight="1"/>
    <row r="28" spans="2:42">
      <c r="R28" s="311" t="s">
        <v>112</v>
      </c>
      <c r="S28" s="311"/>
      <c r="T28" s="327"/>
      <c r="U28" s="327"/>
      <c r="V28" s="311" t="s">
        <v>113</v>
      </c>
      <c r="W28" s="311"/>
      <c r="X28" s="327"/>
      <c r="Y28" s="327"/>
      <c r="Z28" s="311" t="s">
        <v>114</v>
      </c>
      <c r="AA28" s="311"/>
      <c r="AB28" s="327"/>
      <c r="AC28" s="327"/>
      <c r="AD28" s="311" t="s">
        <v>130</v>
      </c>
      <c r="AE28" s="311"/>
    </row>
    <row r="29" spans="2:42" ht="18" customHeight="1">
      <c r="R29" s="111"/>
      <c r="S29" s="111"/>
      <c r="T29" s="111"/>
      <c r="U29" s="111"/>
      <c r="V29" s="111"/>
      <c r="W29" s="111"/>
      <c r="X29" s="111"/>
      <c r="Y29" s="111"/>
      <c r="Z29" s="111"/>
      <c r="AA29" s="111"/>
      <c r="AB29" s="111"/>
      <c r="AC29" s="111"/>
      <c r="AD29" s="111"/>
      <c r="AE29" s="111"/>
    </row>
    <row r="30" spans="2:42">
      <c r="S30" s="127"/>
      <c r="T30" s="127"/>
      <c r="U30" s="127"/>
      <c r="V30" s="127"/>
      <c r="W30" s="127"/>
      <c r="X30" s="127"/>
      <c r="Y30" s="110" t="s">
        <v>131</v>
      </c>
      <c r="Z30" s="127" t="s">
        <v>108</v>
      </c>
      <c r="AA30" s="312" t="str">
        <f>V7</f>
        <v>学童クラブB　　</v>
      </c>
      <c r="AB30" s="312"/>
      <c r="AC30" s="312"/>
      <c r="AD30" s="312"/>
      <c r="AE30" s="312"/>
      <c r="AF30" s="312"/>
      <c r="AG30" s="312"/>
    </row>
    <row r="31" spans="2:42" ht="18" customHeight="1">
      <c r="R31" s="110"/>
      <c r="S31" s="110"/>
      <c r="T31" s="110"/>
      <c r="U31" s="110"/>
      <c r="V31" s="110"/>
      <c r="W31" s="110"/>
      <c r="X31" s="110"/>
      <c r="Y31" s="110"/>
      <c r="Z31" s="127"/>
      <c r="AA31" s="112"/>
      <c r="AB31" s="112"/>
      <c r="AC31" s="112"/>
      <c r="AD31" s="112"/>
      <c r="AE31" s="112"/>
      <c r="AF31" s="112"/>
      <c r="AG31" s="112"/>
    </row>
    <row r="32" spans="2:42" ht="18" customHeight="1">
      <c r="R32" s="313" t="s">
        <v>132</v>
      </c>
      <c r="S32" s="313"/>
      <c r="T32" s="313"/>
      <c r="U32" s="313"/>
      <c r="V32" s="313"/>
      <c r="W32" s="313"/>
      <c r="X32" s="313"/>
      <c r="Y32" s="313"/>
      <c r="Z32" s="109" t="s">
        <v>108</v>
      </c>
      <c r="AA32" s="314"/>
      <c r="AB32" s="314"/>
      <c r="AC32" s="314"/>
      <c r="AD32" s="314"/>
      <c r="AE32" s="314"/>
      <c r="AF32" s="314"/>
      <c r="AG32" s="314"/>
    </row>
    <row r="34" spans="2:36" ht="18" customHeight="1"/>
    <row r="36" spans="2:36" s="107" customFormat="1" ht="18" customHeight="1">
      <c r="B36" s="109"/>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row>
    <row r="37" spans="2:36" ht="12.95" customHeight="1"/>
    <row r="38" spans="2:36" ht="18" customHeight="1"/>
    <row r="39" spans="2:36" ht="12.95" customHeight="1"/>
    <row r="40" spans="2:36" ht="18" customHeight="1"/>
    <row r="41" spans="2:36" ht="9" customHeight="1">
      <c r="AE41" s="128"/>
      <c r="AF41" s="128"/>
      <c r="AG41" s="128"/>
      <c r="AH41" s="128"/>
      <c r="AI41" s="128"/>
      <c r="AJ41" s="128"/>
    </row>
    <row r="42" spans="2:36" ht="18" customHeight="1">
      <c r="AE42" s="128"/>
      <c r="AF42" s="128"/>
      <c r="AG42" s="128"/>
      <c r="AH42" s="129"/>
      <c r="AI42" s="128"/>
      <c r="AJ42" s="128"/>
    </row>
    <row r="43" spans="2:36" ht="9" customHeight="1">
      <c r="AE43" s="128"/>
      <c r="AF43" s="128"/>
      <c r="AG43" s="128"/>
      <c r="AH43" s="126"/>
      <c r="AI43" s="128"/>
      <c r="AJ43" s="128"/>
    </row>
    <row r="44" spans="2:36" ht="18" customHeight="1">
      <c r="AE44" s="128"/>
      <c r="AF44" s="128"/>
      <c r="AG44" s="128"/>
      <c r="AH44" s="126"/>
      <c r="AI44" s="128"/>
      <c r="AJ44" s="128"/>
    </row>
    <row r="45" spans="2:36" ht="18" customHeight="1">
      <c r="AE45" s="128"/>
      <c r="AF45" s="128"/>
      <c r="AG45" s="128"/>
      <c r="AH45" s="128"/>
      <c r="AI45" s="128"/>
      <c r="AJ45" s="128"/>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0:AG21" xr:uid="{00000000-0002-0000-1000-000000000000}">
      <formula1>"周知している,周知していない"</formula1>
    </dataValidation>
    <dataValidation type="list" allowBlank="1" showInputMessage="1" showErrorMessage="1" sqref="R22:AG24" xr:uid="{00000000-0002-0000-1000-000001000000}">
      <formula1>"継続する,継続しない"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sheetPr>
  <dimension ref="B1:U1845"/>
  <sheetViews>
    <sheetView view="pageBreakPreview" zoomScale="85" zoomScaleNormal="100" zoomScaleSheetLayoutView="85" workbookViewId="0">
      <selection activeCell="R9" sqref="R9:R39"/>
    </sheetView>
  </sheetViews>
  <sheetFormatPr defaultColWidth="9.109375" defaultRowHeight="13.1"/>
  <cols>
    <col min="1" max="1" width="2.44140625" style="130" customWidth="1"/>
    <col min="2" max="2" width="5.88671875" style="130" customWidth="1"/>
    <col min="3" max="4" width="4.109375" style="130" customWidth="1"/>
    <col min="5" max="5" width="14.44140625" style="130" customWidth="1"/>
    <col min="6" max="7" width="17.88671875" style="130" customWidth="1"/>
    <col min="8" max="8" width="15.5546875" style="130" customWidth="1"/>
    <col min="9" max="9" width="10.6640625" style="130" customWidth="1"/>
    <col min="10" max="10" width="13.5546875" style="130" customWidth="1"/>
    <col min="11" max="11" width="17.88671875" style="130" customWidth="1"/>
    <col min="12" max="12" width="15.44140625" style="130" bestFit="1" customWidth="1"/>
    <col min="13" max="13" width="12.44140625" style="130" customWidth="1"/>
    <col min="14" max="14" width="15.5546875" style="130" customWidth="1"/>
    <col min="15" max="15" width="14.88671875" style="130" customWidth="1"/>
    <col min="16" max="16" width="17.88671875" style="130" customWidth="1"/>
    <col min="17" max="17" width="15.6640625" style="130" customWidth="1"/>
    <col min="18" max="18" width="16.5546875" style="130" customWidth="1"/>
    <col min="19" max="21" width="17.88671875" style="130" customWidth="1"/>
    <col min="22" max="22" width="2.44140625" style="130" customWidth="1"/>
    <col min="23" max="28" width="4.109375" style="130" customWidth="1"/>
    <col min="29" max="30" width="11.109375" style="130" customWidth="1"/>
    <col min="31" max="178" width="4.109375" style="130" customWidth="1"/>
    <col min="179" max="792" width="3" style="130" customWidth="1"/>
    <col min="793" max="16384" width="9.109375" style="130"/>
  </cols>
  <sheetData>
    <row r="1" spans="2:21" ht="18" customHeight="1">
      <c r="B1" s="113" t="s">
        <v>133</v>
      </c>
    </row>
    <row r="2" spans="2:21" ht="18" customHeight="1"/>
    <row r="3" spans="2:21" ht="27" customHeight="1">
      <c r="B3" s="381" t="s">
        <v>134</v>
      </c>
      <c r="C3" s="381"/>
      <c r="D3" s="381"/>
      <c r="E3" s="381"/>
      <c r="F3" s="381"/>
      <c r="G3" s="381"/>
      <c r="H3" s="381"/>
      <c r="I3" s="381"/>
      <c r="J3" s="381"/>
      <c r="K3" s="381"/>
      <c r="L3" s="381"/>
      <c r="M3" s="381"/>
      <c r="N3" s="381"/>
      <c r="O3" s="381"/>
      <c r="P3" s="381"/>
      <c r="Q3" s="381"/>
      <c r="R3" s="381"/>
      <c r="S3" s="381"/>
      <c r="T3" s="381"/>
      <c r="U3" s="131"/>
    </row>
    <row r="4" spans="2:21" ht="18" customHeight="1" thickBot="1"/>
    <row r="5" spans="2:21" ht="18" customHeight="1" thickBot="1">
      <c r="R5" s="132" t="s">
        <v>109</v>
      </c>
      <c r="S5" s="382" t="str">
        <f>処遇改善計画書B!V7</f>
        <v>学童クラブB　　</v>
      </c>
      <c r="T5" s="383"/>
    </row>
    <row r="6" spans="2:21" ht="18" customHeight="1" thickBot="1">
      <c r="B6" s="130" t="s">
        <v>182</v>
      </c>
    </row>
    <row r="7" spans="2:21" ht="27" customHeight="1">
      <c r="B7" s="371" t="s">
        <v>135</v>
      </c>
      <c r="C7" s="384" t="s">
        <v>136</v>
      </c>
      <c r="D7" s="385"/>
      <c r="E7" s="386"/>
      <c r="F7" s="368" t="s">
        <v>137</v>
      </c>
      <c r="G7" s="368" t="s">
        <v>138</v>
      </c>
      <c r="H7" s="375" t="s">
        <v>139</v>
      </c>
      <c r="I7" s="375" t="s">
        <v>140</v>
      </c>
      <c r="J7" s="390" t="s">
        <v>141</v>
      </c>
      <c r="K7" s="385"/>
      <c r="L7" s="391"/>
      <c r="M7" s="368" t="s">
        <v>142</v>
      </c>
      <c r="N7" s="368" t="s">
        <v>143</v>
      </c>
      <c r="O7" s="133" t="s">
        <v>144</v>
      </c>
      <c r="P7" s="134"/>
      <c r="Q7" s="135"/>
      <c r="R7" s="368" t="s">
        <v>145</v>
      </c>
      <c r="S7" s="368" t="s">
        <v>146</v>
      </c>
      <c r="T7" s="371" t="s">
        <v>147</v>
      </c>
    </row>
    <row r="8" spans="2:21" ht="39.85" thickBot="1">
      <c r="B8" s="369"/>
      <c r="C8" s="387"/>
      <c r="D8" s="388"/>
      <c r="E8" s="389"/>
      <c r="F8" s="370"/>
      <c r="G8" s="370"/>
      <c r="H8" s="377"/>
      <c r="I8" s="377"/>
      <c r="J8" s="136" t="s">
        <v>148</v>
      </c>
      <c r="K8" s="137" t="s">
        <v>149</v>
      </c>
      <c r="L8" s="138" t="s">
        <v>150</v>
      </c>
      <c r="M8" s="370"/>
      <c r="N8" s="369"/>
      <c r="O8" s="139"/>
      <c r="P8" s="140" t="s">
        <v>151</v>
      </c>
      <c r="Q8" s="141" t="s">
        <v>152</v>
      </c>
      <c r="R8" s="370"/>
      <c r="S8" s="370"/>
      <c r="T8" s="369"/>
    </row>
    <row r="9" spans="2:21" ht="18" customHeight="1">
      <c r="B9" s="142"/>
      <c r="C9" s="372"/>
      <c r="D9" s="373"/>
      <c r="E9" s="374"/>
      <c r="F9" s="143"/>
      <c r="G9" s="143"/>
      <c r="H9" s="143"/>
      <c r="I9" s="144"/>
      <c r="J9" s="145"/>
      <c r="K9" s="212"/>
      <c r="L9" s="146"/>
      <c r="M9" s="147"/>
      <c r="N9" s="143"/>
      <c r="O9" s="148"/>
      <c r="P9" s="149"/>
      <c r="Q9" s="150"/>
      <c r="R9" s="375"/>
      <c r="S9" s="147"/>
      <c r="T9" s="143"/>
    </row>
    <row r="10" spans="2:21" ht="18" customHeight="1">
      <c r="B10" s="151">
        <v>1</v>
      </c>
      <c r="C10" s="378"/>
      <c r="D10" s="379"/>
      <c r="E10" s="380"/>
      <c r="F10" s="213"/>
      <c r="G10" s="213"/>
      <c r="H10" s="152">
        <v>11000</v>
      </c>
      <c r="I10" s="153" t="str">
        <f t="shared" ref="I10:I39" si="0">IF(G10="常勤職員",1,"")</f>
        <v/>
      </c>
      <c r="J10" s="210"/>
      <c r="K10" s="154">
        <f t="shared" ref="K10:K39" si="1">$K$9</f>
        <v>0</v>
      </c>
      <c r="L10" s="153" t="str">
        <f>IFERROR(ROUND(J10/K10,1),"")</f>
        <v/>
      </c>
      <c r="M10" s="208"/>
      <c r="N10" s="155" t="str">
        <f t="shared" ref="N10:N39" si="2">IFERROR(IF(G10="常勤職員",H10*I10*M10,H10*L10*M10),"")</f>
        <v/>
      </c>
      <c r="O10" s="204"/>
      <c r="P10" s="205"/>
      <c r="Q10" s="156">
        <f>O10-P10</f>
        <v>0</v>
      </c>
      <c r="R10" s="376"/>
      <c r="S10" s="157" t="str">
        <f>IFERROR(ROUND(O10/M10,0),"")</f>
        <v/>
      </c>
      <c r="T10" s="201"/>
    </row>
    <row r="11" spans="2:21" ht="18" customHeight="1">
      <c r="B11" s="158">
        <v>2</v>
      </c>
      <c r="C11" s="362"/>
      <c r="D11" s="363"/>
      <c r="E11" s="364"/>
      <c r="F11" s="213"/>
      <c r="G11" s="214"/>
      <c r="H11" s="152">
        <v>11000</v>
      </c>
      <c r="I11" s="159" t="str">
        <f t="shared" si="0"/>
        <v/>
      </c>
      <c r="J11" s="211"/>
      <c r="K11" s="160">
        <f t="shared" si="1"/>
        <v>0</v>
      </c>
      <c r="L11" s="159" t="str">
        <f t="shared" ref="L11:L39" si="3">IFERROR(ROUND(J11/K11,1),"")</f>
        <v/>
      </c>
      <c r="M11" s="209"/>
      <c r="N11" s="161" t="str">
        <f t="shared" si="2"/>
        <v/>
      </c>
      <c r="O11" s="206"/>
      <c r="P11" s="207"/>
      <c r="Q11" s="162">
        <f t="shared" ref="Q11:Q39" si="4">O11-P11</f>
        <v>0</v>
      </c>
      <c r="R11" s="376"/>
      <c r="S11" s="163" t="str">
        <f t="shared" ref="S11:S40" si="5">IFERROR(ROUND(O11/M11,0),"")</f>
        <v/>
      </c>
      <c r="T11" s="202"/>
    </row>
    <row r="12" spans="2:21" ht="18" customHeight="1">
      <c r="B12" s="158">
        <v>3</v>
      </c>
      <c r="C12" s="362"/>
      <c r="D12" s="363"/>
      <c r="E12" s="364"/>
      <c r="F12" s="213"/>
      <c r="G12" s="214"/>
      <c r="H12" s="152">
        <v>11000</v>
      </c>
      <c r="I12" s="159" t="str">
        <f t="shared" si="0"/>
        <v/>
      </c>
      <c r="J12" s="211"/>
      <c r="K12" s="160">
        <f t="shared" si="1"/>
        <v>0</v>
      </c>
      <c r="L12" s="159" t="str">
        <f t="shared" si="3"/>
        <v/>
      </c>
      <c r="M12" s="209"/>
      <c r="N12" s="161" t="str">
        <f t="shared" si="2"/>
        <v/>
      </c>
      <c r="O12" s="206"/>
      <c r="P12" s="207"/>
      <c r="Q12" s="162">
        <f t="shared" si="4"/>
        <v>0</v>
      </c>
      <c r="R12" s="376"/>
      <c r="S12" s="163" t="str">
        <f t="shared" si="5"/>
        <v/>
      </c>
      <c r="T12" s="202"/>
    </row>
    <row r="13" spans="2:21" ht="18" customHeight="1">
      <c r="B13" s="158">
        <v>4</v>
      </c>
      <c r="C13" s="362"/>
      <c r="D13" s="363"/>
      <c r="E13" s="364"/>
      <c r="F13" s="213"/>
      <c r="G13" s="214"/>
      <c r="H13" s="152">
        <v>11000</v>
      </c>
      <c r="I13" s="159" t="str">
        <f t="shared" si="0"/>
        <v/>
      </c>
      <c r="J13" s="211"/>
      <c r="K13" s="160">
        <f t="shared" si="1"/>
        <v>0</v>
      </c>
      <c r="L13" s="159" t="str">
        <f t="shared" si="3"/>
        <v/>
      </c>
      <c r="M13" s="209"/>
      <c r="N13" s="161" t="str">
        <f t="shared" si="2"/>
        <v/>
      </c>
      <c r="O13" s="206"/>
      <c r="P13" s="207"/>
      <c r="Q13" s="162">
        <f t="shared" si="4"/>
        <v>0</v>
      </c>
      <c r="R13" s="376"/>
      <c r="S13" s="163" t="str">
        <f t="shared" si="5"/>
        <v/>
      </c>
      <c r="T13" s="202"/>
    </row>
    <row r="14" spans="2:21" ht="18" customHeight="1">
      <c r="B14" s="158">
        <v>5</v>
      </c>
      <c r="C14" s="362"/>
      <c r="D14" s="363"/>
      <c r="E14" s="364"/>
      <c r="F14" s="213"/>
      <c r="G14" s="214"/>
      <c r="H14" s="152">
        <v>11000</v>
      </c>
      <c r="I14" s="159" t="str">
        <f t="shared" si="0"/>
        <v/>
      </c>
      <c r="J14" s="211"/>
      <c r="K14" s="160">
        <f t="shared" si="1"/>
        <v>0</v>
      </c>
      <c r="L14" s="159" t="str">
        <f t="shared" si="3"/>
        <v/>
      </c>
      <c r="M14" s="209"/>
      <c r="N14" s="161" t="str">
        <f t="shared" si="2"/>
        <v/>
      </c>
      <c r="O14" s="206"/>
      <c r="P14" s="207"/>
      <c r="Q14" s="162">
        <f t="shared" si="4"/>
        <v>0</v>
      </c>
      <c r="R14" s="376"/>
      <c r="S14" s="163" t="str">
        <f t="shared" si="5"/>
        <v/>
      </c>
      <c r="T14" s="202"/>
    </row>
    <row r="15" spans="2:21" ht="18" customHeight="1">
      <c r="B15" s="158">
        <v>6</v>
      </c>
      <c r="C15" s="362"/>
      <c r="D15" s="363"/>
      <c r="E15" s="364"/>
      <c r="F15" s="213"/>
      <c r="G15" s="214"/>
      <c r="H15" s="152">
        <v>11000</v>
      </c>
      <c r="I15" s="159" t="str">
        <f t="shared" si="0"/>
        <v/>
      </c>
      <c r="J15" s="211"/>
      <c r="K15" s="160">
        <f t="shared" si="1"/>
        <v>0</v>
      </c>
      <c r="L15" s="159" t="str">
        <f t="shared" si="3"/>
        <v/>
      </c>
      <c r="M15" s="209"/>
      <c r="N15" s="161" t="str">
        <f t="shared" si="2"/>
        <v/>
      </c>
      <c r="O15" s="206"/>
      <c r="P15" s="207"/>
      <c r="Q15" s="162">
        <f t="shared" si="4"/>
        <v>0</v>
      </c>
      <c r="R15" s="376"/>
      <c r="S15" s="163" t="str">
        <f t="shared" si="5"/>
        <v/>
      </c>
      <c r="T15" s="202"/>
    </row>
    <row r="16" spans="2:21" ht="18" customHeight="1">
      <c r="B16" s="158">
        <v>7</v>
      </c>
      <c r="C16" s="362"/>
      <c r="D16" s="363"/>
      <c r="E16" s="364"/>
      <c r="F16" s="213"/>
      <c r="G16" s="214"/>
      <c r="H16" s="152">
        <v>11000</v>
      </c>
      <c r="I16" s="159" t="str">
        <f t="shared" si="0"/>
        <v/>
      </c>
      <c r="J16" s="211"/>
      <c r="K16" s="160">
        <f t="shared" si="1"/>
        <v>0</v>
      </c>
      <c r="L16" s="159" t="str">
        <f t="shared" si="3"/>
        <v/>
      </c>
      <c r="M16" s="209"/>
      <c r="N16" s="161" t="str">
        <f t="shared" si="2"/>
        <v/>
      </c>
      <c r="O16" s="206"/>
      <c r="P16" s="207"/>
      <c r="Q16" s="162">
        <f t="shared" si="4"/>
        <v>0</v>
      </c>
      <c r="R16" s="376"/>
      <c r="S16" s="163" t="str">
        <f t="shared" si="5"/>
        <v/>
      </c>
      <c r="T16" s="202"/>
    </row>
    <row r="17" spans="2:20" ht="18" customHeight="1">
      <c r="B17" s="158">
        <v>8</v>
      </c>
      <c r="C17" s="362"/>
      <c r="D17" s="363"/>
      <c r="E17" s="364"/>
      <c r="F17" s="213"/>
      <c r="G17" s="214"/>
      <c r="H17" s="152">
        <v>11000</v>
      </c>
      <c r="I17" s="159" t="str">
        <f t="shared" si="0"/>
        <v/>
      </c>
      <c r="J17" s="211"/>
      <c r="K17" s="160">
        <f t="shared" si="1"/>
        <v>0</v>
      </c>
      <c r="L17" s="159" t="str">
        <f t="shared" si="3"/>
        <v/>
      </c>
      <c r="M17" s="209"/>
      <c r="N17" s="161" t="str">
        <f t="shared" si="2"/>
        <v/>
      </c>
      <c r="O17" s="206"/>
      <c r="P17" s="207"/>
      <c r="Q17" s="162">
        <f t="shared" si="4"/>
        <v>0</v>
      </c>
      <c r="R17" s="376"/>
      <c r="S17" s="163" t="str">
        <f t="shared" si="5"/>
        <v/>
      </c>
      <c r="T17" s="202"/>
    </row>
    <row r="18" spans="2:20" ht="18" customHeight="1">
      <c r="B18" s="158">
        <v>9</v>
      </c>
      <c r="C18" s="362"/>
      <c r="D18" s="363"/>
      <c r="E18" s="364"/>
      <c r="F18" s="213"/>
      <c r="G18" s="214"/>
      <c r="H18" s="152">
        <v>11000</v>
      </c>
      <c r="I18" s="159" t="str">
        <f t="shared" si="0"/>
        <v/>
      </c>
      <c r="J18" s="211"/>
      <c r="K18" s="160">
        <f t="shared" si="1"/>
        <v>0</v>
      </c>
      <c r="L18" s="159" t="str">
        <f t="shared" si="3"/>
        <v/>
      </c>
      <c r="M18" s="209"/>
      <c r="N18" s="161" t="str">
        <f t="shared" si="2"/>
        <v/>
      </c>
      <c r="O18" s="206"/>
      <c r="P18" s="207"/>
      <c r="Q18" s="162">
        <f t="shared" si="4"/>
        <v>0</v>
      </c>
      <c r="R18" s="376"/>
      <c r="S18" s="163" t="str">
        <f t="shared" si="5"/>
        <v/>
      </c>
      <c r="T18" s="202"/>
    </row>
    <row r="19" spans="2:20" ht="18" customHeight="1">
      <c r="B19" s="158">
        <v>10</v>
      </c>
      <c r="C19" s="362"/>
      <c r="D19" s="363"/>
      <c r="E19" s="364"/>
      <c r="F19" s="213"/>
      <c r="G19" s="214"/>
      <c r="H19" s="152">
        <v>11000</v>
      </c>
      <c r="I19" s="159" t="str">
        <f t="shared" si="0"/>
        <v/>
      </c>
      <c r="J19" s="211"/>
      <c r="K19" s="160">
        <f t="shared" si="1"/>
        <v>0</v>
      </c>
      <c r="L19" s="159" t="str">
        <f t="shared" si="3"/>
        <v/>
      </c>
      <c r="M19" s="209"/>
      <c r="N19" s="161" t="str">
        <f t="shared" si="2"/>
        <v/>
      </c>
      <c r="O19" s="206"/>
      <c r="P19" s="207"/>
      <c r="Q19" s="162">
        <f t="shared" si="4"/>
        <v>0</v>
      </c>
      <c r="R19" s="376"/>
      <c r="S19" s="163" t="str">
        <f>IFERROR(ROUND(O19/M19,0),"")</f>
        <v/>
      </c>
      <c r="T19" s="202"/>
    </row>
    <row r="20" spans="2:20" ht="18" customHeight="1">
      <c r="B20" s="158">
        <v>11</v>
      </c>
      <c r="C20" s="362"/>
      <c r="D20" s="363"/>
      <c r="E20" s="364"/>
      <c r="F20" s="213"/>
      <c r="G20" s="214"/>
      <c r="H20" s="152">
        <v>11000</v>
      </c>
      <c r="I20" s="159" t="str">
        <f t="shared" si="0"/>
        <v/>
      </c>
      <c r="J20" s="211"/>
      <c r="K20" s="160">
        <f t="shared" si="1"/>
        <v>0</v>
      </c>
      <c r="L20" s="159" t="str">
        <f t="shared" si="3"/>
        <v/>
      </c>
      <c r="M20" s="209"/>
      <c r="N20" s="161" t="str">
        <f t="shared" si="2"/>
        <v/>
      </c>
      <c r="O20" s="206"/>
      <c r="P20" s="207"/>
      <c r="Q20" s="162">
        <f t="shared" si="4"/>
        <v>0</v>
      </c>
      <c r="R20" s="376"/>
      <c r="S20" s="163" t="str">
        <f t="shared" si="5"/>
        <v/>
      </c>
      <c r="T20" s="202"/>
    </row>
    <row r="21" spans="2:20" ht="18" customHeight="1">
      <c r="B21" s="158">
        <v>12</v>
      </c>
      <c r="C21" s="362"/>
      <c r="D21" s="363"/>
      <c r="E21" s="364"/>
      <c r="F21" s="213"/>
      <c r="G21" s="214"/>
      <c r="H21" s="152">
        <v>11000</v>
      </c>
      <c r="I21" s="159" t="str">
        <f t="shared" si="0"/>
        <v/>
      </c>
      <c r="J21" s="211"/>
      <c r="K21" s="160">
        <f t="shared" si="1"/>
        <v>0</v>
      </c>
      <c r="L21" s="159" t="str">
        <f t="shared" si="3"/>
        <v/>
      </c>
      <c r="M21" s="209"/>
      <c r="N21" s="161" t="str">
        <f t="shared" si="2"/>
        <v/>
      </c>
      <c r="O21" s="206"/>
      <c r="P21" s="207"/>
      <c r="Q21" s="162">
        <f t="shared" si="4"/>
        <v>0</v>
      </c>
      <c r="R21" s="376"/>
      <c r="S21" s="163" t="str">
        <f t="shared" si="5"/>
        <v/>
      </c>
      <c r="T21" s="202"/>
    </row>
    <row r="22" spans="2:20" ht="18" customHeight="1">
      <c r="B22" s="158">
        <v>13</v>
      </c>
      <c r="C22" s="362"/>
      <c r="D22" s="363"/>
      <c r="E22" s="364"/>
      <c r="F22" s="213"/>
      <c r="G22" s="214"/>
      <c r="H22" s="152">
        <v>11000</v>
      </c>
      <c r="I22" s="159" t="str">
        <f t="shared" si="0"/>
        <v/>
      </c>
      <c r="J22" s="211"/>
      <c r="K22" s="160">
        <f t="shared" si="1"/>
        <v>0</v>
      </c>
      <c r="L22" s="159" t="str">
        <f t="shared" si="3"/>
        <v/>
      </c>
      <c r="M22" s="209"/>
      <c r="N22" s="161" t="str">
        <f t="shared" si="2"/>
        <v/>
      </c>
      <c r="O22" s="206"/>
      <c r="P22" s="207"/>
      <c r="Q22" s="162">
        <f t="shared" si="4"/>
        <v>0</v>
      </c>
      <c r="R22" s="376"/>
      <c r="S22" s="163" t="str">
        <f t="shared" si="5"/>
        <v/>
      </c>
      <c r="T22" s="202"/>
    </row>
    <row r="23" spans="2:20" ht="18" customHeight="1">
      <c r="B23" s="158">
        <v>14</v>
      </c>
      <c r="C23" s="362"/>
      <c r="D23" s="363"/>
      <c r="E23" s="364"/>
      <c r="F23" s="213"/>
      <c r="G23" s="214"/>
      <c r="H23" s="152">
        <v>11000</v>
      </c>
      <c r="I23" s="159" t="str">
        <f t="shared" si="0"/>
        <v/>
      </c>
      <c r="J23" s="211"/>
      <c r="K23" s="160">
        <f t="shared" si="1"/>
        <v>0</v>
      </c>
      <c r="L23" s="159" t="str">
        <f t="shared" si="3"/>
        <v/>
      </c>
      <c r="M23" s="209"/>
      <c r="N23" s="161" t="str">
        <f t="shared" si="2"/>
        <v/>
      </c>
      <c r="O23" s="206"/>
      <c r="P23" s="207"/>
      <c r="Q23" s="162">
        <f t="shared" si="4"/>
        <v>0</v>
      </c>
      <c r="R23" s="376"/>
      <c r="S23" s="163" t="str">
        <f t="shared" si="5"/>
        <v/>
      </c>
      <c r="T23" s="202"/>
    </row>
    <row r="24" spans="2:20" ht="18" customHeight="1">
      <c r="B24" s="158">
        <v>15</v>
      </c>
      <c r="C24" s="362"/>
      <c r="D24" s="363"/>
      <c r="E24" s="364"/>
      <c r="F24" s="213"/>
      <c r="G24" s="214"/>
      <c r="H24" s="152">
        <v>11000</v>
      </c>
      <c r="I24" s="159" t="str">
        <f t="shared" si="0"/>
        <v/>
      </c>
      <c r="J24" s="211"/>
      <c r="K24" s="160">
        <f t="shared" si="1"/>
        <v>0</v>
      </c>
      <c r="L24" s="159" t="str">
        <f t="shared" si="3"/>
        <v/>
      </c>
      <c r="M24" s="209"/>
      <c r="N24" s="161" t="str">
        <f t="shared" si="2"/>
        <v/>
      </c>
      <c r="O24" s="206"/>
      <c r="P24" s="207"/>
      <c r="Q24" s="162">
        <f t="shared" si="4"/>
        <v>0</v>
      </c>
      <c r="R24" s="376"/>
      <c r="S24" s="163" t="str">
        <f t="shared" si="5"/>
        <v/>
      </c>
      <c r="T24" s="202"/>
    </row>
    <row r="25" spans="2:20" ht="18" customHeight="1">
      <c r="B25" s="158">
        <v>16</v>
      </c>
      <c r="C25" s="362"/>
      <c r="D25" s="363"/>
      <c r="E25" s="364"/>
      <c r="F25" s="213"/>
      <c r="G25" s="214"/>
      <c r="H25" s="152">
        <v>11000</v>
      </c>
      <c r="I25" s="159" t="str">
        <f t="shared" si="0"/>
        <v/>
      </c>
      <c r="J25" s="211"/>
      <c r="K25" s="160">
        <f t="shared" si="1"/>
        <v>0</v>
      </c>
      <c r="L25" s="159" t="str">
        <f t="shared" si="3"/>
        <v/>
      </c>
      <c r="M25" s="209"/>
      <c r="N25" s="161" t="str">
        <f t="shared" si="2"/>
        <v/>
      </c>
      <c r="O25" s="206"/>
      <c r="P25" s="207"/>
      <c r="Q25" s="162">
        <f t="shared" si="4"/>
        <v>0</v>
      </c>
      <c r="R25" s="376"/>
      <c r="S25" s="163" t="str">
        <f t="shared" si="5"/>
        <v/>
      </c>
      <c r="T25" s="202"/>
    </row>
    <row r="26" spans="2:20" ht="18" customHeight="1">
      <c r="B26" s="158">
        <v>17</v>
      </c>
      <c r="C26" s="362"/>
      <c r="D26" s="363"/>
      <c r="E26" s="364"/>
      <c r="F26" s="213"/>
      <c r="G26" s="214"/>
      <c r="H26" s="152">
        <v>11000</v>
      </c>
      <c r="I26" s="159" t="str">
        <f t="shared" si="0"/>
        <v/>
      </c>
      <c r="J26" s="211"/>
      <c r="K26" s="160">
        <f t="shared" si="1"/>
        <v>0</v>
      </c>
      <c r="L26" s="159" t="str">
        <f t="shared" si="3"/>
        <v/>
      </c>
      <c r="M26" s="209"/>
      <c r="N26" s="161" t="str">
        <f t="shared" si="2"/>
        <v/>
      </c>
      <c r="O26" s="206"/>
      <c r="P26" s="207"/>
      <c r="Q26" s="162">
        <f t="shared" si="4"/>
        <v>0</v>
      </c>
      <c r="R26" s="376"/>
      <c r="S26" s="163" t="str">
        <f t="shared" si="5"/>
        <v/>
      </c>
      <c r="T26" s="202"/>
    </row>
    <row r="27" spans="2:20" ht="18" customHeight="1">
      <c r="B27" s="158">
        <v>18</v>
      </c>
      <c r="C27" s="362"/>
      <c r="D27" s="363"/>
      <c r="E27" s="364"/>
      <c r="F27" s="213"/>
      <c r="G27" s="214"/>
      <c r="H27" s="152">
        <v>11000</v>
      </c>
      <c r="I27" s="159" t="str">
        <f t="shared" si="0"/>
        <v/>
      </c>
      <c r="J27" s="211"/>
      <c r="K27" s="160">
        <f t="shared" si="1"/>
        <v>0</v>
      </c>
      <c r="L27" s="159" t="str">
        <f t="shared" si="3"/>
        <v/>
      </c>
      <c r="M27" s="209"/>
      <c r="N27" s="161" t="str">
        <f t="shared" si="2"/>
        <v/>
      </c>
      <c r="O27" s="206"/>
      <c r="P27" s="207"/>
      <c r="Q27" s="162">
        <f t="shared" si="4"/>
        <v>0</v>
      </c>
      <c r="R27" s="376"/>
      <c r="S27" s="163" t="str">
        <f t="shared" si="5"/>
        <v/>
      </c>
      <c r="T27" s="202"/>
    </row>
    <row r="28" spans="2:20" ht="18" customHeight="1">
      <c r="B28" s="158">
        <v>19</v>
      </c>
      <c r="C28" s="362"/>
      <c r="D28" s="363"/>
      <c r="E28" s="364"/>
      <c r="F28" s="213"/>
      <c r="G28" s="214"/>
      <c r="H28" s="152">
        <v>11000</v>
      </c>
      <c r="I28" s="159" t="str">
        <f t="shared" si="0"/>
        <v/>
      </c>
      <c r="J28" s="211"/>
      <c r="K28" s="160">
        <f t="shared" si="1"/>
        <v>0</v>
      </c>
      <c r="L28" s="159" t="str">
        <f t="shared" si="3"/>
        <v/>
      </c>
      <c r="M28" s="209"/>
      <c r="N28" s="161" t="str">
        <f t="shared" si="2"/>
        <v/>
      </c>
      <c r="O28" s="206"/>
      <c r="P28" s="207"/>
      <c r="Q28" s="162">
        <f t="shared" si="4"/>
        <v>0</v>
      </c>
      <c r="R28" s="376"/>
      <c r="S28" s="163" t="str">
        <f t="shared" si="5"/>
        <v/>
      </c>
      <c r="T28" s="202"/>
    </row>
    <row r="29" spans="2:20" ht="18" customHeight="1">
      <c r="B29" s="158">
        <v>20</v>
      </c>
      <c r="C29" s="362"/>
      <c r="D29" s="363"/>
      <c r="E29" s="364"/>
      <c r="F29" s="213"/>
      <c r="G29" s="214"/>
      <c r="H29" s="152">
        <v>11000</v>
      </c>
      <c r="I29" s="159" t="str">
        <f t="shared" si="0"/>
        <v/>
      </c>
      <c r="J29" s="211"/>
      <c r="K29" s="160">
        <f t="shared" si="1"/>
        <v>0</v>
      </c>
      <c r="L29" s="159" t="str">
        <f t="shared" si="3"/>
        <v/>
      </c>
      <c r="M29" s="209"/>
      <c r="N29" s="161" t="str">
        <f t="shared" si="2"/>
        <v/>
      </c>
      <c r="O29" s="206"/>
      <c r="P29" s="207"/>
      <c r="Q29" s="162">
        <f t="shared" si="4"/>
        <v>0</v>
      </c>
      <c r="R29" s="376"/>
      <c r="S29" s="163" t="str">
        <f t="shared" si="5"/>
        <v/>
      </c>
      <c r="T29" s="202"/>
    </row>
    <row r="30" spans="2:20" ht="18" customHeight="1">
      <c r="B30" s="158">
        <v>21</v>
      </c>
      <c r="C30" s="362"/>
      <c r="D30" s="363"/>
      <c r="E30" s="364"/>
      <c r="F30" s="213"/>
      <c r="G30" s="214"/>
      <c r="H30" s="152">
        <v>11000</v>
      </c>
      <c r="I30" s="159" t="str">
        <f t="shared" si="0"/>
        <v/>
      </c>
      <c r="J30" s="211"/>
      <c r="K30" s="160">
        <f t="shared" si="1"/>
        <v>0</v>
      </c>
      <c r="L30" s="159" t="str">
        <f t="shared" si="3"/>
        <v/>
      </c>
      <c r="M30" s="209"/>
      <c r="N30" s="161" t="str">
        <f t="shared" si="2"/>
        <v/>
      </c>
      <c r="O30" s="206"/>
      <c r="P30" s="207"/>
      <c r="Q30" s="162">
        <f t="shared" si="4"/>
        <v>0</v>
      </c>
      <c r="R30" s="376"/>
      <c r="S30" s="163" t="str">
        <f t="shared" si="5"/>
        <v/>
      </c>
      <c r="T30" s="202"/>
    </row>
    <row r="31" spans="2:20" ht="18" customHeight="1">
      <c r="B31" s="158">
        <v>22</v>
      </c>
      <c r="C31" s="362"/>
      <c r="D31" s="363"/>
      <c r="E31" s="364"/>
      <c r="F31" s="213"/>
      <c r="G31" s="214"/>
      <c r="H31" s="152">
        <v>11000</v>
      </c>
      <c r="I31" s="159" t="str">
        <f t="shared" si="0"/>
        <v/>
      </c>
      <c r="J31" s="211"/>
      <c r="K31" s="160">
        <f t="shared" si="1"/>
        <v>0</v>
      </c>
      <c r="L31" s="159" t="str">
        <f t="shared" si="3"/>
        <v/>
      </c>
      <c r="M31" s="209"/>
      <c r="N31" s="161" t="str">
        <f t="shared" si="2"/>
        <v/>
      </c>
      <c r="O31" s="206"/>
      <c r="P31" s="207"/>
      <c r="Q31" s="162">
        <f t="shared" si="4"/>
        <v>0</v>
      </c>
      <c r="R31" s="376"/>
      <c r="S31" s="163" t="str">
        <f t="shared" si="5"/>
        <v/>
      </c>
      <c r="T31" s="202"/>
    </row>
    <row r="32" spans="2:20" ht="18" customHeight="1">
      <c r="B32" s="158">
        <v>23</v>
      </c>
      <c r="C32" s="362"/>
      <c r="D32" s="363"/>
      <c r="E32" s="364"/>
      <c r="F32" s="213"/>
      <c r="G32" s="214"/>
      <c r="H32" s="152">
        <v>11000</v>
      </c>
      <c r="I32" s="159" t="str">
        <f t="shared" si="0"/>
        <v/>
      </c>
      <c r="J32" s="211"/>
      <c r="K32" s="160">
        <f t="shared" si="1"/>
        <v>0</v>
      </c>
      <c r="L32" s="159" t="str">
        <f t="shared" si="3"/>
        <v/>
      </c>
      <c r="M32" s="209"/>
      <c r="N32" s="161" t="str">
        <f t="shared" si="2"/>
        <v/>
      </c>
      <c r="O32" s="206"/>
      <c r="P32" s="207"/>
      <c r="Q32" s="162">
        <f t="shared" si="4"/>
        <v>0</v>
      </c>
      <c r="R32" s="376"/>
      <c r="S32" s="163" t="str">
        <f t="shared" si="5"/>
        <v/>
      </c>
      <c r="T32" s="202"/>
    </row>
    <row r="33" spans="2:20" ht="18" customHeight="1">
      <c r="B33" s="158">
        <v>24</v>
      </c>
      <c r="C33" s="362"/>
      <c r="D33" s="363"/>
      <c r="E33" s="364"/>
      <c r="F33" s="213"/>
      <c r="G33" s="214"/>
      <c r="H33" s="152">
        <v>11000</v>
      </c>
      <c r="I33" s="159" t="str">
        <f t="shared" si="0"/>
        <v/>
      </c>
      <c r="J33" s="211"/>
      <c r="K33" s="160">
        <f t="shared" si="1"/>
        <v>0</v>
      </c>
      <c r="L33" s="159" t="str">
        <f t="shared" si="3"/>
        <v/>
      </c>
      <c r="M33" s="209"/>
      <c r="N33" s="161" t="str">
        <f t="shared" si="2"/>
        <v/>
      </c>
      <c r="O33" s="206"/>
      <c r="P33" s="207"/>
      <c r="Q33" s="162">
        <f t="shared" si="4"/>
        <v>0</v>
      </c>
      <c r="R33" s="376"/>
      <c r="S33" s="163" t="str">
        <f t="shared" si="5"/>
        <v/>
      </c>
      <c r="T33" s="202"/>
    </row>
    <row r="34" spans="2:20" ht="18" customHeight="1">
      <c r="B34" s="158">
        <v>25</v>
      </c>
      <c r="C34" s="362"/>
      <c r="D34" s="363"/>
      <c r="E34" s="364"/>
      <c r="F34" s="213"/>
      <c r="G34" s="214"/>
      <c r="H34" s="152">
        <v>11000</v>
      </c>
      <c r="I34" s="159" t="str">
        <f t="shared" si="0"/>
        <v/>
      </c>
      <c r="J34" s="211"/>
      <c r="K34" s="160">
        <f t="shared" si="1"/>
        <v>0</v>
      </c>
      <c r="L34" s="159" t="str">
        <f t="shared" si="3"/>
        <v/>
      </c>
      <c r="M34" s="209"/>
      <c r="N34" s="161" t="str">
        <f t="shared" si="2"/>
        <v/>
      </c>
      <c r="O34" s="206"/>
      <c r="P34" s="207"/>
      <c r="Q34" s="162">
        <f t="shared" si="4"/>
        <v>0</v>
      </c>
      <c r="R34" s="376"/>
      <c r="S34" s="163" t="str">
        <f t="shared" si="5"/>
        <v/>
      </c>
      <c r="T34" s="202"/>
    </row>
    <row r="35" spans="2:20" ht="18" customHeight="1">
      <c r="B35" s="158">
        <v>26</v>
      </c>
      <c r="C35" s="362"/>
      <c r="D35" s="363"/>
      <c r="E35" s="364"/>
      <c r="F35" s="213"/>
      <c r="G35" s="214"/>
      <c r="H35" s="152">
        <v>11000</v>
      </c>
      <c r="I35" s="159" t="str">
        <f t="shared" si="0"/>
        <v/>
      </c>
      <c r="J35" s="211"/>
      <c r="K35" s="160">
        <f t="shared" si="1"/>
        <v>0</v>
      </c>
      <c r="L35" s="159" t="str">
        <f>IFERROR(ROUND(J35/K35,1),"")</f>
        <v/>
      </c>
      <c r="M35" s="209"/>
      <c r="N35" s="161" t="str">
        <f t="shared" si="2"/>
        <v/>
      </c>
      <c r="O35" s="206"/>
      <c r="P35" s="207"/>
      <c r="Q35" s="162">
        <f t="shared" si="4"/>
        <v>0</v>
      </c>
      <c r="R35" s="376"/>
      <c r="S35" s="163" t="str">
        <f t="shared" si="5"/>
        <v/>
      </c>
      <c r="T35" s="202"/>
    </row>
    <row r="36" spans="2:20" ht="18" customHeight="1">
      <c r="B36" s="158">
        <v>27</v>
      </c>
      <c r="C36" s="362"/>
      <c r="D36" s="363"/>
      <c r="E36" s="364"/>
      <c r="F36" s="213"/>
      <c r="G36" s="214"/>
      <c r="H36" s="152">
        <v>11000</v>
      </c>
      <c r="I36" s="159" t="str">
        <f t="shared" si="0"/>
        <v/>
      </c>
      <c r="J36" s="211"/>
      <c r="K36" s="160">
        <f t="shared" si="1"/>
        <v>0</v>
      </c>
      <c r="L36" s="159" t="str">
        <f t="shared" si="3"/>
        <v/>
      </c>
      <c r="M36" s="209"/>
      <c r="N36" s="161" t="str">
        <f t="shared" si="2"/>
        <v/>
      </c>
      <c r="O36" s="206"/>
      <c r="P36" s="207"/>
      <c r="Q36" s="162">
        <f t="shared" si="4"/>
        <v>0</v>
      </c>
      <c r="R36" s="376"/>
      <c r="S36" s="163" t="str">
        <f t="shared" si="5"/>
        <v/>
      </c>
      <c r="T36" s="202"/>
    </row>
    <row r="37" spans="2:20" ht="18" customHeight="1">
      <c r="B37" s="158">
        <v>28</v>
      </c>
      <c r="C37" s="362"/>
      <c r="D37" s="363"/>
      <c r="E37" s="364"/>
      <c r="F37" s="213"/>
      <c r="G37" s="214"/>
      <c r="H37" s="152">
        <v>11000</v>
      </c>
      <c r="I37" s="159" t="str">
        <f t="shared" si="0"/>
        <v/>
      </c>
      <c r="J37" s="211"/>
      <c r="K37" s="160">
        <f t="shared" si="1"/>
        <v>0</v>
      </c>
      <c r="L37" s="159" t="str">
        <f t="shared" si="3"/>
        <v/>
      </c>
      <c r="M37" s="209"/>
      <c r="N37" s="161" t="str">
        <f t="shared" si="2"/>
        <v/>
      </c>
      <c r="O37" s="206"/>
      <c r="P37" s="207"/>
      <c r="Q37" s="162">
        <f t="shared" si="4"/>
        <v>0</v>
      </c>
      <c r="R37" s="376"/>
      <c r="S37" s="163" t="str">
        <f t="shared" si="5"/>
        <v/>
      </c>
      <c r="T37" s="202"/>
    </row>
    <row r="38" spans="2:20" ht="18" customHeight="1">
      <c r="B38" s="158">
        <v>29</v>
      </c>
      <c r="C38" s="362"/>
      <c r="D38" s="363"/>
      <c r="E38" s="364"/>
      <c r="F38" s="213"/>
      <c r="G38" s="214"/>
      <c r="H38" s="152">
        <v>11000</v>
      </c>
      <c r="I38" s="159" t="str">
        <f t="shared" si="0"/>
        <v/>
      </c>
      <c r="J38" s="211"/>
      <c r="K38" s="160">
        <f t="shared" si="1"/>
        <v>0</v>
      </c>
      <c r="L38" s="159" t="str">
        <f t="shared" si="3"/>
        <v/>
      </c>
      <c r="M38" s="209"/>
      <c r="N38" s="161" t="str">
        <f t="shared" si="2"/>
        <v/>
      </c>
      <c r="O38" s="206"/>
      <c r="P38" s="207"/>
      <c r="Q38" s="162">
        <f t="shared" si="4"/>
        <v>0</v>
      </c>
      <c r="R38" s="376"/>
      <c r="S38" s="163" t="str">
        <f t="shared" si="5"/>
        <v/>
      </c>
      <c r="T38" s="202"/>
    </row>
    <row r="39" spans="2:20" ht="18" customHeight="1" thickBot="1">
      <c r="B39" s="158">
        <v>30</v>
      </c>
      <c r="C39" s="362"/>
      <c r="D39" s="363"/>
      <c r="E39" s="364"/>
      <c r="F39" s="213"/>
      <c r="G39" s="214"/>
      <c r="H39" s="152">
        <v>11000</v>
      </c>
      <c r="I39" s="159" t="str">
        <f t="shared" si="0"/>
        <v/>
      </c>
      <c r="J39" s="211"/>
      <c r="K39" s="160">
        <f t="shared" si="1"/>
        <v>0</v>
      </c>
      <c r="L39" s="159" t="str">
        <f t="shared" si="3"/>
        <v/>
      </c>
      <c r="M39" s="209"/>
      <c r="N39" s="161" t="str">
        <f t="shared" si="2"/>
        <v/>
      </c>
      <c r="O39" s="206"/>
      <c r="P39" s="207"/>
      <c r="Q39" s="162">
        <f t="shared" si="4"/>
        <v>0</v>
      </c>
      <c r="R39" s="377"/>
      <c r="S39" s="163" t="str">
        <f t="shared" si="5"/>
        <v/>
      </c>
      <c r="T39" s="202"/>
    </row>
    <row r="40" spans="2:20" ht="18" customHeight="1" thickBot="1">
      <c r="B40" s="365" t="s">
        <v>153</v>
      </c>
      <c r="C40" s="366"/>
      <c r="D40" s="366"/>
      <c r="E40" s="366"/>
      <c r="F40" s="366"/>
      <c r="G40" s="367"/>
      <c r="H40" s="164"/>
      <c r="I40" s="165">
        <f>SUM(I10:I39)</f>
        <v>0</v>
      </c>
      <c r="J40" s="166"/>
      <c r="K40" s="167"/>
      <c r="L40" s="168">
        <f>SUM(L10:L39)</f>
        <v>0</v>
      </c>
      <c r="M40" s="169">
        <f t="shared" ref="M40:Q40" si="6">SUM(M10:M39)</f>
        <v>0</v>
      </c>
      <c r="N40" s="170">
        <f t="shared" si="6"/>
        <v>0</v>
      </c>
      <c r="O40" s="170">
        <f t="shared" si="6"/>
        <v>0</v>
      </c>
      <c r="P40" s="171">
        <f t="shared" si="6"/>
        <v>0</v>
      </c>
      <c r="Q40" s="172">
        <f t="shared" si="6"/>
        <v>0</v>
      </c>
      <c r="R40" s="203"/>
      <c r="S40" s="173" t="str">
        <f t="shared" si="5"/>
        <v/>
      </c>
      <c r="T40" s="174"/>
    </row>
    <row r="41" spans="2:20" ht="18" customHeight="1">
      <c r="B41" s="130" t="s">
        <v>154</v>
      </c>
    </row>
    <row r="42" spans="2:20" ht="18" customHeight="1">
      <c r="B42" s="130" t="s">
        <v>155</v>
      </c>
    </row>
    <row r="43" spans="2:20" ht="18" customHeight="1">
      <c r="B43" s="175" t="s">
        <v>156</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M10:M39" xr:uid="{00000000-0002-0000-1100-000000000000}">
      <formula1>"1,2,3,4,5,6,7,8,9,10,11,12"</formula1>
    </dataValidation>
    <dataValidation type="list" allowBlank="1" showInputMessage="1" showErrorMessage="1" sqref="F10:F39" xr:uid="{00000000-0002-0000-1100-000001000000}">
      <formula1>"放課後児童支援員,補助員,育成支援の周辺業務を行う職員,その他"</formula1>
    </dataValidation>
    <dataValidation type="list" allowBlank="1" showInputMessage="1" showErrorMessage="1" sqref="G10:G39" xr:uid="{00000000-0002-0000-1100-000002000000}">
      <formula1>"常勤職員,非常勤職員"</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B1:C651"/>
  <sheetViews>
    <sheetView view="pageBreakPreview" zoomScale="60" zoomScaleNormal="100" workbookViewId="0">
      <selection sqref="A1:G1"/>
    </sheetView>
  </sheetViews>
  <sheetFormatPr defaultColWidth="9.109375" defaultRowHeight="13.1"/>
  <cols>
    <col min="1" max="1" width="3" style="87" customWidth="1"/>
    <col min="2" max="2" width="29.44140625" style="89" customWidth="1"/>
    <col min="3" max="3" width="67.5546875" style="89" customWidth="1"/>
    <col min="4" max="171" width="3" style="87" customWidth="1"/>
    <col min="172" max="16384" width="9.109375" style="87"/>
  </cols>
  <sheetData>
    <row r="1" spans="2:3" ht="18" customHeight="1">
      <c r="B1" s="88" t="s">
        <v>72</v>
      </c>
    </row>
    <row r="2" spans="2:3" ht="18" customHeight="1"/>
    <row r="3" spans="2:3" ht="18" customHeight="1"/>
    <row r="4" spans="2:3" ht="30" customHeight="1">
      <c r="B4" s="90" t="s">
        <v>73</v>
      </c>
      <c r="C4" s="91" t="s">
        <v>74</v>
      </c>
    </row>
    <row r="5" spans="2:3" ht="30" customHeight="1">
      <c r="B5" s="90" t="s">
        <v>75</v>
      </c>
      <c r="C5" s="91" t="s">
        <v>76</v>
      </c>
    </row>
    <row r="6" spans="2:3" ht="52.4">
      <c r="B6" s="90" t="s">
        <v>77</v>
      </c>
      <c r="C6" s="91" t="s">
        <v>78</v>
      </c>
    </row>
    <row r="7" spans="2:3" ht="65.45">
      <c r="B7" s="90" t="s">
        <v>79</v>
      </c>
      <c r="C7" s="91" t="s">
        <v>80</v>
      </c>
    </row>
    <row r="8" spans="2:3" ht="52.4">
      <c r="B8" s="90" t="s">
        <v>81</v>
      </c>
      <c r="C8" s="91" t="s">
        <v>82</v>
      </c>
    </row>
    <row r="9" spans="2:3" ht="30" customHeight="1">
      <c r="B9" s="90" t="s">
        <v>83</v>
      </c>
      <c r="C9" s="91" t="s">
        <v>84</v>
      </c>
    </row>
    <row r="10" spans="2:3" ht="65.45">
      <c r="B10" s="90" t="s">
        <v>85</v>
      </c>
      <c r="C10" s="91" t="s">
        <v>86</v>
      </c>
    </row>
    <row r="11" spans="2:3" ht="39.299999999999997">
      <c r="B11" s="90" t="s">
        <v>87</v>
      </c>
      <c r="C11" s="91" t="s">
        <v>88</v>
      </c>
    </row>
    <row r="12" spans="2:3" ht="104.75">
      <c r="B12" s="90" t="s">
        <v>89</v>
      </c>
      <c r="C12" s="91" t="s">
        <v>90</v>
      </c>
    </row>
    <row r="13" spans="2:3" ht="78.55">
      <c r="B13" s="90" t="s">
        <v>91</v>
      </c>
      <c r="C13" s="91" t="s">
        <v>92</v>
      </c>
    </row>
    <row r="14" spans="2:3" ht="78.55">
      <c r="B14" s="90" t="s">
        <v>93</v>
      </c>
      <c r="C14" s="91" t="s">
        <v>94</v>
      </c>
    </row>
    <row r="15" spans="2:3" ht="39.299999999999997">
      <c r="B15" s="90" t="s">
        <v>95</v>
      </c>
      <c r="C15" s="91" t="s">
        <v>96</v>
      </c>
    </row>
    <row r="16" spans="2:3"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sheetData>
  <phoneticPr fontId="6"/>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election activeCell="C15" sqref="C15"/>
    </sheetView>
  </sheetViews>
  <sheetFormatPr defaultColWidth="9.109375" defaultRowHeight="12"/>
  <cols>
    <col min="1" max="1" width="27.6640625" style="176" bestFit="1" customWidth="1"/>
    <col min="2" max="6" width="10.6640625" style="176" customWidth="1"/>
    <col min="7" max="16384" width="9.109375" style="176"/>
  </cols>
  <sheetData>
    <row r="1" spans="1:6">
      <c r="A1" s="176" t="s">
        <v>157</v>
      </c>
    </row>
    <row r="2" spans="1:6">
      <c r="A2" s="177" t="s">
        <v>176</v>
      </c>
      <c r="B2" s="177" t="e">
        <f ca="1">IF(INDIRECT("'R7学童'!"&amp;$A$4)&lt;&gt;"規定値","行追加あり","")</f>
        <v>#REF!</v>
      </c>
      <c r="C2" s="177" t="str">
        <f ca="1">IF(INDIRECT("'R8学童'!"&amp;$A$4)&lt;&gt;"規定値","行追加あり","")</f>
        <v>行追加あり</v>
      </c>
      <c r="D2" s="177" t="str">
        <f ca="1">IF(INDIRECT("'R9学童'!"&amp;$A$4)&lt;&gt;"規定値","行追加あり","")</f>
        <v>行追加あり</v>
      </c>
      <c r="E2" s="177" t="str">
        <f ca="1">IF(INDIRECT("'R10学童'!"&amp;$A$4)&lt;&gt;"規定値","行追加あり","")</f>
        <v>行追加あり</v>
      </c>
      <c r="F2" s="177" t="str">
        <f ca="1">IF(INDIRECT("'R11学童'!"&amp;$A$4)&lt;&gt;"規定値","行追加あり","")</f>
        <v>行追加あり</v>
      </c>
    </row>
    <row r="3" spans="1:6">
      <c r="A3" s="177" t="s">
        <v>177</v>
      </c>
      <c r="B3" s="188"/>
      <c r="C3" s="188"/>
      <c r="D3" s="188"/>
      <c r="E3" s="188"/>
      <c r="F3" s="188"/>
    </row>
    <row r="4" spans="1:6">
      <c r="A4" s="177" t="s">
        <v>178</v>
      </c>
      <c r="B4" s="180" t="s">
        <v>158</v>
      </c>
      <c r="C4" s="180" t="s">
        <v>158</v>
      </c>
      <c r="D4" s="180" t="s">
        <v>158</v>
      </c>
      <c r="E4" s="180" t="s">
        <v>158</v>
      </c>
      <c r="F4" s="180" t="s">
        <v>158</v>
      </c>
    </row>
    <row r="5" spans="1:6">
      <c r="A5" s="179" t="s">
        <v>62</v>
      </c>
      <c r="B5" s="187"/>
      <c r="C5" s="187"/>
      <c r="D5" s="187"/>
      <c r="E5" s="187"/>
      <c r="F5" s="187"/>
    </row>
    <row r="6" spans="1:6">
      <c r="A6" s="177" t="s">
        <v>159</v>
      </c>
      <c r="B6" s="182">
        <f>SUM('R８学童'!C8:C9)</f>
        <v>0</v>
      </c>
      <c r="C6" s="182">
        <f>SUM('R9学童'!C8:C9)</f>
        <v>0</v>
      </c>
      <c r="D6" s="182">
        <f>SUM('R10学童'!C8:C9)</f>
        <v>0</v>
      </c>
      <c r="E6" s="182">
        <f>SUM('R11学童'!C8:C9)</f>
        <v>0</v>
      </c>
      <c r="F6" s="182">
        <f>SUM('R12学童'!C8:C9)</f>
        <v>0</v>
      </c>
    </row>
    <row r="7" spans="1:6">
      <c r="A7" s="177" t="s">
        <v>160</v>
      </c>
      <c r="B7" s="182">
        <f>SUM('R８学童'!C11:C15)</f>
        <v>0</v>
      </c>
      <c r="C7" s="182">
        <f>SUM('R9学童'!C11:C15)</f>
        <v>0</v>
      </c>
      <c r="D7" s="182">
        <f>SUM('R10学童'!C11:C15)</f>
        <v>0</v>
      </c>
      <c r="E7" s="182">
        <f>SUM('R11学童'!C11:C15)</f>
        <v>0</v>
      </c>
      <c r="F7" s="182">
        <f>SUM('R12学童'!C11:C15)</f>
        <v>0</v>
      </c>
    </row>
    <row r="8" spans="1:6">
      <c r="A8" s="177" t="s">
        <v>161</v>
      </c>
      <c r="B8" s="182">
        <f>SUM('R８学童'!C17:C26)</f>
        <v>0</v>
      </c>
      <c r="C8" s="182">
        <f>SUM('R9学童'!C17:C26)</f>
        <v>0</v>
      </c>
      <c r="D8" s="182">
        <f>SUM('R10学童'!C17:C26)</f>
        <v>0</v>
      </c>
      <c r="E8" s="182">
        <f>SUM('R11学童'!C17:C26)</f>
        <v>0</v>
      </c>
      <c r="F8" s="182">
        <f>SUM('R12学童'!C17:C26)</f>
        <v>0</v>
      </c>
    </row>
    <row r="9" spans="1:6">
      <c r="A9" s="177" t="s">
        <v>162</v>
      </c>
      <c r="B9" s="182">
        <f>SUM('R８学童'!C28:C29)</f>
        <v>0</v>
      </c>
      <c r="C9" s="182">
        <f>SUM('R9学童'!C28:C29)</f>
        <v>0</v>
      </c>
      <c r="D9" s="182">
        <f>SUM('R10学童'!C28:C29)</f>
        <v>0</v>
      </c>
      <c r="E9" s="182">
        <f>SUM('R11学童'!C28:C29)</f>
        <v>0</v>
      </c>
      <c r="F9" s="182">
        <f>SUM('R12学童'!C28:C29)</f>
        <v>0</v>
      </c>
    </row>
    <row r="10" spans="1:6">
      <c r="A10" s="177" t="s">
        <v>163</v>
      </c>
      <c r="B10" s="182">
        <f>SUM('R８学童'!C30:C31)</f>
        <v>0</v>
      </c>
      <c r="C10" s="182">
        <f>SUM('R9学童'!C30:C31)</f>
        <v>0</v>
      </c>
      <c r="D10" s="182">
        <f>SUM('R10学童'!C30:C31)</f>
        <v>0</v>
      </c>
      <c r="E10" s="182">
        <f>SUM('R11学童'!C30:C31)</f>
        <v>0</v>
      </c>
      <c r="F10" s="182">
        <f>SUM('R12学童'!C30:C31)</f>
        <v>0</v>
      </c>
    </row>
    <row r="11" spans="1:6">
      <c r="A11" s="177" t="s">
        <v>164</v>
      </c>
      <c r="B11" s="182">
        <f>SUM('R８学童'!C33:C34)</f>
        <v>0</v>
      </c>
      <c r="C11" s="182">
        <f>SUM('R9学童'!C33:C34)</f>
        <v>0</v>
      </c>
      <c r="D11" s="182">
        <f>SUM('R10学童'!C33:C34)</f>
        <v>0</v>
      </c>
      <c r="E11" s="182">
        <f>SUM('R11学童'!C33:C34)</f>
        <v>0</v>
      </c>
      <c r="F11" s="182">
        <f>SUM('R12学童'!C33:C34)</f>
        <v>0</v>
      </c>
    </row>
    <row r="12" spans="1:6">
      <c r="A12" s="177" t="s">
        <v>165</v>
      </c>
      <c r="B12" s="182">
        <f>SUM('R８学童'!C35)</f>
        <v>0</v>
      </c>
      <c r="C12" s="182">
        <f>SUM('R9学童'!C35)</f>
        <v>0</v>
      </c>
      <c r="D12" s="182">
        <f>SUM('R10学童'!C35)</f>
        <v>0</v>
      </c>
      <c r="E12" s="182">
        <f>SUM('R11学童'!C35)</f>
        <v>0</v>
      </c>
      <c r="F12" s="182">
        <f>SUM('R12学童'!C35)</f>
        <v>0</v>
      </c>
    </row>
    <row r="13" spans="1:6">
      <c r="A13" s="179" t="s">
        <v>63</v>
      </c>
      <c r="B13" s="187"/>
      <c r="C13" s="187"/>
      <c r="D13" s="187"/>
      <c r="E13" s="187"/>
      <c r="F13" s="187"/>
    </row>
    <row r="14" spans="1:6">
      <c r="A14" s="177" t="s">
        <v>166</v>
      </c>
      <c r="B14" s="182">
        <f>SUM('R８学童'!C37)</f>
        <v>0</v>
      </c>
      <c r="C14" s="182">
        <f>SUM('R9学童'!C37)</f>
        <v>0</v>
      </c>
      <c r="D14" s="182">
        <f>SUM('R10学童'!C37)</f>
        <v>0</v>
      </c>
      <c r="E14" s="182">
        <f>SUM('R11学童'!C37)</f>
        <v>0</v>
      </c>
      <c r="F14" s="182">
        <f>SUM('R12学童'!C37)</f>
        <v>0</v>
      </c>
    </row>
    <row r="15" spans="1:6">
      <c r="A15" s="185" t="s">
        <v>167</v>
      </c>
      <c r="B15" s="184">
        <f>SUM('R８学童'!C41:C44)+SUM('R８学童'!C46:C47)+SUM('R８学童'!C49)</f>
        <v>0</v>
      </c>
      <c r="C15" s="182">
        <f>SUM('R9学童'!C41:C44)+SUM('R9学童'!C46:C47)+SUM('R9学童'!C49)</f>
        <v>0</v>
      </c>
      <c r="D15" s="182">
        <f>SUM('R10学童'!C41:C44)+SUM('R10学童'!C46:C47)+SUM('R10学童'!C49)</f>
        <v>0</v>
      </c>
      <c r="E15" s="182">
        <f>SUM('R11学童'!C41:C44)+SUM('R11学童'!C46:C47)+SUM('R11学童'!C49)</f>
        <v>0</v>
      </c>
      <c r="F15" s="182">
        <f>SUM('R12学童'!C41:C44)+SUM('R12学童'!C46:C47)+SUM('R12学童'!C49)</f>
        <v>0</v>
      </c>
    </row>
    <row r="16" spans="1:6">
      <c r="A16" s="177" t="s">
        <v>168</v>
      </c>
      <c r="B16" s="182">
        <f>SUM('R８学童'!C52:C54)</f>
        <v>0</v>
      </c>
      <c r="C16" s="182">
        <f>SUM('R9学童'!C52:C54)</f>
        <v>0</v>
      </c>
      <c r="D16" s="182">
        <f>SUM('R10学童'!C52:C54)</f>
        <v>0</v>
      </c>
      <c r="E16" s="182">
        <f>SUM('R11学童'!C52:C54)</f>
        <v>0</v>
      </c>
      <c r="F16" s="182">
        <f>SUM('R12学童'!C52:C54)</f>
        <v>0</v>
      </c>
    </row>
    <row r="17" spans="1:6">
      <c r="A17" s="185" t="s">
        <v>169</v>
      </c>
      <c r="B17" s="184">
        <f>SUM('R８学童'!C55)</f>
        <v>0</v>
      </c>
      <c r="C17" s="182">
        <f>SUM('R9学童'!C55)</f>
        <v>0</v>
      </c>
      <c r="D17" s="182">
        <f>SUM('R10学童'!C55)</f>
        <v>0</v>
      </c>
      <c r="E17" s="182">
        <f>SUM('R11学童'!C55)</f>
        <v>0</v>
      </c>
      <c r="F17" s="182">
        <f>SUM('R12学童'!C55)</f>
        <v>0</v>
      </c>
    </row>
    <row r="18" spans="1:6">
      <c r="A18" s="177" t="s">
        <v>170</v>
      </c>
      <c r="B18" s="182">
        <f>SUM('R８学童'!C45)</f>
        <v>0</v>
      </c>
      <c r="C18" s="182">
        <f>SUM('R9学童'!C45)</f>
        <v>0</v>
      </c>
      <c r="D18" s="182">
        <f>SUM('R10学童'!C45)</f>
        <v>0</v>
      </c>
      <c r="E18" s="182">
        <f>SUM('R11学童'!C45)</f>
        <v>0</v>
      </c>
      <c r="F18" s="182">
        <f>SUM('R12学童'!C45)</f>
        <v>0</v>
      </c>
    </row>
    <row r="19" spans="1:6">
      <c r="A19" s="177" t="s">
        <v>171</v>
      </c>
      <c r="B19" s="181"/>
      <c r="C19" s="181"/>
      <c r="D19" s="181"/>
      <c r="E19" s="181"/>
      <c r="F19" s="181"/>
    </row>
    <row r="20" spans="1:6">
      <c r="A20" s="177" t="s">
        <v>172</v>
      </c>
      <c r="B20" s="181"/>
      <c r="C20" s="181"/>
      <c r="D20" s="181"/>
      <c r="E20" s="181"/>
      <c r="F20" s="181"/>
    </row>
    <row r="21" spans="1:6">
      <c r="A21" s="177" t="s">
        <v>173</v>
      </c>
      <c r="B21" s="182">
        <f>SUM('R８学童'!C56)</f>
        <v>0</v>
      </c>
      <c r="C21" s="182">
        <f>SUM('R9学童'!C56)</f>
        <v>0</v>
      </c>
      <c r="D21" s="182">
        <f>SUM('R10学童'!C56)</f>
        <v>0</v>
      </c>
      <c r="E21" s="182">
        <f>SUM('R11学童'!C56)</f>
        <v>0</v>
      </c>
      <c r="F21" s="182">
        <f>SUM('R12学童'!C56)</f>
        <v>0</v>
      </c>
    </row>
    <row r="22" spans="1:6">
      <c r="A22" s="177" t="s">
        <v>174</v>
      </c>
      <c r="B22" s="182">
        <f>SUM('R８学童'!C48)</f>
        <v>0</v>
      </c>
      <c r="C22" s="182">
        <f>SUM('R9学童'!C48)</f>
        <v>0</v>
      </c>
      <c r="D22" s="182">
        <f>SUM('R10学童'!C48)</f>
        <v>0</v>
      </c>
      <c r="E22" s="182">
        <f>SUM('R11学童'!C48)</f>
        <v>0</v>
      </c>
      <c r="F22" s="182">
        <f>SUM('R12学童'!C48)</f>
        <v>0</v>
      </c>
    </row>
    <row r="23" spans="1:6">
      <c r="A23" s="177" t="s">
        <v>175</v>
      </c>
      <c r="B23" s="182">
        <f>SUM('R８学童'!C57)</f>
        <v>0</v>
      </c>
      <c r="C23" s="182">
        <f>SUM('R9学童'!C57)</f>
        <v>0</v>
      </c>
      <c r="D23" s="182">
        <f>SUM('R10学童'!C57)</f>
        <v>0</v>
      </c>
      <c r="E23" s="182">
        <f>SUM('R11学童'!C57)</f>
        <v>0</v>
      </c>
      <c r="F23" s="182">
        <f>SUM('R12学童'!C57)</f>
        <v>0</v>
      </c>
    </row>
    <row r="24" spans="1:6">
      <c r="A24" s="178" t="s">
        <v>51</v>
      </c>
      <c r="B24" s="183" t="e">
        <f>IF(#REF!&lt;&gt;'様式6(運営業務委託予算執行見積書 統括表)'!D5,"不一致","")</f>
        <v>#REF!</v>
      </c>
      <c r="C24" s="183" t="e">
        <f>IF(#REF!&lt;&gt;'様式6(運営業務委託予算執行見積書 統括表)'!D9,"不一致","")</f>
        <v>#REF!</v>
      </c>
      <c r="D24" s="183" t="e">
        <f>IF(#REF!&lt;&gt;'様式6(運営業務委託予算執行見積書 統括表)'!D13,"不一致","")</f>
        <v>#REF!</v>
      </c>
      <c r="E24" s="183" t="e">
        <f>IF(#REF!&lt;&gt;'様式6(運営業務委託予算執行見積書 統括表)'!D17,"不一致","")</f>
        <v>#REF!</v>
      </c>
      <c r="F24" s="183" t="e">
        <f>IF(#REF!&lt;&gt;'様式6(運営業務委託予算執行見積書 統括表)'!D21,"不一致","")</f>
        <v>#REF!</v>
      </c>
    </row>
  </sheetData>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3" tint="0.39997558519241921"/>
    <pageSetUpPr fitToPage="1"/>
  </sheetPr>
  <dimension ref="A1:G26"/>
  <sheetViews>
    <sheetView tabSelected="1" view="pageLayout" zoomScale="85" zoomScaleNormal="100" zoomScaleSheetLayoutView="85" zoomScalePageLayoutView="85" workbookViewId="0">
      <selection activeCell="B6" sqref="B6:B8"/>
    </sheetView>
  </sheetViews>
  <sheetFormatPr defaultColWidth="9.109375" defaultRowHeight="32.450000000000003" customHeight="1"/>
  <cols>
    <col min="1" max="1" width="21.109375" style="59" customWidth="1"/>
    <col min="2" max="2" width="24.33203125" style="59" customWidth="1"/>
    <col min="3" max="3" width="17.109375" style="67" customWidth="1"/>
    <col min="4" max="4" width="44.44140625" style="60" customWidth="1"/>
    <col min="5" max="16384" width="9.109375" style="59"/>
  </cols>
  <sheetData>
    <row r="1" spans="1:7" ht="17.45" customHeight="1">
      <c r="A1" s="215" t="str">
        <f>"練馬区立学童クラブ運営業務委託（令和 " &amp;A5 &amp;" 年度～令和 " &amp;A21  &amp;" 年度）"</f>
        <v>練馬区立学童クラブ運営業務委託（令和 8 年度～令和 12 年度）</v>
      </c>
      <c r="B1" s="215"/>
      <c r="C1" s="215"/>
      <c r="D1" s="215"/>
      <c r="E1" s="215"/>
      <c r="F1" s="215"/>
      <c r="G1" s="215"/>
    </row>
    <row r="2" spans="1:7" ht="17.45" customHeight="1">
      <c r="A2" s="216" t="str">
        <f>"予算執行見積書　統括表（ "&amp;設定シート!B3&amp;" 名受入）"</f>
        <v>予算執行見積書　統括表（ 55・60 名受入）</v>
      </c>
      <c r="B2" s="216"/>
      <c r="C2" s="216"/>
      <c r="D2" s="216"/>
      <c r="E2" s="216"/>
      <c r="F2" s="216"/>
      <c r="G2" s="216"/>
    </row>
    <row r="3" spans="1:7" ht="17.45" customHeight="1" thickBot="1">
      <c r="A3" s="69" t="s">
        <v>55</v>
      </c>
      <c r="B3" s="69"/>
    </row>
    <row r="4" spans="1:7" ht="27.95" customHeight="1" thickBot="1">
      <c r="A4" s="228"/>
      <c r="B4" s="229"/>
      <c r="C4" s="230"/>
      <c r="D4" s="61" t="str">
        <f>"学童クラブ（ "&amp;設定シート!B3&amp;" 名）"</f>
        <v>学童クラブ（ 55・60 名）</v>
      </c>
    </row>
    <row r="5" spans="1:7" ht="27.95" customHeight="1" thickBot="1">
      <c r="A5" s="238">
        <f>設定シート!B5</f>
        <v>8</v>
      </c>
      <c r="B5" s="231" t="s">
        <v>51</v>
      </c>
      <c r="C5" s="232"/>
      <c r="D5" s="63">
        <f>SUM(D6:D8)</f>
        <v>0</v>
      </c>
      <c r="F5" s="59" t="s">
        <v>187</v>
      </c>
    </row>
    <row r="6" spans="1:7" ht="27.95" customHeight="1" thickTop="1">
      <c r="A6" s="239"/>
      <c r="B6" s="235" t="s">
        <v>64</v>
      </c>
      <c r="C6" s="78" t="s">
        <v>65</v>
      </c>
      <c r="D6" s="79">
        <f>'R８学童'!J5</f>
        <v>0</v>
      </c>
    </row>
    <row r="7" spans="1:7" ht="27.95" customHeight="1">
      <c r="A7" s="239"/>
      <c r="B7" s="236"/>
      <c r="C7" s="78" t="s">
        <v>66</v>
      </c>
      <c r="D7" s="79">
        <f>'R８学童'!J36</f>
        <v>0</v>
      </c>
    </row>
    <row r="8" spans="1:7" ht="27.95" customHeight="1" thickBot="1">
      <c r="A8" s="240"/>
      <c r="B8" s="237"/>
      <c r="C8" s="93" t="s">
        <v>70</v>
      </c>
      <c r="D8" s="79">
        <f>'R８学童'!C35</f>
        <v>0</v>
      </c>
    </row>
    <row r="9" spans="1:7" ht="27.95" customHeight="1" thickBot="1">
      <c r="A9" s="246">
        <f>A5+1</f>
        <v>9</v>
      </c>
      <c r="B9" s="233" t="s">
        <v>51</v>
      </c>
      <c r="C9" s="234"/>
      <c r="D9" s="64">
        <f>SUM(D10:D12)</f>
        <v>0</v>
      </c>
    </row>
    <row r="10" spans="1:7" ht="27.95" customHeight="1" thickTop="1">
      <c r="A10" s="247"/>
      <c r="B10" s="223" t="s">
        <v>64</v>
      </c>
      <c r="C10" s="101" t="s">
        <v>65</v>
      </c>
      <c r="D10" s="102">
        <f>'R9学童'!J5</f>
        <v>0</v>
      </c>
    </row>
    <row r="11" spans="1:7" ht="27.95" customHeight="1">
      <c r="A11" s="247"/>
      <c r="B11" s="224"/>
      <c r="C11" s="101" t="s">
        <v>66</v>
      </c>
      <c r="D11" s="102">
        <f>'R9学童'!J36</f>
        <v>0</v>
      </c>
    </row>
    <row r="12" spans="1:7" ht="27.95" customHeight="1" thickBot="1">
      <c r="A12" s="248"/>
      <c r="B12" s="225"/>
      <c r="C12" s="103" t="s">
        <v>70</v>
      </c>
      <c r="D12" s="102">
        <f>'R9学童'!C35</f>
        <v>0</v>
      </c>
    </row>
    <row r="13" spans="1:7" ht="27.95" customHeight="1" thickBot="1">
      <c r="A13" s="220">
        <f>A9+1</f>
        <v>10</v>
      </c>
      <c r="B13" s="226" t="s">
        <v>51</v>
      </c>
      <c r="C13" s="227"/>
      <c r="D13" s="65">
        <f>SUM(D14:D16)</f>
        <v>0</v>
      </c>
    </row>
    <row r="14" spans="1:7" ht="27.95" customHeight="1" thickTop="1">
      <c r="A14" s="221"/>
      <c r="B14" s="217" t="s">
        <v>64</v>
      </c>
      <c r="C14" s="94" t="s">
        <v>65</v>
      </c>
      <c r="D14" s="80">
        <f>'R10学童'!J5</f>
        <v>0</v>
      </c>
    </row>
    <row r="15" spans="1:7" ht="27.95" customHeight="1">
      <c r="A15" s="221"/>
      <c r="B15" s="218"/>
      <c r="C15" s="94" t="s">
        <v>66</v>
      </c>
      <c r="D15" s="80">
        <f>'R10学童'!J36</f>
        <v>0</v>
      </c>
    </row>
    <row r="16" spans="1:7" ht="27.95" customHeight="1" thickBot="1">
      <c r="A16" s="222"/>
      <c r="B16" s="219"/>
      <c r="C16" s="95" t="s">
        <v>70</v>
      </c>
      <c r="D16" s="80">
        <f>'R10学童'!C35</f>
        <v>0</v>
      </c>
    </row>
    <row r="17" spans="1:4" ht="27.95" customHeight="1" thickBot="1">
      <c r="A17" s="252">
        <f>A13+1</f>
        <v>11</v>
      </c>
      <c r="B17" s="255" t="s">
        <v>51</v>
      </c>
      <c r="C17" s="256"/>
      <c r="D17" s="66">
        <f>SUM(D18:D20)</f>
        <v>0</v>
      </c>
    </row>
    <row r="18" spans="1:4" ht="27.95" customHeight="1" thickTop="1">
      <c r="A18" s="253"/>
      <c r="B18" s="249" t="s">
        <v>64</v>
      </c>
      <c r="C18" s="81" t="s">
        <v>65</v>
      </c>
      <c r="D18" s="82">
        <f>'R11学童'!J5</f>
        <v>0</v>
      </c>
    </row>
    <row r="19" spans="1:4" ht="27.95" customHeight="1">
      <c r="A19" s="253"/>
      <c r="B19" s="250"/>
      <c r="C19" s="81" t="s">
        <v>66</v>
      </c>
      <c r="D19" s="82">
        <f>'R11学童'!J36</f>
        <v>0</v>
      </c>
    </row>
    <row r="20" spans="1:4" ht="27.95" customHeight="1" thickBot="1">
      <c r="A20" s="254"/>
      <c r="B20" s="251"/>
      <c r="C20" s="96" t="s">
        <v>70</v>
      </c>
      <c r="D20" s="82">
        <f>'R11学童'!C35</f>
        <v>0</v>
      </c>
    </row>
    <row r="21" spans="1:4" ht="27.95" customHeight="1" thickBot="1">
      <c r="A21" s="257">
        <f>A17+1</f>
        <v>12</v>
      </c>
      <c r="B21" s="244" t="s">
        <v>51</v>
      </c>
      <c r="C21" s="245"/>
      <c r="D21" s="62">
        <f>SUM(D22:D24)</f>
        <v>0</v>
      </c>
    </row>
    <row r="22" spans="1:4" ht="27.95" customHeight="1" thickTop="1">
      <c r="A22" s="258"/>
      <c r="B22" s="260" t="s">
        <v>64</v>
      </c>
      <c r="C22" s="76" t="s">
        <v>65</v>
      </c>
      <c r="D22" s="77">
        <f>'R12学童'!J5</f>
        <v>0</v>
      </c>
    </row>
    <row r="23" spans="1:4" ht="27.95" customHeight="1">
      <c r="A23" s="258"/>
      <c r="B23" s="261"/>
      <c r="C23" s="76" t="s">
        <v>66</v>
      </c>
      <c r="D23" s="77">
        <f>'R12学童'!J36</f>
        <v>0</v>
      </c>
    </row>
    <row r="24" spans="1:4" ht="27.95" customHeight="1" thickBot="1">
      <c r="A24" s="259"/>
      <c r="B24" s="262"/>
      <c r="C24" s="92" t="s">
        <v>70</v>
      </c>
      <c r="D24" s="77">
        <f>'R12学童'!C35</f>
        <v>0</v>
      </c>
    </row>
    <row r="25" spans="1:4" ht="27.95" customHeight="1" thickBot="1">
      <c r="A25" s="241" t="s">
        <v>60</v>
      </c>
      <c r="B25" s="242"/>
      <c r="C25" s="243"/>
      <c r="D25" s="70">
        <f>D21+D5+D9+D13+D17</f>
        <v>0</v>
      </c>
    </row>
    <row r="26" spans="1:4" ht="32.450000000000003" customHeight="1" thickBot="1">
      <c r="A26" s="241" t="s">
        <v>68</v>
      </c>
      <c r="B26" s="242"/>
      <c r="C26" s="243"/>
      <c r="D26" s="70">
        <f>ROUND(D25/5,0)</f>
        <v>0</v>
      </c>
    </row>
  </sheetData>
  <sheetProtection sheet="1" objects="1" scenarios="1"/>
  <mergeCells count="20">
    <mergeCell ref="A26:C26"/>
    <mergeCell ref="A25:C25"/>
    <mergeCell ref="B21:C21"/>
    <mergeCell ref="A9:A12"/>
    <mergeCell ref="B18:B20"/>
    <mergeCell ref="A17:A20"/>
    <mergeCell ref="B17:C17"/>
    <mergeCell ref="A21:A24"/>
    <mergeCell ref="B22:B24"/>
    <mergeCell ref="A1:G1"/>
    <mergeCell ref="A2:G2"/>
    <mergeCell ref="B14:B16"/>
    <mergeCell ref="A13:A16"/>
    <mergeCell ref="B10:B12"/>
    <mergeCell ref="B13:C13"/>
    <mergeCell ref="A4:C4"/>
    <mergeCell ref="B5:C5"/>
    <mergeCell ref="B9:C9"/>
    <mergeCell ref="B6:B8"/>
    <mergeCell ref="A5:A8"/>
  </mergeCells>
  <phoneticPr fontId="6"/>
  <printOptions horizontalCentered="1" verticalCentered="1"/>
  <pageMargins left="0.70866141732283472" right="0.70866141732283472" top="0.74803149606299213" bottom="0.74803149606299213" header="0.31496062992125984" footer="0.31496062992125984"/>
  <pageSetup paperSize="9" scale="72" orientation="portrait" r:id="rId1"/>
  <headerFooter>
    <oddHeader>&amp;L（提出書類　応募書類Ⅱ№７）&amp;C&amp;14
&amp;R&amp;"ＭＳ Ｐゴシック,標準"&amp;11（様式６）</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1:O61"/>
  <sheetViews>
    <sheetView zoomScale="85" zoomScaleNormal="85" zoomScaleSheetLayoutView="85" workbookViewId="0">
      <selection activeCell="D46" sqref="D46:J46"/>
    </sheetView>
  </sheetViews>
  <sheetFormatPr defaultColWidth="11" defaultRowHeight="12"/>
  <cols>
    <col min="1" max="1" width="2.33203125" style="2" customWidth="1"/>
    <col min="2" max="2" width="28.5546875" style="3" customWidth="1"/>
    <col min="3" max="3" width="14" style="2" customWidth="1"/>
    <col min="4" max="5" width="14.44140625" style="1" customWidth="1"/>
    <col min="6" max="6" width="10.88671875" style="2" customWidth="1"/>
    <col min="7" max="7" width="13" style="1" customWidth="1"/>
    <col min="8" max="8" width="14.44140625" style="1" customWidth="1"/>
    <col min="9" max="9" width="10.88671875" style="1" customWidth="1"/>
    <col min="10" max="10" width="4.33203125" style="1" customWidth="1"/>
    <col min="11" max="11" width="4" style="41" bestFit="1" customWidth="1"/>
    <col min="12" max="16384" width="11" style="1"/>
  </cols>
  <sheetData>
    <row r="1" spans="1:15" s="57" customFormat="1" ht="18.55">
      <c r="A1" s="276" t="str">
        <f>"令和" &amp; H2&amp; "年度　区立学童クラブ経費（受入児童数　" &amp; 設定シート!B3 &amp; "名）　※消費税非課税対象"</f>
        <v>令和8年度　区立学童クラブ経費（受入児童数　55・60名）　※消費税非課税対象</v>
      </c>
      <c r="B1" s="276"/>
      <c r="C1" s="276"/>
      <c r="D1" s="276"/>
      <c r="E1" s="276"/>
      <c r="F1" s="276"/>
      <c r="G1" s="276"/>
      <c r="H1" s="276"/>
      <c r="I1" s="276"/>
      <c r="J1" s="276"/>
      <c r="K1" s="100"/>
      <c r="L1" s="56"/>
      <c r="M1" s="56"/>
      <c r="O1" s="58"/>
    </row>
    <row r="2" spans="1:15" ht="9" customHeight="1">
      <c r="H2" s="1">
        <v>8</v>
      </c>
      <c r="I2" s="1" t="s">
        <v>101</v>
      </c>
    </row>
    <row r="3" spans="1:15" ht="18.95" customHeight="1" thickBot="1">
      <c r="A3" s="45"/>
      <c r="B3" s="277" t="s">
        <v>59</v>
      </c>
      <c r="C3" s="277"/>
      <c r="D3" s="277"/>
      <c r="E3" s="277"/>
      <c r="F3" s="277"/>
      <c r="G3" s="277"/>
      <c r="H3" s="277"/>
      <c r="I3" s="277"/>
      <c r="J3" s="277"/>
    </row>
    <row r="4" spans="1:15" ht="27" customHeight="1">
      <c r="A4" s="278" t="s">
        <v>44</v>
      </c>
      <c r="B4" s="279"/>
      <c r="C4" s="72">
        <f>C5+C38+C36</f>
        <v>0</v>
      </c>
      <c r="D4" s="280"/>
      <c r="E4" s="281"/>
      <c r="F4" s="281"/>
      <c r="G4" s="281"/>
      <c r="H4" s="281"/>
      <c r="I4" s="281"/>
      <c r="J4" s="282"/>
    </row>
    <row r="5" spans="1:15" ht="27" customHeight="1">
      <c r="A5" s="270" t="s">
        <v>23</v>
      </c>
      <c r="B5" s="283"/>
      <c r="C5" s="73">
        <f>C7+C10+C16+C27+C32</f>
        <v>0</v>
      </c>
      <c r="D5" s="292" t="str">
        <f>IF(C5=SUM(C7:C35)/2,"","数値に相違があります")</f>
        <v/>
      </c>
      <c r="E5" s="293"/>
      <c r="F5" s="293"/>
      <c r="G5" s="293"/>
      <c r="H5" s="293"/>
      <c r="I5" s="293"/>
      <c r="J5" s="104">
        <f>C5-C35</f>
        <v>0</v>
      </c>
    </row>
    <row r="6" spans="1:15" ht="23.45" customHeight="1">
      <c r="A6" s="44"/>
      <c r="B6" s="43" t="s">
        <v>56</v>
      </c>
      <c r="C6" s="42" t="s">
        <v>26</v>
      </c>
      <c r="D6" s="267" t="s">
        <v>57</v>
      </c>
      <c r="E6" s="267"/>
      <c r="F6" s="267"/>
      <c r="G6" s="267"/>
      <c r="H6" s="267"/>
      <c r="I6" s="267"/>
      <c r="J6" s="268"/>
      <c r="L6" s="41"/>
      <c r="M6" s="41"/>
    </row>
    <row r="7" spans="1:15" ht="23.45" customHeight="1">
      <c r="A7" s="7"/>
      <c r="B7" s="40" t="s">
        <v>22</v>
      </c>
      <c r="C7" s="39">
        <f>SUM(C8:C9)</f>
        <v>0</v>
      </c>
      <c r="D7" s="20"/>
      <c r="E7" s="19"/>
      <c r="F7" s="19"/>
      <c r="G7" s="19"/>
      <c r="H7" s="19"/>
      <c r="I7" s="19"/>
      <c r="J7" s="18"/>
    </row>
    <row r="8" spans="1:15" ht="23.45" customHeight="1">
      <c r="A8" s="7"/>
      <c r="B8" s="51"/>
      <c r="C8" s="8">
        <f>E8*12+H8*12+E9*12+H9*12</f>
        <v>0</v>
      </c>
      <c r="D8" s="36" t="s">
        <v>185</v>
      </c>
      <c r="E8" s="190"/>
      <c r="F8" s="35" t="s">
        <v>53</v>
      </c>
      <c r="G8" s="35" t="s">
        <v>27</v>
      </c>
      <c r="H8" s="190"/>
      <c r="I8" s="35" t="s">
        <v>53</v>
      </c>
      <c r="J8" s="48"/>
    </row>
    <row r="9" spans="1:15" ht="23.45" customHeight="1">
      <c r="A9" s="7"/>
      <c r="B9" s="47"/>
      <c r="C9" s="8"/>
      <c r="D9" s="36"/>
      <c r="E9" s="190"/>
      <c r="F9" s="35"/>
      <c r="G9" s="35" t="s">
        <v>27</v>
      </c>
      <c r="H9" s="190"/>
      <c r="I9" s="35" t="s">
        <v>53</v>
      </c>
      <c r="J9" s="48"/>
    </row>
    <row r="10" spans="1:15" ht="23.45" customHeight="1">
      <c r="A10" s="7"/>
      <c r="B10" s="38" t="s">
        <v>49</v>
      </c>
      <c r="C10" s="37">
        <f>SUM(C11:C15)</f>
        <v>0</v>
      </c>
      <c r="D10" s="284" t="s">
        <v>97</v>
      </c>
      <c r="E10" s="285"/>
      <c r="F10" s="285"/>
      <c r="G10" s="285"/>
      <c r="H10" s="285"/>
      <c r="I10" s="285"/>
      <c r="J10" s="286"/>
    </row>
    <row r="11" spans="1:15" ht="23.45" customHeight="1">
      <c r="A11" s="7"/>
      <c r="B11" s="8" t="s">
        <v>21</v>
      </c>
      <c r="C11" s="8">
        <f>E11+H11+E12+H12</f>
        <v>0</v>
      </c>
      <c r="D11" s="36" t="s">
        <v>185</v>
      </c>
      <c r="E11" s="190"/>
      <c r="F11" s="35" t="s">
        <v>28</v>
      </c>
      <c r="G11" s="35" t="s">
        <v>27</v>
      </c>
      <c r="H11" s="190"/>
      <c r="I11" s="35" t="s">
        <v>28</v>
      </c>
      <c r="J11" s="34"/>
    </row>
    <row r="12" spans="1:15" ht="23.45" customHeight="1">
      <c r="A12" s="7"/>
      <c r="B12" s="8"/>
      <c r="C12" s="8"/>
      <c r="D12" s="36"/>
      <c r="E12" s="190"/>
      <c r="F12" s="35"/>
      <c r="G12" s="35" t="s">
        <v>27</v>
      </c>
      <c r="H12" s="190"/>
      <c r="I12" s="35" t="s">
        <v>28</v>
      </c>
      <c r="J12" s="34"/>
    </row>
    <row r="13" spans="1:15" ht="23.45" customHeight="1">
      <c r="A13" s="7"/>
      <c r="B13" s="8" t="s">
        <v>20</v>
      </c>
      <c r="C13" s="8">
        <f>E13*12+H13*12+E14*12+H14*12</f>
        <v>0</v>
      </c>
      <c r="D13" s="36" t="s">
        <v>185</v>
      </c>
      <c r="E13" s="190"/>
      <c r="F13" s="35" t="s">
        <v>53</v>
      </c>
      <c r="G13" s="35" t="s">
        <v>27</v>
      </c>
      <c r="H13" s="190"/>
      <c r="I13" s="35" t="s">
        <v>53</v>
      </c>
      <c r="J13" s="34"/>
    </row>
    <row r="14" spans="1:15" ht="23.45" customHeight="1">
      <c r="A14" s="7"/>
      <c r="B14" s="8"/>
      <c r="C14" s="8"/>
      <c r="D14" s="36"/>
      <c r="E14" s="190"/>
      <c r="F14" s="35"/>
      <c r="G14" s="35" t="s">
        <v>27</v>
      </c>
      <c r="H14" s="190"/>
      <c r="I14" s="35" t="s">
        <v>53</v>
      </c>
      <c r="J14" s="15"/>
    </row>
    <row r="15" spans="1:15" ht="23.45" customHeight="1">
      <c r="A15" s="7"/>
      <c r="B15" s="8"/>
      <c r="C15" s="8"/>
      <c r="D15" s="33"/>
      <c r="E15" s="32"/>
      <c r="F15" s="32"/>
      <c r="G15" s="32"/>
      <c r="H15" s="32"/>
      <c r="I15" s="32"/>
      <c r="J15" s="31"/>
    </row>
    <row r="16" spans="1:15" ht="23.45" customHeight="1">
      <c r="A16" s="7"/>
      <c r="B16" s="38" t="s">
        <v>47</v>
      </c>
      <c r="C16" s="37">
        <f>SUM(C17:C26)</f>
        <v>0</v>
      </c>
      <c r="D16" s="284" t="s">
        <v>19</v>
      </c>
      <c r="E16" s="285"/>
      <c r="F16" s="285"/>
      <c r="G16" s="285"/>
      <c r="H16" s="285"/>
      <c r="I16" s="285"/>
      <c r="J16" s="286"/>
    </row>
    <row r="17" spans="1:10" ht="23.45" customHeight="1">
      <c r="A17" s="7"/>
      <c r="B17" s="8" t="s">
        <v>18</v>
      </c>
      <c r="C17" s="8">
        <f>ROUND((E17*12+H17*12+E18*12+H18*12),0)</f>
        <v>0</v>
      </c>
      <c r="D17" s="36" t="s">
        <v>185</v>
      </c>
      <c r="E17" s="190"/>
      <c r="F17" s="35" t="s">
        <v>53</v>
      </c>
      <c r="G17" s="35" t="s">
        <v>27</v>
      </c>
      <c r="H17" s="190"/>
      <c r="I17" s="35" t="s">
        <v>53</v>
      </c>
      <c r="J17" s="34"/>
    </row>
    <row r="18" spans="1:10" ht="23.45" customHeight="1">
      <c r="A18" s="7"/>
      <c r="B18" s="8"/>
      <c r="C18" s="8"/>
      <c r="D18" s="36"/>
      <c r="E18" s="190"/>
      <c r="F18" s="35"/>
      <c r="G18" s="35" t="s">
        <v>27</v>
      </c>
      <c r="H18" s="190"/>
      <c r="I18" s="35" t="s">
        <v>53</v>
      </c>
      <c r="J18" s="34"/>
    </row>
    <row r="19" spans="1:10" ht="23.45" customHeight="1">
      <c r="A19" s="7"/>
      <c r="B19" s="8" t="s">
        <v>17</v>
      </c>
      <c r="C19" s="8">
        <f>ROUND((E19*12+H19*12+E20*12+H20*12),0)</f>
        <v>0</v>
      </c>
      <c r="D19" s="36" t="s">
        <v>185</v>
      </c>
      <c r="E19" s="190"/>
      <c r="F19" s="35" t="s">
        <v>53</v>
      </c>
      <c r="G19" s="35" t="s">
        <v>27</v>
      </c>
      <c r="H19" s="190"/>
      <c r="I19" s="35" t="s">
        <v>53</v>
      </c>
      <c r="J19" s="34"/>
    </row>
    <row r="20" spans="1:10" ht="23.45" customHeight="1">
      <c r="A20" s="7"/>
      <c r="B20" s="8"/>
      <c r="C20" s="8"/>
      <c r="D20" s="36"/>
      <c r="E20" s="190"/>
      <c r="F20" s="35"/>
      <c r="G20" s="35" t="s">
        <v>27</v>
      </c>
      <c r="H20" s="190"/>
      <c r="I20" s="35" t="s">
        <v>53</v>
      </c>
      <c r="J20" s="34"/>
    </row>
    <row r="21" spans="1:10" ht="23.45" customHeight="1">
      <c r="A21" s="7"/>
      <c r="B21" s="8" t="s">
        <v>69</v>
      </c>
      <c r="C21" s="8">
        <f>ROUND((E21*12+H21*12+E22*12+H22*12),0)</f>
        <v>0</v>
      </c>
      <c r="D21" s="36" t="s">
        <v>185</v>
      </c>
      <c r="E21" s="190"/>
      <c r="F21" s="35" t="s">
        <v>53</v>
      </c>
      <c r="G21" s="35" t="s">
        <v>27</v>
      </c>
      <c r="H21" s="190"/>
      <c r="I21" s="35" t="s">
        <v>53</v>
      </c>
      <c r="J21" s="34"/>
    </row>
    <row r="22" spans="1:10" ht="23.45" customHeight="1">
      <c r="A22" s="7"/>
      <c r="B22" s="8"/>
      <c r="C22" s="8"/>
      <c r="D22" s="36"/>
      <c r="E22" s="190"/>
      <c r="F22" s="35"/>
      <c r="G22" s="35" t="s">
        <v>27</v>
      </c>
      <c r="H22" s="190"/>
      <c r="I22" s="35" t="s">
        <v>53</v>
      </c>
      <c r="J22" s="34"/>
    </row>
    <row r="23" spans="1:10" ht="23.45" customHeight="1">
      <c r="A23" s="7"/>
      <c r="B23" s="8" t="s">
        <v>16</v>
      </c>
      <c r="C23" s="8">
        <f>ROUND((E23*12+H23*12+E24*12+H24*12),0)</f>
        <v>0</v>
      </c>
      <c r="D23" s="36" t="s">
        <v>185</v>
      </c>
      <c r="E23" s="190"/>
      <c r="F23" s="35" t="s">
        <v>53</v>
      </c>
      <c r="G23" s="35" t="s">
        <v>27</v>
      </c>
      <c r="H23" s="190"/>
      <c r="I23" s="35" t="s">
        <v>53</v>
      </c>
      <c r="J23" s="34"/>
    </row>
    <row r="24" spans="1:10" ht="23.45" customHeight="1">
      <c r="A24" s="7"/>
      <c r="B24" s="8"/>
      <c r="C24" s="8"/>
      <c r="D24" s="36"/>
      <c r="E24" s="190"/>
      <c r="F24" s="35"/>
      <c r="G24" s="35" t="s">
        <v>27</v>
      </c>
      <c r="H24" s="190"/>
      <c r="I24" s="35" t="s">
        <v>53</v>
      </c>
      <c r="J24" s="34"/>
    </row>
    <row r="25" spans="1:10" ht="23.45" customHeight="1">
      <c r="A25" s="7"/>
      <c r="B25" s="8" t="s">
        <v>15</v>
      </c>
      <c r="C25" s="8">
        <f>ROUND((E25*12+H25*12+E26*12+H26*12),0)</f>
        <v>0</v>
      </c>
      <c r="D25" s="36" t="s">
        <v>185</v>
      </c>
      <c r="E25" s="190"/>
      <c r="F25" s="35" t="s">
        <v>53</v>
      </c>
      <c r="G25" s="35" t="s">
        <v>27</v>
      </c>
      <c r="H25" s="190"/>
      <c r="I25" s="35" t="s">
        <v>53</v>
      </c>
      <c r="J25" s="34"/>
    </row>
    <row r="26" spans="1:10" ht="23.45" customHeight="1">
      <c r="A26" s="7"/>
      <c r="B26" s="12"/>
      <c r="C26" s="12"/>
      <c r="D26" s="36"/>
      <c r="E26" s="190"/>
      <c r="F26" s="35"/>
      <c r="G26" s="35" t="s">
        <v>27</v>
      </c>
      <c r="H26" s="190"/>
      <c r="I26" s="35" t="s">
        <v>53</v>
      </c>
      <c r="J26" s="31"/>
    </row>
    <row r="27" spans="1:10" ht="23.45" customHeight="1">
      <c r="A27" s="7"/>
      <c r="B27" s="22" t="s">
        <v>50</v>
      </c>
      <c r="C27" s="21">
        <f>SUM(C28:C31)</f>
        <v>0</v>
      </c>
      <c r="D27" s="30"/>
      <c r="E27" s="30"/>
      <c r="F27" s="19"/>
      <c r="G27" s="30"/>
      <c r="H27" s="30"/>
      <c r="I27" s="30"/>
      <c r="J27" s="29"/>
    </row>
    <row r="28" spans="1:10" ht="23.45" customHeight="1">
      <c r="A28" s="7"/>
      <c r="B28" s="26" t="s">
        <v>38</v>
      </c>
      <c r="C28" s="26">
        <f>E28*G28*I28</f>
        <v>0</v>
      </c>
      <c r="D28" s="25" t="s">
        <v>14</v>
      </c>
      <c r="E28" s="192"/>
      <c r="F28" s="24" t="s">
        <v>13</v>
      </c>
      <c r="G28" s="191"/>
      <c r="H28" s="28" t="s">
        <v>54</v>
      </c>
      <c r="I28" s="191"/>
      <c r="J28" s="23" t="s">
        <v>9</v>
      </c>
    </row>
    <row r="29" spans="1:10" ht="23.45" customHeight="1">
      <c r="A29" s="7"/>
      <c r="B29" s="26" t="s">
        <v>39</v>
      </c>
      <c r="C29" s="26">
        <f t="shared" ref="C29:C31" si="0">E29*G29*I29</f>
        <v>0</v>
      </c>
      <c r="D29" s="25" t="s">
        <v>12</v>
      </c>
      <c r="E29" s="192"/>
      <c r="F29" s="24" t="s">
        <v>11</v>
      </c>
      <c r="G29" s="191"/>
      <c r="H29" s="24" t="s">
        <v>10</v>
      </c>
      <c r="I29" s="191"/>
      <c r="J29" s="23" t="s">
        <v>9</v>
      </c>
    </row>
    <row r="30" spans="1:10" ht="23.45" customHeight="1">
      <c r="A30" s="7"/>
      <c r="B30" s="26" t="s">
        <v>40</v>
      </c>
      <c r="C30" s="26">
        <f t="shared" si="0"/>
        <v>0</v>
      </c>
      <c r="D30" s="25" t="s">
        <v>14</v>
      </c>
      <c r="E30" s="192"/>
      <c r="F30" s="24" t="s">
        <v>13</v>
      </c>
      <c r="G30" s="191"/>
      <c r="H30" s="24" t="s">
        <v>54</v>
      </c>
      <c r="I30" s="191"/>
      <c r="J30" s="27" t="s">
        <v>9</v>
      </c>
    </row>
    <row r="31" spans="1:10" ht="23.45" customHeight="1">
      <c r="A31" s="7"/>
      <c r="B31" s="8" t="s">
        <v>41</v>
      </c>
      <c r="C31" s="26">
        <f t="shared" si="0"/>
        <v>0</v>
      </c>
      <c r="D31" s="25" t="s">
        <v>12</v>
      </c>
      <c r="E31" s="192"/>
      <c r="F31" s="24" t="s">
        <v>11</v>
      </c>
      <c r="G31" s="191"/>
      <c r="H31" s="24" t="s">
        <v>10</v>
      </c>
      <c r="I31" s="191"/>
      <c r="J31" s="23" t="s">
        <v>9</v>
      </c>
    </row>
    <row r="32" spans="1:10" ht="23.45" customHeight="1">
      <c r="A32" s="55"/>
      <c r="B32" s="22" t="s">
        <v>48</v>
      </c>
      <c r="C32" s="21">
        <f>SUM(C33:C35)</f>
        <v>0</v>
      </c>
      <c r="D32" s="20"/>
      <c r="E32" s="19"/>
      <c r="F32" s="19"/>
      <c r="G32" s="19"/>
      <c r="H32" s="19"/>
      <c r="I32" s="19"/>
      <c r="J32" s="18"/>
    </row>
    <row r="33" spans="1:10" ht="23.45" customHeight="1">
      <c r="A33" s="7"/>
      <c r="B33" s="50" t="s">
        <v>42</v>
      </c>
      <c r="C33" s="8">
        <f>E33*12+H33*12+E34*12+H34*12</f>
        <v>0</v>
      </c>
      <c r="D33" s="36" t="s">
        <v>185</v>
      </c>
      <c r="E33" s="190"/>
      <c r="F33" s="35" t="s">
        <v>53</v>
      </c>
      <c r="G33" s="35" t="s">
        <v>27</v>
      </c>
      <c r="H33" s="190"/>
      <c r="I33" s="35" t="s">
        <v>53</v>
      </c>
      <c r="J33" s="84"/>
    </row>
    <row r="34" spans="1:10" ht="23.45" customHeight="1">
      <c r="A34" s="7"/>
      <c r="B34" s="85"/>
      <c r="C34" s="26"/>
      <c r="D34" s="36"/>
      <c r="E34" s="190"/>
      <c r="F34" s="35"/>
      <c r="G34" s="35" t="s">
        <v>27</v>
      </c>
      <c r="H34" s="190"/>
      <c r="I34" s="35" t="s">
        <v>53</v>
      </c>
      <c r="J34" s="27"/>
    </row>
    <row r="35" spans="1:10" ht="23.45" customHeight="1" thickBot="1">
      <c r="A35" s="83"/>
      <c r="B35" s="86" t="s">
        <v>70</v>
      </c>
      <c r="C35" s="189"/>
      <c r="D35" s="287" t="s">
        <v>71</v>
      </c>
      <c r="E35" s="288"/>
      <c r="F35" s="288"/>
      <c r="G35" s="288"/>
      <c r="H35" s="288"/>
      <c r="I35" s="288"/>
      <c r="J35" s="289"/>
    </row>
    <row r="36" spans="1:10" ht="27" customHeight="1">
      <c r="A36" s="290" t="s">
        <v>52</v>
      </c>
      <c r="B36" s="291"/>
      <c r="C36" s="68">
        <f>SUM(C37)</f>
        <v>0</v>
      </c>
      <c r="D36" s="294" t="str">
        <f>IF(C36=SUM(C37),"","数値に相違があります")</f>
        <v/>
      </c>
      <c r="E36" s="295"/>
      <c r="F36" s="295"/>
      <c r="G36" s="295"/>
      <c r="H36" s="295"/>
      <c r="I36" s="295"/>
      <c r="J36" s="105">
        <f>C36+C38</f>
        <v>0</v>
      </c>
    </row>
    <row r="37" spans="1:10" ht="23.45" customHeight="1">
      <c r="A37" s="7"/>
      <c r="B37" s="52" t="s">
        <v>33</v>
      </c>
      <c r="C37" s="193"/>
      <c r="D37" s="308"/>
      <c r="E37" s="309"/>
      <c r="F37" s="309"/>
      <c r="G37" s="309"/>
      <c r="H37" s="309"/>
      <c r="I37" s="309"/>
      <c r="J37" s="310"/>
    </row>
    <row r="38" spans="1:10" ht="27.95" customHeight="1">
      <c r="A38" s="270" t="s">
        <v>43</v>
      </c>
      <c r="B38" s="271"/>
      <c r="C38" s="71">
        <f>SUM(C39,C50)</f>
        <v>0</v>
      </c>
      <c r="D38" s="274" t="str">
        <f>IF(C38=SUM(C39:C57)/2,"","数値に相違があります")</f>
        <v/>
      </c>
      <c r="E38" s="275"/>
      <c r="F38" s="275"/>
      <c r="G38" s="275"/>
      <c r="H38" s="275"/>
      <c r="I38" s="275"/>
      <c r="J38" s="106"/>
    </row>
    <row r="39" spans="1:10" ht="27.95" customHeight="1">
      <c r="A39" s="6"/>
      <c r="B39" s="17" t="s">
        <v>45</v>
      </c>
      <c r="C39" s="75">
        <f>SUM(C41:C49)</f>
        <v>0</v>
      </c>
      <c r="D39" s="264" t="s">
        <v>8</v>
      </c>
      <c r="E39" s="265"/>
      <c r="F39" s="265"/>
      <c r="G39" s="265"/>
      <c r="H39" s="265"/>
      <c r="I39" s="265"/>
      <c r="J39" s="266"/>
    </row>
    <row r="40" spans="1:10" ht="23.45" customHeight="1">
      <c r="A40" s="16"/>
      <c r="B40" s="43" t="s">
        <v>56</v>
      </c>
      <c r="C40" s="42" t="s">
        <v>26</v>
      </c>
      <c r="D40" s="267" t="s">
        <v>57</v>
      </c>
      <c r="E40" s="267"/>
      <c r="F40" s="267"/>
      <c r="G40" s="267"/>
      <c r="H40" s="267"/>
      <c r="I40" s="267"/>
      <c r="J40" s="268"/>
    </row>
    <row r="41" spans="1:10" ht="23.45" customHeight="1">
      <c r="A41" s="14"/>
      <c r="B41" s="54" t="s">
        <v>1</v>
      </c>
      <c r="C41" s="194"/>
      <c r="D41" s="302"/>
      <c r="E41" s="303"/>
      <c r="F41" s="303"/>
      <c r="G41" s="303"/>
      <c r="H41" s="303"/>
      <c r="I41" s="303"/>
      <c r="J41" s="304"/>
    </row>
    <row r="42" spans="1:10" ht="23.45" customHeight="1">
      <c r="A42" s="14"/>
      <c r="B42" s="8" t="s">
        <v>61</v>
      </c>
      <c r="C42" s="195"/>
      <c r="D42" s="296"/>
      <c r="E42" s="297"/>
      <c r="F42" s="297"/>
      <c r="G42" s="297"/>
      <c r="H42" s="297"/>
      <c r="I42" s="297"/>
      <c r="J42" s="298"/>
    </row>
    <row r="43" spans="1:10" ht="23.45" customHeight="1">
      <c r="A43" s="14"/>
      <c r="B43" s="8" t="s">
        <v>35</v>
      </c>
      <c r="C43" s="194"/>
      <c r="D43" s="296"/>
      <c r="E43" s="297"/>
      <c r="F43" s="297"/>
      <c r="G43" s="297"/>
      <c r="H43" s="297"/>
      <c r="I43" s="297"/>
      <c r="J43" s="298"/>
    </row>
    <row r="44" spans="1:10" ht="23.45" customHeight="1">
      <c r="A44" s="14"/>
      <c r="B44" s="8" t="s">
        <v>7</v>
      </c>
      <c r="C44" s="194"/>
      <c r="D44" s="296"/>
      <c r="E44" s="297"/>
      <c r="F44" s="297"/>
      <c r="G44" s="297"/>
      <c r="H44" s="297"/>
      <c r="I44" s="297"/>
      <c r="J44" s="298"/>
    </row>
    <row r="45" spans="1:10" ht="23.45" customHeight="1">
      <c r="A45" s="14"/>
      <c r="B45" s="8" t="s">
        <v>6</v>
      </c>
      <c r="C45" s="8">
        <f>F45+I45</f>
        <v>0</v>
      </c>
      <c r="D45" s="272" t="s">
        <v>5</v>
      </c>
      <c r="E45" s="273"/>
      <c r="F45" s="190"/>
      <c r="G45" s="273" t="s">
        <v>4</v>
      </c>
      <c r="H45" s="273"/>
      <c r="I45" s="190"/>
      <c r="J45" s="15" t="s">
        <v>3</v>
      </c>
    </row>
    <row r="46" spans="1:10" ht="23.45" customHeight="1">
      <c r="A46" s="14"/>
      <c r="B46" s="8" t="s">
        <v>24</v>
      </c>
      <c r="C46" s="194"/>
      <c r="D46" s="296"/>
      <c r="E46" s="297"/>
      <c r="F46" s="297"/>
      <c r="G46" s="297"/>
      <c r="H46" s="297"/>
      <c r="I46" s="297"/>
      <c r="J46" s="298"/>
    </row>
    <row r="47" spans="1:10" ht="23.45" customHeight="1">
      <c r="A47" s="14"/>
      <c r="B47" s="49" t="s">
        <v>30</v>
      </c>
      <c r="C47" s="196"/>
      <c r="D47" s="296"/>
      <c r="E47" s="297"/>
      <c r="F47" s="297"/>
      <c r="G47" s="297"/>
      <c r="H47" s="297"/>
      <c r="I47" s="297"/>
      <c r="J47" s="298"/>
    </row>
    <row r="48" spans="1:10" ht="23.45" customHeight="1">
      <c r="A48" s="14"/>
      <c r="B48" s="49" t="s">
        <v>31</v>
      </c>
      <c r="C48" s="196"/>
      <c r="D48" s="296"/>
      <c r="E48" s="297"/>
      <c r="F48" s="297"/>
      <c r="G48" s="297"/>
      <c r="H48" s="297"/>
      <c r="I48" s="297"/>
      <c r="J48" s="298"/>
    </row>
    <row r="49" spans="1:10" ht="23.45" customHeight="1">
      <c r="A49" s="13"/>
      <c r="B49" s="12" t="s">
        <v>36</v>
      </c>
      <c r="C49" s="197"/>
      <c r="D49" s="305"/>
      <c r="E49" s="306"/>
      <c r="F49" s="306"/>
      <c r="G49" s="306"/>
      <c r="H49" s="306"/>
      <c r="I49" s="306"/>
      <c r="J49" s="307"/>
    </row>
    <row r="50" spans="1:10" ht="27" customHeight="1">
      <c r="A50" s="11"/>
      <c r="B50" s="46" t="s">
        <v>46</v>
      </c>
      <c r="C50" s="74">
        <f>SUM(C52:C57)</f>
        <v>0</v>
      </c>
      <c r="D50" s="264" t="s">
        <v>58</v>
      </c>
      <c r="E50" s="265"/>
      <c r="F50" s="265"/>
      <c r="G50" s="265"/>
      <c r="H50" s="265"/>
      <c r="I50" s="265"/>
      <c r="J50" s="266"/>
    </row>
    <row r="51" spans="1:10" ht="23.45" customHeight="1">
      <c r="A51" s="10"/>
      <c r="B51" s="43" t="s">
        <v>56</v>
      </c>
      <c r="C51" s="42" t="s">
        <v>26</v>
      </c>
      <c r="D51" s="267" t="s">
        <v>57</v>
      </c>
      <c r="E51" s="267"/>
      <c r="F51" s="267"/>
      <c r="G51" s="267"/>
      <c r="H51" s="267"/>
      <c r="I51" s="267"/>
      <c r="J51" s="268"/>
    </row>
    <row r="52" spans="1:10" ht="23.45" customHeight="1">
      <c r="A52" s="7"/>
      <c r="B52" s="9" t="s">
        <v>2</v>
      </c>
      <c r="C52" s="198"/>
      <c r="D52" s="302"/>
      <c r="E52" s="303"/>
      <c r="F52" s="303"/>
      <c r="G52" s="303"/>
      <c r="H52" s="303"/>
      <c r="I52" s="303"/>
      <c r="J52" s="304"/>
    </row>
    <row r="53" spans="1:10" ht="23.45" customHeight="1">
      <c r="A53" s="7"/>
      <c r="B53" s="8" t="s">
        <v>25</v>
      </c>
      <c r="C53" s="194"/>
      <c r="D53" s="296"/>
      <c r="E53" s="297"/>
      <c r="F53" s="297"/>
      <c r="G53" s="297"/>
      <c r="H53" s="297"/>
      <c r="I53" s="297"/>
      <c r="J53" s="298"/>
    </row>
    <row r="54" spans="1:10" ht="23.45" customHeight="1">
      <c r="A54" s="7"/>
      <c r="B54" s="8" t="s">
        <v>32</v>
      </c>
      <c r="C54" s="199"/>
      <c r="D54" s="296"/>
      <c r="E54" s="297"/>
      <c r="F54" s="297"/>
      <c r="G54" s="297"/>
      <c r="H54" s="297"/>
      <c r="I54" s="297"/>
      <c r="J54" s="298"/>
    </row>
    <row r="55" spans="1:10" ht="23.45" customHeight="1">
      <c r="A55" s="6"/>
      <c r="B55" s="8" t="s">
        <v>37</v>
      </c>
      <c r="C55" s="194"/>
      <c r="D55" s="296"/>
      <c r="E55" s="297"/>
      <c r="F55" s="297"/>
      <c r="G55" s="297"/>
      <c r="H55" s="297"/>
      <c r="I55" s="297"/>
      <c r="J55" s="298"/>
    </row>
    <row r="56" spans="1:10" ht="23.45" customHeight="1">
      <c r="A56" s="6"/>
      <c r="B56" s="49" t="s">
        <v>34</v>
      </c>
      <c r="C56" s="196"/>
      <c r="D56" s="296"/>
      <c r="E56" s="297"/>
      <c r="F56" s="297"/>
      <c r="G56" s="297"/>
      <c r="H56" s="297"/>
      <c r="I56" s="297"/>
      <c r="J56" s="298"/>
    </row>
    <row r="57" spans="1:10" ht="23.45" customHeight="1" thickBot="1">
      <c r="A57" s="5"/>
      <c r="B57" s="53" t="s">
        <v>36</v>
      </c>
      <c r="C57" s="200"/>
      <c r="D57" s="299"/>
      <c r="E57" s="300"/>
      <c r="F57" s="300"/>
      <c r="G57" s="300"/>
      <c r="H57" s="300"/>
      <c r="I57" s="300"/>
      <c r="J57" s="301"/>
    </row>
    <row r="58" spans="1:10" ht="16.5" customHeight="1">
      <c r="A58" s="4"/>
      <c r="B58" s="263" t="s">
        <v>0</v>
      </c>
      <c r="C58" s="263"/>
      <c r="D58" s="263"/>
      <c r="E58" s="263"/>
      <c r="F58" s="263"/>
      <c r="G58" s="263"/>
      <c r="H58" s="263"/>
      <c r="I58" s="263"/>
      <c r="J58" s="263"/>
    </row>
    <row r="59" spans="1:10" ht="16.5" customHeight="1">
      <c r="A59" s="4"/>
      <c r="B59" s="269" t="s">
        <v>29</v>
      </c>
      <c r="C59" s="269"/>
      <c r="D59" s="269"/>
      <c r="E59" s="269"/>
      <c r="F59" s="269"/>
      <c r="G59" s="269"/>
      <c r="H59" s="269"/>
      <c r="I59" s="269"/>
      <c r="J59" s="269"/>
    </row>
    <row r="60" spans="1:10" ht="16.5" customHeight="1">
      <c r="A60" s="4"/>
      <c r="B60" s="263" t="s">
        <v>67</v>
      </c>
      <c r="C60" s="263"/>
      <c r="D60" s="263"/>
      <c r="E60" s="263"/>
      <c r="F60" s="263"/>
      <c r="G60" s="263"/>
      <c r="H60" s="263"/>
      <c r="I60" s="263"/>
      <c r="J60" s="263"/>
    </row>
    <row r="61" spans="1:10" ht="13.1">
      <c r="B61" s="186" t="s">
        <v>179</v>
      </c>
    </row>
  </sheetData>
  <sheetProtection sheet="1" objects="1" scenarios="1"/>
  <mergeCells count="38">
    <mergeCell ref="D37:J37"/>
    <mergeCell ref="A1:J1"/>
    <mergeCell ref="B3:J3"/>
    <mergeCell ref="A4:B4"/>
    <mergeCell ref="D4:J4"/>
    <mergeCell ref="A5:B5"/>
    <mergeCell ref="D6:J6"/>
    <mergeCell ref="D10:J10"/>
    <mergeCell ref="D16:J16"/>
    <mergeCell ref="D35:J35"/>
    <mergeCell ref="A36:B36"/>
    <mergeCell ref="D5:I5"/>
    <mergeCell ref="D36:I36"/>
    <mergeCell ref="D48:J48"/>
    <mergeCell ref="A38:B38"/>
    <mergeCell ref="D39:J39"/>
    <mergeCell ref="D40:J40"/>
    <mergeCell ref="D41:J41"/>
    <mergeCell ref="D42:J42"/>
    <mergeCell ref="D43:J43"/>
    <mergeCell ref="D44:J44"/>
    <mergeCell ref="D45:E45"/>
    <mergeCell ref="G45:H45"/>
    <mergeCell ref="D46:J46"/>
    <mergeCell ref="D47:J47"/>
    <mergeCell ref="D38:I38"/>
    <mergeCell ref="B60:J60"/>
    <mergeCell ref="D49:J49"/>
    <mergeCell ref="D50:J50"/>
    <mergeCell ref="D51:J51"/>
    <mergeCell ref="D52:J52"/>
    <mergeCell ref="D53:J53"/>
    <mergeCell ref="D54:J54"/>
    <mergeCell ref="D55:J55"/>
    <mergeCell ref="D56:J56"/>
    <mergeCell ref="D57:J57"/>
    <mergeCell ref="B58:J58"/>
    <mergeCell ref="B59:J59"/>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35"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B70A32D0-EE93-4F71-BEBE-4DB23BD3A2B8}">
            <xm:f>設定シート!$B$4="新規委託校"</xm:f>
            <x14:dxf>
              <fill>
                <patternFill>
                  <bgColor theme="1" tint="0.24994659260841701"/>
                </patternFill>
              </fill>
            </x14:dxf>
          </x14:cfRule>
          <xm:sqref>B56:J56</xm:sqref>
        </x14:conditionalFormatting>
        <x14:conditionalFormatting xmlns:xm="http://schemas.microsoft.com/office/excel/2006/main">
          <x14:cfRule type="expression" priority="3" id="{B9E934AD-EBA8-4C16-9535-BF8E955DA73F}">
            <xm:f>設定シート!$B$3&lt;=90</xm:f>
            <x14:dxf>
              <fill>
                <patternFill>
                  <bgColor theme="1" tint="0.24994659260841701"/>
                </patternFill>
              </fill>
            </x14:dxf>
          </x14:cfRule>
          <xm:sqref>D9:F9 D12:F12 D14:F14 D18:F18 D20:F20 D22:F22 D24:F24 D26:F26 D34:F34</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O61"/>
  <sheetViews>
    <sheetView topLeftCell="A13" zoomScale="85" zoomScaleNormal="85" zoomScaleSheetLayoutView="85" workbookViewId="0">
      <selection activeCell="C56" sqref="C56"/>
    </sheetView>
  </sheetViews>
  <sheetFormatPr defaultColWidth="11" defaultRowHeight="12"/>
  <cols>
    <col min="1" max="1" width="2.33203125" style="2" customWidth="1"/>
    <col min="2" max="2" width="28.5546875" style="3" customWidth="1"/>
    <col min="3" max="3" width="14" style="2" customWidth="1"/>
    <col min="4" max="5" width="14.44140625" style="1" customWidth="1"/>
    <col min="6" max="6" width="10.88671875" style="2" customWidth="1"/>
    <col min="7" max="7" width="13" style="1" customWidth="1"/>
    <col min="8" max="8" width="14.44140625" style="1" customWidth="1"/>
    <col min="9" max="9" width="10.88671875" style="1" customWidth="1"/>
    <col min="10" max="10" width="4.33203125" style="1" customWidth="1"/>
    <col min="11" max="11" width="4" style="41" bestFit="1" customWidth="1"/>
    <col min="12" max="16384" width="11" style="1"/>
  </cols>
  <sheetData>
    <row r="1" spans="1:15" s="57" customFormat="1" ht="18.55">
      <c r="A1" s="276" t="str">
        <f>"令和" &amp; H2&amp; "年度　区立学童クラブ経費（受入児童数　" &amp; 設定シート!B3 &amp; "名）　※消費税非課税対象"</f>
        <v>令和9年度　区立学童クラブ経費（受入児童数　55・60名）　※消費税非課税対象</v>
      </c>
      <c r="B1" s="276"/>
      <c r="C1" s="276"/>
      <c r="D1" s="276"/>
      <c r="E1" s="276"/>
      <c r="F1" s="276"/>
      <c r="G1" s="276"/>
      <c r="H1" s="276"/>
      <c r="I1" s="276"/>
      <c r="J1" s="276"/>
      <c r="K1" s="100"/>
      <c r="L1" s="56"/>
      <c r="M1" s="56"/>
      <c r="O1" s="58"/>
    </row>
    <row r="2" spans="1:15" ht="9" customHeight="1">
      <c r="H2" s="1">
        <v>9</v>
      </c>
      <c r="I2" s="1" t="s">
        <v>101</v>
      </c>
    </row>
    <row r="3" spans="1:15" ht="18.95" customHeight="1" thickBot="1">
      <c r="A3" s="45"/>
      <c r="B3" s="277" t="s">
        <v>59</v>
      </c>
      <c r="C3" s="277"/>
      <c r="D3" s="277"/>
      <c r="E3" s="277"/>
      <c r="F3" s="277"/>
      <c r="G3" s="277"/>
      <c r="H3" s="277"/>
      <c r="I3" s="277"/>
      <c r="J3" s="277"/>
    </row>
    <row r="4" spans="1:15" ht="27" customHeight="1">
      <c r="A4" s="278" t="s">
        <v>44</v>
      </c>
      <c r="B4" s="279"/>
      <c r="C4" s="72">
        <f>C5+C38+C36</f>
        <v>0</v>
      </c>
      <c r="D4" s="280"/>
      <c r="E4" s="281"/>
      <c r="F4" s="281"/>
      <c r="G4" s="281"/>
      <c r="H4" s="281"/>
      <c r="I4" s="281"/>
      <c r="J4" s="282"/>
    </row>
    <row r="5" spans="1:15" ht="27" customHeight="1">
      <c r="A5" s="270" t="s">
        <v>23</v>
      </c>
      <c r="B5" s="283"/>
      <c r="C5" s="73">
        <f>C7+C10+C16+C27+C32</f>
        <v>0</v>
      </c>
      <c r="D5" s="292" t="str">
        <f>IF(C5=SUM(C7:C35)/2,"","数値に相違があります")</f>
        <v/>
      </c>
      <c r="E5" s="293"/>
      <c r="F5" s="293"/>
      <c r="G5" s="293"/>
      <c r="H5" s="293"/>
      <c r="I5" s="293"/>
      <c r="J5" s="104">
        <f>C5-C35</f>
        <v>0</v>
      </c>
    </row>
    <row r="6" spans="1:15" ht="23.45" customHeight="1">
      <c r="A6" s="44"/>
      <c r="B6" s="43" t="s">
        <v>56</v>
      </c>
      <c r="C6" s="42" t="s">
        <v>26</v>
      </c>
      <c r="D6" s="267" t="s">
        <v>57</v>
      </c>
      <c r="E6" s="267"/>
      <c r="F6" s="267"/>
      <c r="G6" s="267"/>
      <c r="H6" s="267"/>
      <c r="I6" s="267"/>
      <c r="J6" s="268"/>
      <c r="L6" s="41"/>
      <c r="M6" s="41"/>
    </row>
    <row r="7" spans="1:15" ht="23.45" customHeight="1">
      <c r="A7" s="7"/>
      <c r="B7" s="40" t="s">
        <v>22</v>
      </c>
      <c r="C7" s="39">
        <f>SUM(C8:C9)</f>
        <v>0</v>
      </c>
      <c r="D7" s="20"/>
      <c r="E7" s="19"/>
      <c r="F7" s="19"/>
      <c r="G7" s="19"/>
      <c r="H7" s="19"/>
      <c r="I7" s="19"/>
      <c r="J7" s="18"/>
    </row>
    <row r="8" spans="1:15" ht="23.45" customHeight="1">
      <c r="A8" s="7"/>
      <c r="B8" s="51"/>
      <c r="C8" s="8">
        <f>E8*12+H8*12+E9*12+H9*12</f>
        <v>0</v>
      </c>
      <c r="D8" s="36" t="s">
        <v>185</v>
      </c>
      <c r="E8" s="190"/>
      <c r="F8" s="35" t="s">
        <v>53</v>
      </c>
      <c r="G8" s="35" t="s">
        <v>27</v>
      </c>
      <c r="H8" s="190"/>
      <c r="I8" s="35" t="s">
        <v>53</v>
      </c>
      <c r="J8" s="48"/>
    </row>
    <row r="9" spans="1:15" ht="23.45" customHeight="1">
      <c r="A9" s="7"/>
      <c r="B9" s="47"/>
      <c r="C9" s="8"/>
      <c r="D9" s="36"/>
      <c r="E9" s="190"/>
      <c r="F9" s="35"/>
      <c r="G9" s="35" t="s">
        <v>27</v>
      </c>
      <c r="H9" s="190"/>
      <c r="I9" s="35" t="s">
        <v>53</v>
      </c>
      <c r="J9" s="48"/>
    </row>
    <row r="10" spans="1:15" ht="23.45" customHeight="1">
      <c r="A10" s="7"/>
      <c r="B10" s="38" t="s">
        <v>49</v>
      </c>
      <c r="C10" s="37">
        <f>SUM(C11:C15)</f>
        <v>0</v>
      </c>
      <c r="D10" s="284" t="s">
        <v>97</v>
      </c>
      <c r="E10" s="285"/>
      <c r="F10" s="285"/>
      <c r="G10" s="285"/>
      <c r="H10" s="285"/>
      <c r="I10" s="285"/>
      <c r="J10" s="286"/>
    </row>
    <row r="11" spans="1:15" ht="23.45" customHeight="1">
      <c r="A11" s="7"/>
      <c r="B11" s="8" t="s">
        <v>21</v>
      </c>
      <c r="C11" s="8">
        <f>E11+H11+E12+H12</f>
        <v>0</v>
      </c>
      <c r="D11" s="36" t="s">
        <v>185</v>
      </c>
      <c r="E11" s="190"/>
      <c r="F11" s="35" t="s">
        <v>28</v>
      </c>
      <c r="G11" s="35" t="s">
        <v>27</v>
      </c>
      <c r="H11" s="190"/>
      <c r="I11" s="35" t="s">
        <v>28</v>
      </c>
      <c r="J11" s="34"/>
    </row>
    <row r="12" spans="1:15" ht="23.45" customHeight="1">
      <c r="A12" s="7"/>
      <c r="B12" s="8"/>
      <c r="C12" s="8"/>
      <c r="D12" s="36"/>
      <c r="E12" s="190"/>
      <c r="F12" s="35"/>
      <c r="G12" s="35" t="s">
        <v>27</v>
      </c>
      <c r="H12" s="190"/>
      <c r="I12" s="35" t="s">
        <v>28</v>
      </c>
      <c r="J12" s="34"/>
    </row>
    <row r="13" spans="1:15" ht="23.45" customHeight="1">
      <c r="A13" s="7"/>
      <c r="B13" s="8" t="s">
        <v>20</v>
      </c>
      <c r="C13" s="8">
        <f>E13*12+H13*12+E14*12+H14*12</f>
        <v>0</v>
      </c>
      <c r="D13" s="36" t="s">
        <v>185</v>
      </c>
      <c r="E13" s="190"/>
      <c r="F13" s="35" t="s">
        <v>53</v>
      </c>
      <c r="G13" s="35" t="s">
        <v>27</v>
      </c>
      <c r="H13" s="190"/>
      <c r="I13" s="35" t="s">
        <v>53</v>
      </c>
      <c r="J13" s="34"/>
    </row>
    <row r="14" spans="1:15" ht="23.45" customHeight="1">
      <c r="A14" s="7"/>
      <c r="B14" s="8"/>
      <c r="C14" s="8"/>
      <c r="D14" s="36"/>
      <c r="E14" s="190"/>
      <c r="F14" s="35"/>
      <c r="G14" s="35" t="s">
        <v>27</v>
      </c>
      <c r="H14" s="190"/>
      <c r="I14" s="35" t="s">
        <v>53</v>
      </c>
      <c r="J14" s="15"/>
    </row>
    <row r="15" spans="1:15" ht="23.45" customHeight="1">
      <c r="A15" s="7"/>
      <c r="B15" s="8"/>
      <c r="C15" s="8"/>
      <c r="D15" s="33"/>
      <c r="E15" s="32"/>
      <c r="F15" s="32"/>
      <c r="G15" s="32"/>
      <c r="H15" s="32"/>
      <c r="I15" s="32"/>
      <c r="J15" s="31"/>
    </row>
    <row r="16" spans="1:15" ht="23.45" customHeight="1">
      <c r="A16" s="7"/>
      <c r="B16" s="38" t="s">
        <v>47</v>
      </c>
      <c r="C16" s="37">
        <f>SUM(C17:C26)</f>
        <v>0</v>
      </c>
      <c r="D16" s="284" t="s">
        <v>19</v>
      </c>
      <c r="E16" s="285"/>
      <c r="F16" s="285"/>
      <c r="G16" s="285"/>
      <c r="H16" s="285"/>
      <c r="I16" s="285"/>
      <c r="J16" s="286"/>
    </row>
    <row r="17" spans="1:10" ht="23.45" customHeight="1">
      <c r="A17" s="7"/>
      <c r="B17" s="8" t="s">
        <v>18</v>
      </c>
      <c r="C17" s="8">
        <f>ROUND((E17*12+H17*12+E18*12+H18*12),0)</f>
        <v>0</v>
      </c>
      <c r="D17" s="36" t="s">
        <v>185</v>
      </c>
      <c r="E17" s="190"/>
      <c r="F17" s="35" t="s">
        <v>53</v>
      </c>
      <c r="G17" s="35" t="s">
        <v>27</v>
      </c>
      <c r="H17" s="190"/>
      <c r="I17" s="35" t="s">
        <v>53</v>
      </c>
      <c r="J17" s="34"/>
    </row>
    <row r="18" spans="1:10" ht="23.45" customHeight="1">
      <c r="A18" s="7"/>
      <c r="B18" s="8"/>
      <c r="C18" s="8"/>
      <c r="D18" s="36"/>
      <c r="E18" s="190"/>
      <c r="F18" s="35"/>
      <c r="G18" s="35" t="s">
        <v>27</v>
      </c>
      <c r="H18" s="190"/>
      <c r="I18" s="35" t="s">
        <v>53</v>
      </c>
      <c r="J18" s="34"/>
    </row>
    <row r="19" spans="1:10" ht="23.45" customHeight="1">
      <c r="A19" s="7"/>
      <c r="B19" s="8" t="s">
        <v>17</v>
      </c>
      <c r="C19" s="8">
        <f>ROUND((E19*12+H19*12+E20*12+H20*12),0)</f>
        <v>0</v>
      </c>
      <c r="D19" s="36" t="s">
        <v>185</v>
      </c>
      <c r="E19" s="190"/>
      <c r="F19" s="35" t="s">
        <v>53</v>
      </c>
      <c r="G19" s="35" t="s">
        <v>27</v>
      </c>
      <c r="H19" s="190"/>
      <c r="I19" s="35" t="s">
        <v>53</v>
      </c>
      <c r="J19" s="34"/>
    </row>
    <row r="20" spans="1:10" ht="23.45" customHeight="1">
      <c r="A20" s="7"/>
      <c r="B20" s="8"/>
      <c r="C20" s="8"/>
      <c r="D20" s="36"/>
      <c r="E20" s="190"/>
      <c r="F20" s="35"/>
      <c r="G20" s="35" t="s">
        <v>27</v>
      </c>
      <c r="H20" s="190"/>
      <c r="I20" s="35" t="s">
        <v>53</v>
      </c>
      <c r="J20" s="34"/>
    </row>
    <row r="21" spans="1:10" ht="23.45" customHeight="1">
      <c r="A21" s="7"/>
      <c r="B21" s="8" t="s">
        <v>69</v>
      </c>
      <c r="C21" s="8">
        <f>ROUND((E21*12+H21*12+E22*12+H22*12),0)</f>
        <v>0</v>
      </c>
      <c r="D21" s="36" t="s">
        <v>185</v>
      </c>
      <c r="E21" s="190"/>
      <c r="F21" s="35" t="s">
        <v>53</v>
      </c>
      <c r="G21" s="35" t="s">
        <v>27</v>
      </c>
      <c r="H21" s="190"/>
      <c r="I21" s="35" t="s">
        <v>53</v>
      </c>
      <c r="J21" s="34"/>
    </row>
    <row r="22" spans="1:10" ht="23.45" customHeight="1">
      <c r="A22" s="7"/>
      <c r="B22" s="8"/>
      <c r="C22" s="8"/>
      <c r="D22" s="36"/>
      <c r="E22" s="190"/>
      <c r="F22" s="35"/>
      <c r="G22" s="35" t="s">
        <v>27</v>
      </c>
      <c r="H22" s="190"/>
      <c r="I22" s="35" t="s">
        <v>53</v>
      </c>
      <c r="J22" s="34"/>
    </row>
    <row r="23" spans="1:10" ht="23.45" customHeight="1">
      <c r="A23" s="7"/>
      <c r="B23" s="8" t="s">
        <v>16</v>
      </c>
      <c r="C23" s="8">
        <f>ROUND((E23*12+H23*12+E24*12+H24*12),0)</f>
        <v>0</v>
      </c>
      <c r="D23" s="36" t="s">
        <v>185</v>
      </c>
      <c r="E23" s="190"/>
      <c r="F23" s="35" t="s">
        <v>53</v>
      </c>
      <c r="G23" s="35" t="s">
        <v>27</v>
      </c>
      <c r="H23" s="190"/>
      <c r="I23" s="35" t="s">
        <v>53</v>
      </c>
      <c r="J23" s="34"/>
    </row>
    <row r="24" spans="1:10" ht="23.45" customHeight="1">
      <c r="A24" s="7"/>
      <c r="B24" s="8"/>
      <c r="C24" s="8"/>
      <c r="D24" s="36"/>
      <c r="E24" s="190"/>
      <c r="F24" s="35"/>
      <c r="G24" s="35" t="s">
        <v>27</v>
      </c>
      <c r="H24" s="190"/>
      <c r="I24" s="35" t="s">
        <v>53</v>
      </c>
      <c r="J24" s="34"/>
    </row>
    <row r="25" spans="1:10" ht="23.45" customHeight="1">
      <c r="A25" s="7"/>
      <c r="B25" s="8" t="s">
        <v>15</v>
      </c>
      <c r="C25" s="8">
        <f>ROUND((E25*12+H25*12+E26*12+H26*12),0)</f>
        <v>0</v>
      </c>
      <c r="D25" s="36" t="s">
        <v>185</v>
      </c>
      <c r="E25" s="190"/>
      <c r="F25" s="35" t="s">
        <v>53</v>
      </c>
      <c r="G25" s="35" t="s">
        <v>27</v>
      </c>
      <c r="H25" s="190"/>
      <c r="I25" s="35" t="s">
        <v>53</v>
      </c>
      <c r="J25" s="34"/>
    </row>
    <row r="26" spans="1:10" ht="23.45" customHeight="1">
      <c r="A26" s="7"/>
      <c r="B26" s="12"/>
      <c r="C26" s="12"/>
      <c r="D26" s="36"/>
      <c r="E26" s="190"/>
      <c r="F26" s="35"/>
      <c r="G26" s="35" t="s">
        <v>27</v>
      </c>
      <c r="H26" s="190"/>
      <c r="I26" s="35" t="s">
        <v>53</v>
      </c>
      <c r="J26" s="31"/>
    </row>
    <row r="27" spans="1:10" ht="23.45" customHeight="1">
      <c r="A27" s="7"/>
      <c r="B27" s="22" t="s">
        <v>50</v>
      </c>
      <c r="C27" s="21">
        <f>SUM(C28:C31)</f>
        <v>0</v>
      </c>
      <c r="D27" s="30"/>
      <c r="E27" s="30"/>
      <c r="F27" s="19"/>
      <c r="G27" s="30"/>
      <c r="H27" s="30"/>
      <c r="I27" s="30"/>
      <c r="J27" s="29"/>
    </row>
    <row r="28" spans="1:10" ht="23.45" customHeight="1">
      <c r="A28" s="7"/>
      <c r="B28" s="26" t="s">
        <v>38</v>
      </c>
      <c r="C28" s="26">
        <f t="shared" ref="C28:C31" si="0">E28*G28*I28</f>
        <v>0</v>
      </c>
      <c r="D28" s="25" t="s">
        <v>14</v>
      </c>
      <c r="E28" s="192"/>
      <c r="F28" s="24" t="s">
        <v>13</v>
      </c>
      <c r="G28" s="191"/>
      <c r="H28" s="28" t="s">
        <v>54</v>
      </c>
      <c r="I28" s="191"/>
      <c r="J28" s="23" t="s">
        <v>9</v>
      </c>
    </row>
    <row r="29" spans="1:10" ht="23.45" customHeight="1">
      <c r="A29" s="7"/>
      <c r="B29" s="26" t="s">
        <v>39</v>
      </c>
      <c r="C29" s="26">
        <f t="shared" si="0"/>
        <v>0</v>
      </c>
      <c r="D29" s="25" t="s">
        <v>12</v>
      </c>
      <c r="E29" s="192"/>
      <c r="F29" s="24" t="s">
        <v>11</v>
      </c>
      <c r="G29" s="191"/>
      <c r="H29" s="24" t="s">
        <v>10</v>
      </c>
      <c r="I29" s="191"/>
      <c r="J29" s="23" t="s">
        <v>9</v>
      </c>
    </row>
    <row r="30" spans="1:10" ht="23.45" customHeight="1">
      <c r="A30" s="7"/>
      <c r="B30" s="26" t="s">
        <v>40</v>
      </c>
      <c r="C30" s="26">
        <f t="shared" si="0"/>
        <v>0</v>
      </c>
      <c r="D30" s="25" t="s">
        <v>14</v>
      </c>
      <c r="E30" s="192"/>
      <c r="F30" s="24" t="s">
        <v>13</v>
      </c>
      <c r="G30" s="191"/>
      <c r="H30" s="24" t="s">
        <v>54</v>
      </c>
      <c r="I30" s="191"/>
      <c r="J30" s="27" t="s">
        <v>9</v>
      </c>
    </row>
    <row r="31" spans="1:10" ht="23.45" customHeight="1">
      <c r="A31" s="7"/>
      <c r="B31" s="8" t="s">
        <v>41</v>
      </c>
      <c r="C31" s="26">
        <f t="shared" si="0"/>
        <v>0</v>
      </c>
      <c r="D31" s="25" t="s">
        <v>12</v>
      </c>
      <c r="E31" s="192"/>
      <c r="F31" s="24" t="s">
        <v>11</v>
      </c>
      <c r="G31" s="191"/>
      <c r="H31" s="24" t="s">
        <v>10</v>
      </c>
      <c r="I31" s="191"/>
      <c r="J31" s="23" t="s">
        <v>9</v>
      </c>
    </row>
    <row r="32" spans="1:10" ht="23.45" customHeight="1">
      <c r="A32" s="55"/>
      <c r="B32" s="22" t="s">
        <v>48</v>
      </c>
      <c r="C32" s="21">
        <f>SUM(C33:C35)</f>
        <v>0</v>
      </c>
      <c r="D32" s="20"/>
      <c r="E32" s="19"/>
      <c r="F32" s="19"/>
      <c r="G32" s="19"/>
      <c r="H32" s="19"/>
      <c r="I32" s="19"/>
      <c r="J32" s="18"/>
    </row>
    <row r="33" spans="1:10" ht="23.45" customHeight="1">
      <c r="A33" s="7"/>
      <c r="B33" s="50" t="s">
        <v>42</v>
      </c>
      <c r="C33" s="8">
        <f>E33*12+H33*12+E34*12+H34*12</f>
        <v>0</v>
      </c>
      <c r="D33" s="36" t="s">
        <v>185</v>
      </c>
      <c r="E33" s="190"/>
      <c r="F33" s="35" t="s">
        <v>53</v>
      </c>
      <c r="G33" s="35" t="s">
        <v>27</v>
      </c>
      <c r="H33" s="190"/>
      <c r="I33" s="35" t="s">
        <v>53</v>
      </c>
      <c r="J33" s="84"/>
    </row>
    <row r="34" spans="1:10" ht="23.45" customHeight="1">
      <c r="A34" s="7"/>
      <c r="B34" s="85"/>
      <c r="C34" s="26"/>
      <c r="D34" s="36"/>
      <c r="E34" s="190"/>
      <c r="F34" s="35"/>
      <c r="G34" s="35" t="s">
        <v>27</v>
      </c>
      <c r="H34" s="190"/>
      <c r="I34" s="35" t="s">
        <v>53</v>
      </c>
      <c r="J34" s="27"/>
    </row>
    <row r="35" spans="1:10" ht="23.45" customHeight="1" thickBot="1">
      <c r="A35" s="83"/>
      <c r="B35" s="86" t="s">
        <v>70</v>
      </c>
      <c r="C35" s="189"/>
      <c r="D35" s="287" t="s">
        <v>71</v>
      </c>
      <c r="E35" s="288"/>
      <c r="F35" s="288"/>
      <c r="G35" s="288"/>
      <c r="H35" s="288"/>
      <c r="I35" s="288"/>
      <c r="J35" s="289"/>
    </row>
    <row r="36" spans="1:10" ht="27" customHeight="1">
      <c r="A36" s="290" t="s">
        <v>52</v>
      </c>
      <c r="B36" s="291"/>
      <c r="C36" s="68">
        <f>SUM(C37)</f>
        <v>0</v>
      </c>
      <c r="D36" s="294" t="str">
        <f>IF(C36=SUM(C37),"","数値に相違があります")</f>
        <v/>
      </c>
      <c r="E36" s="295"/>
      <c r="F36" s="295"/>
      <c r="G36" s="295"/>
      <c r="H36" s="295"/>
      <c r="I36" s="295"/>
      <c r="J36" s="105">
        <f>C36+C38</f>
        <v>0</v>
      </c>
    </row>
    <row r="37" spans="1:10" ht="23.45" customHeight="1">
      <c r="A37" s="7"/>
      <c r="B37" s="52" t="s">
        <v>33</v>
      </c>
      <c r="C37" s="193"/>
      <c r="D37" s="308"/>
      <c r="E37" s="309"/>
      <c r="F37" s="309"/>
      <c r="G37" s="309"/>
      <c r="H37" s="309"/>
      <c r="I37" s="309"/>
      <c r="J37" s="310"/>
    </row>
    <row r="38" spans="1:10" ht="27.95" customHeight="1">
      <c r="A38" s="270" t="s">
        <v>43</v>
      </c>
      <c r="B38" s="271"/>
      <c r="C38" s="71">
        <f>SUM(C39,C50)</f>
        <v>0</v>
      </c>
      <c r="D38" s="274" t="str">
        <f>IF(C38=SUM(C39:C57)/2,"","数値に相違があります")</f>
        <v/>
      </c>
      <c r="E38" s="275"/>
      <c r="F38" s="275"/>
      <c r="G38" s="275"/>
      <c r="H38" s="275"/>
      <c r="I38" s="275"/>
      <c r="J38" s="106"/>
    </row>
    <row r="39" spans="1:10" ht="27.95" customHeight="1">
      <c r="A39" s="6"/>
      <c r="B39" s="17" t="s">
        <v>45</v>
      </c>
      <c r="C39" s="75">
        <f>SUM(C41:C49)</f>
        <v>0</v>
      </c>
      <c r="D39" s="264" t="s">
        <v>8</v>
      </c>
      <c r="E39" s="265"/>
      <c r="F39" s="265"/>
      <c r="G39" s="265"/>
      <c r="H39" s="265"/>
      <c r="I39" s="265"/>
      <c r="J39" s="266"/>
    </row>
    <row r="40" spans="1:10" ht="23.45" customHeight="1">
      <c r="A40" s="16"/>
      <c r="B40" s="43" t="s">
        <v>56</v>
      </c>
      <c r="C40" s="42" t="s">
        <v>26</v>
      </c>
      <c r="D40" s="267" t="s">
        <v>57</v>
      </c>
      <c r="E40" s="267"/>
      <c r="F40" s="267"/>
      <c r="G40" s="267"/>
      <c r="H40" s="267"/>
      <c r="I40" s="267"/>
      <c r="J40" s="268"/>
    </row>
    <row r="41" spans="1:10" ht="23.45" customHeight="1">
      <c r="A41" s="14"/>
      <c r="B41" s="54" t="s">
        <v>1</v>
      </c>
      <c r="C41" s="194"/>
      <c r="D41" s="302"/>
      <c r="E41" s="303"/>
      <c r="F41" s="303"/>
      <c r="G41" s="303"/>
      <c r="H41" s="303"/>
      <c r="I41" s="303"/>
      <c r="J41" s="304"/>
    </row>
    <row r="42" spans="1:10" ht="23.45" customHeight="1">
      <c r="A42" s="14"/>
      <c r="B42" s="8" t="s">
        <v>61</v>
      </c>
      <c r="C42" s="195"/>
      <c r="D42" s="296"/>
      <c r="E42" s="297"/>
      <c r="F42" s="297"/>
      <c r="G42" s="297"/>
      <c r="H42" s="297"/>
      <c r="I42" s="297"/>
      <c r="J42" s="298"/>
    </row>
    <row r="43" spans="1:10" ht="23.45" customHeight="1">
      <c r="A43" s="14"/>
      <c r="B43" s="8" t="s">
        <v>35</v>
      </c>
      <c r="C43" s="194"/>
      <c r="D43" s="296"/>
      <c r="E43" s="297"/>
      <c r="F43" s="297"/>
      <c r="G43" s="297"/>
      <c r="H43" s="297"/>
      <c r="I43" s="297"/>
      <c r="J43" s="298"/>
    </row>
    <row r="44" spans="1:10" ht="23.45" customHeight="1">
      <c r="A44" s="14"/>
      <c r="B44" s="8" t="s">
        <v>7</v>
      </c>
      <c r="C44" s="194"/>
      <c r="D44" s="296"/>
      <c r="E44" s="297"/>
      <c r="F44" s="297"/>
      <c r="G44" s="297"/>
      <c r="H44" s="297"/>
      <c r="I44" s="297"/>
      <c r="J44" s="298"/>
    </row>
    <row r="45" spans="1:10" ht="23.45" customHeight="1">
      <c r="A45" s="14"/>
      <c r="B45" s="8" t="s">
        <v>6</v>
      </c>
      <c r="C45" s="8">
        <f>F45+I45</f>
        <v>0</v>
      </c>
      <c r="D45" s="272" t="s">
        <v>5</v>
      </c>
      <c r="E45" s="273"/>
      <c r="F45" s="190"/>
      <c r="G45" s="273" t="s">
        <v>4</v>
      </c>
      <c r="H45" s="273"/>
      <c r="I45" s="190"/>
      <c r="J45" s="15" t="s">
        <v>3</v>
      </c>
    </row>
    <row r="46" spans="1:10" ht="23.45" customHeight="1">
      <c r="A46" s="14"/>
      <c r="B46" s="8" t="s">
        <v>24</v>
      </c>
      <c r="C46" s="194"/>
      <c r="D46" s="296"/>
      <c r="E46" s="297"/>
      <c r="F46" s="297"/>
      <c r="G46" s="297"/>
      <c r="H46" s="297"/>
      <c r="I46" s="297"/>
      <c r="J46" s="298"/>
    </row>
    <row r="47" spans="1:10" ht="23.45" customHeight="1">
      <c r="A47" s="14"/>
      <c r="B47" s="49" t="s">
        <v>30</v>
      </c>
      <c r="C47" s="196"/>
      <c r="D47" s="296"/>
      <c r="E47" s="297"/>
      <c r="F47" s="297"/>
      <c r="G47" s="297"/>
      <c r="H47" s="297"/>
      <c r="I47" s="297"/>
      <c r="J47" s="298"/>
    </row>
    <row r="48" spans="1:10" ht="23.45" customHeight="1">
      <c r="A48" s="14"/>
      <c r="B48" s="49" t="s">
        <v>31</v>
      </c>
      <c r="C48" s="196"/>
      <c r="D48" s="296"/>
      <c r="E48" s="297"/>
      <c r="F48" s="297"/>
      <c r="G48" s="297"/>
      <c r="H48" s="297"/>
      <c r="I48" s="297"/>
      <c r="J48" s="298"/>
    </row>
    <row r="49" spans="1:10" ht="23.45" customHeight="1">
      <c r="A49" s="13"/>
      <c r="B49" s="12" t="s">
        <v>36</v>
      </c>
      <c r="C49" s="197"/>
      <c r="D49" s="305"/>
      <c r="E49" s="306"/>
      <c r="F49" s="306"/>
      <c r="G49" s="306"/>
      <c r="H49" s="306"/>
      <c r="I49" s="306"/>
      <c r="J49" s="307"/>
    </row>
    <row r="50" spans="1:10" ht="27" customHeight="1">
      <c r="A50" s="11"/>
      <c r="B50" s="46" t="s">
        <v>46</v>
      </c>
      <c r="C50" s="74">
        <f>SUM(C52:C57)</f>
        <v>0</v>
      </c>
      <c r="D50" s="264" t="s">
        <v>58</v>
      </c>
      <c r="E50" s="265"/>
      <c r="F50" s="265"/>
      <c r="G50" s="265"/>
      <c r="H50" s="265"/>
      <c r="I50" s="265"/>
      <c r="J50" s="266"/>
    </row>
    <row r="51" spans="1:10" ht="23.45" customHeight="1">
      <c r="A51" s="10"/>
      <c r="B51" s="43" t="s">
        <v>56</v>
      </c>
      <c r="C51" s="42" t="s">
        <v>26</v>
      </c>
      <c r="D51" s="267" t="s">
        <v>57</v>
      </c>
      <c r="E51" s="267"/>
      <c r="F51" s="267"/>
      <c r="G51" s="267"/>
      <c r="H51" s="267"/>
      <c r="I51" s="267"/>
      <c r="J51" s="268"/>
    </row>
    <row r="52" spans="1:10" ht="23.45" customHeight="1">
      <c r="A52" s="7"/>
      <c r="B52" s="9" t="s">
        <v>2</v>
      </c>
      <c r="C52" s="198"/>
      <c r="D52" s="302"/>
      <c r="E52" s="303"/>
      <c r="F52" s="303"/>
      <c r="G52" s="303"/>
      <c r="H52" s="303"/>
      <c r="I52" s="303"/>
      <c r="J52" s="304"/>
    </row>
    <row r="53" spans="1:10" ht="23.45" customHeight="1">
      <c r="A53" s="7"/>
      <c r="B53" s="8" t="s">
        <v>25</v>
      </c>
      <c r="C53" s="194"/>
      <c r="D53" s="296"/>
      <c r="E53" s="297"/>
      <c r="F53" s="297"/>
      <c r="G53" s="297"/>
      <c r="H53" s="297"/>
      <c r="I53" s="297"/>
      <c r="J53" s="298"/>
    </row>
    <row r="54" spans="1:10" ht="23.45" customHeight="1">
      <c r="A54" s="7"/>
      <c r="B54" s="8" t="s">
        <v>32</v>
      </c>
      <c r="C54" s="199"/>
      <c r="D54" s="296"/>
      <c r="E54" s="297"/>
      <c r="F54" s="297"/>
      <c r="G54" s="297"/>
      <c r="H54" s="297"/>
      <c r="I54" s="297"/>
      <c r="J54" s="298"/>
    </row>
    <row r="55" spans="1:10" ht="23.45" customHeight="1">
      <c r="A55" s="6"/>
      <c r="B55" s="8" t="s">
        <v>37</v>
      </c>
      <c r="C55" s="194"/>
      <c r="D55" s="296"/>
      <c r="E55" s="297"/>
      <c r="F55" s="297"/>
      <c r="G55" s="297"/>
      <c r="H55" s="297"/>
      <c r="I55" s="297"/>
      <c r="J55" s="298"/>
    </row>
    <row r="56" spans="1:10" ht="23.45" customHeight="1">
      <c r="A56" s="6"/>
      <c r="B56" s="49" t="s">
        <v>34</v>
      </c>
      <c r="C56" s="196"/>
      <c r="D56" s="296"/>
      <c r="E56" s="297"/>
      <c r="F56" s="297"/>
      <c r="G56" s="297"/>
      <c r="H56" s="297"/>
      <c r="I56" s="297"/>
      <c r="J56" s="298"/>
    </row>
    <row r="57" spans="1:10" ht="23.45" customHeight="1" thickBot="1">
      <c r="A57" s="5"/>
      <c r="B57" s="53" t="s">
        <v>36</v>
      </c>
      <c r="C57" s="200"/>
      <c r="D57" s="299"/>
      <c r="E57" s="300"/>
      <c r="F57" s="300"/>
      <c r="G57" s="300"/>
      <c r="H57" s="300"/>
      <c r="I57" s="300"/>
      <c r="J57" s="301"/>
    </row>
    <row r="58" spans="1:10" ht="16.5" customHeight="1">
      <c r="A58" s="4"/>
      <c r="B58" s="263" t="s">
        <v>0</v>
      </c>
      <c r="C58" s="263"/>
      <c r="D58" s="263"/>
      <c r="E58" s="263"/>
      <c r="F58" s="263"/>
      <c r="G58" s="263"/>
      <c r="H58" s="263"/>
      <c r="I58" s="263"/>
      <c r="J58" s="263"/>
    </row>
    <row r="59" spans="1:10" ht="16.5" customHeight="1">
      <c r="A59" s="4"/>
      <c r="B59" s="269" t="s">
        <v>29</v>
      </c>
      <c r="C59" s="269"/>
      <c r="D59" s="269"/>
      <c r="E59" s="269"/>
      <c r="F59" s="269"/>
      <c r="G59" s="269"/>
      <c r="H59" s="269"/>
      <c r="I59" s="269"/>
      <c r="J59" s="269"/>
    </row>
    <row r="60" spans="1:10" ht="16.5" customHeight="1">
      <c r="A60" s="4"/>
      <c r="B60" s="263" t="s">
        <v>67</v>
      </c>
      <c r="C60" s="263"/>
      <c r="D60" s="263"/>
      <c r="E60" s="263"/>
      <c r="F60" s="263"/>
      <c r="G60" s="263"/>
      <c r="H60" s="263"/>
      <c r="I60" s="263"/>
      <c r="J60" s="263"/>
    </row>
    <row r="61" spans="1:10" ht="13.1">
      <c r="B61" s="186" t="s">
        <v>179</v>
      </c>
    </row>
  </sheetData>
  <sheetProtection sheet="1" objects="1" scenarios="1"/>
  <mergeCells count="38">
    <mergeCell ref="A36:B36"/>
    <mergeCell ref="D36:I36"/>
    <mergeCell ref="A1:J1"/>
    <mergeCell ref="B3:J3"/>
    <mergeCell ref="A4:B4"/>
    <mergeCell ref="D4:J4"/>
    <mergeCell ref="A5:B5"/>
    <mergeCell ref="D5:I5"/>
    <mergeCell ref="D41:J41"/>
    <mergeCell ref="D6:J6"/>
    <mergeCell ref="D10:J10"/>
    <mergeCell ref="D16:J16"/>
    <mergeCell ref="D35:J35"/>
    <mergeCell ref="D37:J37"/>
    <mergeCell ref="A38:B38"/>
    <mergeCell ref="D38:I38"/>
    <mergeCell ref="D39:J39"/>
    <mergeCell ref="D40:J40"/>
    <mergeCell ref="D52:J52"/>
    <mergeCell ref="D42:J42"/>
    <mergeCell ref="D43:J43"/>
    <mergeCell ref="D44:J44"/>
    <mergeCell ref="D45:E45"/>
    <mergeCell ref="G45:H45"/>
    <mergeCell ref="D46:J46"/>
    <mergeCell ref="D47:J47"/>
    <mergeCell ref="D48:J48"/>
    <mergeCell ref="D49:J49"/>
    <mergeCell ref="D50:J50"/>
    <mergeCell ref="D51:J51"/>
    <mergeCell ref="B59:J59"/>
    <mergeCell ref="B60:J60"/>
    <mergeCell ref="D53:J53"/>
    <mergeCell ref="D54:J54"/>
    <mergeCell ref="D55:J55"/>
    <mergeCell ref="D56:J56"/>
    <mergeCell ref="D57:J57"/>
    <mergeCell ref="B58:J58"/>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35"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CBE03A40-0002-4E03-BFB6-B3CB25651FD4}">
            <xm:f>設定シート!$B$4="新規委託校"</xm:f>
            <x14:dxf>
              <fill>
                <patternFill>
                  <bgColor theme="1" tint="0.24994659260841701"/>
                </patternFill>
              </fill>
            </x14:dxf>
          </x14:cfRule>
          <xm:sqref>B56:J56</xm:sqref>
        </x14:conditionalFormatting>
        <x14:conditionalFormatting xmlns:xm="http://schemas.microsoft.com/office/excel/2006/main">
          <x14:cfRule type="expression" priority="3" id="{D967C12E-3C04-4C8A-9CF7-A47A8774CF49}">
            <xm:f>設定シート!$B$3&lt;=90</xm:f>
            <x14:dxf>
              <fill>
                <patternFill>
                  <bgColor theme="1" tint="0.24994659260841701"/>
                </patternFill>
              </fill>
            </x14:dxf>
          </x14:cfRule>
          <xm:sqref>D9:F9 D12:F12 D14:F14 D18:F18 D20:F20 D22:F22 D24:F24 D26:F26 D34:F34</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1:O61"/>
  <sheetViews>
    <sheetView topLeftCell="A51" zoomScale="85" zoomScaleNormal="85" zoomScaleSheetLayoutView="85" workbookViewId="0">
      <selection activeCell="A60" sqref="A60:XFD60"/>
    </sheetView>
  </sheetViews>
  <sheetFormatPr defaultColWidth="11" defaultRowHeight="12"/>
  <cols>
    <col min="1" max="1" width="2.33203125" style="2" customWidth="1"/>
    <col min="2" max="2" width="28.5546875" style="3" customWidth="1"/>
    <col min="3" max="3" width="14" style="2" customWidth="1"/>
    <col min="4" max="5" width="14.44140625" style="1" customWidth="1"/>
    <col min="6" max="6" width="10.88671875" style="2" customWidth="1"/>
    <col min="7" max="7" width="13" style="1" customWidth="1"/>
    <col min="8" max="8" width="14.44140625" style="1" customWidth="1"/>
    <col min="9" max="9" width="10.88671875" style="1" customWidth="1"/>
    <col min="10" max="10" width="4.33203125" style="1" customWidth="1"/>
    <col min="11" max="11" width="4" style="41" bestFit="1" customWidth="1"/>
    <col min="12" max="16384" width="11" style="1"/>
  </cols>
  <sheetData>
    <row r="1" spans="1:15" s="57" customFormat="1" ht="18.55">
      <c r="A1" s="276" t="str">
        <f>"令和" &amp; H2&amp; "年度　区立学童クラブ経費（受入児童数　" &amp; 設定シート!B3 &amp; "名）　※消費税非課税対象"</f>
        <v>令和10年度　区立学童クラブ経費（受入児童数　55・60名）　※消費税非課税対象</v>
      </c>
      <c r="B1" s="276"/>
      <c r="C1" s="276"/>
      <c r="D1" s="276"/>
      <c r="E1" s="276"/>
      <c r="F1" s="276"/>
      <c r="G1" s="276"/>
      <c r="H1" s="276"/>
      <c r="I1" s="276"/>
      <c r="J1" s="276"/>
      <c r="K1" s="100"/>
      <c r="L1" s="56"/>
      <c r="M1" s="56"/>
      <c r="O1" s="58"/>
    </row>
    <row r="2" spans="1:15" ht="9" customHeight="1">
      <c r="H2" s="1">
        <v>10</v>
      </c>
      <c r="I2" s="1" t="s">
        <v>101</v>
      </c>
    </row>
    <row r="3" spans="1:15" ht="18.95" customHeight="1" thickBot="1">
      <c r="A3" s="45"/>
      <c r="B3" s="277" t="s">
        <v>59</v>
      </c>
      <c r="C3" s="277"/>
      <c r="D3" s="277"/>
      <c r="E3" s="277"/>
      <c r="F3" s="277"/>
      <c r="G3" s="277"/>
      <c r="H3" s="277"/>
      <c r="I3" s="277"/>
      <c r="J3" s="277"/>
    </row>
    <row r="4" spans="1:15" ht="27" customHeight="1">
      <c r="A4" s="278" t="s">
        <v>44</v>
      </c>
      <c r="B4" s="279"/>
      <c r="C4" s="72">
        <f>C5+C38+C36</f>
        <v>0</v>
      </c>
      <c r="D4" s="280"/>
      <c r="E4" s="281"/>
      <c r="F4" s="281"/>
      <c r="G4" s="281"/>
      <c r="H4" s="281"/>
      <c r="I4" s="281"/>
      <c r="J4" s="282"/>
    </row>
    <row r="5" spans="1:15" ht="27" customHeight="1">
      <c r="A5" s="270" t="s">
        <v>23</v>
      </c>
      <c r="B5" s="283"/>
      <c r="C5" s="73">
        <f>C7+C10+C16+C27+C32</f>
        <v>0</v>
      </c>
      <c r="D5" s="292" t="str">
        <f>IF(C5=SUM(C7:C35)/2,"","数値に相違があります")</f>
        <v/>
      </c>
      <c r="E5" s="293"/>
      <c r="F5" s="293"/>
      <c r="G5" s="293"/>
      <c r="H5" s="293"/>
      <c r="I5" s="293"/>
      <c r="J5" s="104">
        <f>C5-C35</f>
        <v>0</v>
      </c>
    </row>
    <row r="6" spans="1:15" ht="23.45" customHeight="1">
      <c r="A6" s="44"/>
      <c r="B6" s="43" t="s">
        <v>56</v>
      </c>
      <c r="C6" s="42" t="s">
        <v>26</v>
      </c>
      <c r="D6" s="267" t="s">
        <v>57</v>
      </c>
      <c r="E6" s="267"/>
      <c r="F6" s="267"/>
      <c r="G6" s="267"/>
      <c r="H6" s="267"/>
      <c r="I6" s="267"/>
      <c r="J6" s="268"/>
      <c r="L6" s="41"/>
      <c r="M6" s="41"/>
    </row>
    <row r="7" spans="1:15" ht="23.45" customHeight="1">
      <c r="A7" s="7"/>
      <c r="B7" s="40" t="s">
        <v>22</v>
      </c>
      <c r="C7" s="39">
        <f>SUM(C8:C9)</f>
        <v>0</v>
      </c>
      <c r="D7" s="20"/>
      <c r="E7" s="19"/>
      <c r="F7" s="19"/>
      <c r="G7" s="19"/>
      <c r="H7" s="19"/>
      <c r="I7" s="19"/>
      <c r="J7" s="18"/>
    </row>
    <row r="8" spans="1:15" ht="23.45" customHeight="1">
      <c r="A8" s="7"/>
      <c r="B8" s="51"/>
      <c r="C8" s="8">
        <f>E8*12+H8*12+E9*12+H9*12</f>
        <v>0</v>
      </c>
      <c r="D8" s="36" t="s">
        <v>185</v>
      </c>
      <c r="E8" s="190"/>
      <c r="F8" s="35" t="s">
        <v>53</v>
      </c>
      <c r="G8" s="35" t="s">
        <v>27</v>
      </c>
      <c r="H8" s="190"/>
      <c r="I8" s="35" t="s">
        <v>53</v>
      </c>
      <c r="J8" s="48"/>
    </row>
    <row r="9" spans="1:15" ht="23.45" customHeight="1">
      <c r="A9" s="7"/>
      <c r="B9" s="47"/>
      <c r="C9" s="8"/>
      <c r="D9" s="36"/>
      <c r="E9" s="190"/>
      <c r="F9" s="35"/>
      <c r="G9" s="35" t="s">
        <v>27</v>
      </c>
      <c r="H9" s="190"/>
      <c r="I9" s="35" t="s">
        <v>53</v>
      </c>
      <c r="J9" s="48"/>
    </row>
    <row r="10" spans="1:15" ht="23.45" customHeight="1">
      <c r="A10" s="7"/>
      <c r="B10" s="38" t="s">
        <v>49</v>
      </c>
      <c r="C10" s="37">
        <f>SUM(C11:C15)</f>
        <v>0</v>
      </c>
      <c r="D10" s="284" t="s">
        <v>97</v>
      </c>
      <c r="E10" s="285"/>
      <c r="F10" s="285"/>
      <c r="G10" s="285"/>
      <c r="H10" s="285"/>
      <c r="I10" s="285"/>
      <c r="J10" s="286"/>
    </row>
    <row r="11" spans="1:15" ht="23.45" customHeight="1">
      <c r="A11" s="7"/>
      <c r="B11" s="8" t="s">
        <v>21</v>
      </c>
      <c r="C11" s="8">
        <f>E11+H11+E12+H12</f>
        <v>0</v>
      </c>
      <c r="D11" s="36" t="s">
        <v>185</v>
      </c>
      <c r="E11" s="190"/>
      <c r="F11" s="35" t="s">
        <v>28</v>
      </c>
      <c r="G11" s="35" t="s">
        <v>27</v>
      </c>
      <c r="H11" s="190"/>
      <c r="I11" s="35" t="s">
        <v>28</v>
      </c>
      <c r="J11" s="34"/>
    </row>
    <row r="12" spans="1:15" ht="23.45" customHeight="1">
      <c r="A12" s="7"/>
      <c r="B12" s="8"/>
      <c r="C12" s="8"/>
      <c r="D12" s="36"/>
      <c r="E12" s="190"/>
      <c r="F12" s="35"/>
      <c r="G12" s="35" t="s">
        <v>27</v>
      </c>
      <c r="H12" s="190"/>
      <c r="I12" s="35" t="s">
        <v>28</v>
      </c>
      <c r="J12" s="34"/>
    </row>
    <row r="13" spans="1:15" ht="23.45" customHeight="1">
      <c r="A13" s="7"/>
      <c r="B13" s="8" t="s">
        <v>20</v>
      </c>
      <c r="C13" s="8">
        <f>E13*12+H13*12+E14*12+H14*12</f>
        <v>0</v>
      </c>
      <c r="D13" s="36" t="s">
        <v>185</v>
      </c>
      <c r="E13" s="190"/>
      <c r="F13" s="35" t="s">
        <v>53</v>
      </c>
      <c r="G13" s="35" t="s">
        <v>27</v>
      </c>
      <c r="H13" s="190"/>
      <c r="I13" s="35" t="s">
        <v>53</v>
      </c>
      <c r="J13" s="34"/>
    </row>
    <row r="14" spans="1:15" ht="23.45" customHeight="1">
      <c r="A14" s="7"/>
      <c r="B14" s="8"/>
      <c r="C14" s="8"/>
      <c r="D14" s="36"/>
      <c r="E14" s="190"/>
      <c r="F14" s="35"/>
      <c r="G14" s="35" t="s">
        <v>27</v>
      </c>
      <c r="H14" s="190"/>
      <c r="I14" s="35" t="s">
        <v>53</v>
      </c>
      <c r="J14" s="15"/>
    </row>
    <row r="15" spans="1:15" ht="23.45" customHeight="1">
      <c r="A15" s="7"/>
      <c r="B15" s="8"/>
      <c r="C15" s="8"/>
      <c r="D15" s="33"/>
      <c r="E15" s="32"/>
      <c r="F15" s="32"/>
      <c r="G15" s="32"/>
      <c r="H15" s="32"/>
      <c r="I15" s="32"/>
      <c r="J15" s="31"/>
    </row>
    <row r="16" spans="1:15" ht="23.45" customHeight="1">
      <c r="A16" s="7"/>
      <c r="B16" s="38" t="s">
        <v>47</v>
      </c>
      <c r="C16" s="37">
        <f>SUM(C17:C26)</f>
        <v>0</v>
      </c>
      <c r="D16" s="284" t="s">
        <v>19</v>
      </c>
      <c r="E16" s="285"/>
      <c r="F16" s="285"/>
      <c r="G16" s="285"/>
      <c r="H16" s="285"/>
      <c r="I16" s="285"/>
      <c r="J16" s="286"/>
    </row>
    <row r="17" spans="1:10" ht="23.45" customHeight="1">
      <c r="A17" s="7"/>
      <c r="B17" s="8" t="s">
        <v>18</v>
      </c>
      <c r="C17" s="8">
        <f>ROUND((E17*12+H17*12+E18*12+H18*12),0)</f>
        <v>0</v>
      </c>
      <c r="D17" s="36" t="s">
        <v>185</v>
      </c>
      <c r="E17" s="190"/>
      <c r="F17" s="35" t="s">
        <v>53</v>
      </c>
      <c r="G17" s="35" t="s">
        <v>27</v>
      </c>
      <c r="H17" s="190"/>
      <c r="I17" s="35" t="s">
        <v>53</v>
      </c>
      <c r="J17" s="34"/>
    </row>
    <row r="18" spans="1:10" ht="23.45" customHeight="1">
      <c r="A18" s="7"/>
      <c r="B18" s="8"/>
      <c r="C18" s="8"/>
      <c r="D18" s="36"/>
      <c r="E18" s="190"/>
      <c r="F18" s="35"/>
      <c r="G18" s="35" t="s">
        <v>27</v>
      </c>
      <c r="H18" s="190"/>
      <c r="I18" s="35" t="s">
        <v>53</v>
      </c>
      <c r="J18" s="34"/>
    </row>
    <row r="19" spans="1:10" ht="23.45" customHeight="1">
      <c r="A19" s="7"/>
      <c r="B19" s="8" t="s">
        <v>17</v>
      </c>
      <c r="C19" s="8">
        <f>ROUND((E19*12+H19*12+E20*12+H20*12),0)</f>
        <v>0</v>
      </c>
      <c r="D19" s="36" t="s">
        <v>185</v>
      </c>
      <c r="E19" s="190"/>
      <c r="F19" s="35" t="s">
        <v>53</v>
      </c>
      <c r="G19" s="35" t="s">
        <v>27</v>
      </c>
      <c r="H19" s="190"/>
      <c r="I19" s="35" t="s">
        <v>53</v>
      </c>
      <c r="J19" s="34"/>
    </row>
    <row r="20" spans="1:10" ht="23.45" customHeight="1">
      <c r="A20" s="7"/>
      <c r="B20" s="8"/>
      <c r="C20" s="8"/>
      <c r="D20" s="36"/>
      <c r="E20" s="190"/>
      <c r="F20" s="35"/>
      <c r="G20" s="35" t="s">
        <v>27</v>
      </c>
      <c r="H20" s="190"/>
      <c r="I20" s="35" t="s">
        <v>53</v>
      </c>
      <c r="J20" s="34"/>
    </row>
    <row r="21" spans="1:10" ht="23.45" customHeight="1">
      <c r="A21" s="7"/>
      <c r="B21" s="8" t="s">
        <v>69</v>
      </c>
      <c r="C21" s="8">
        <f>ROUND((E21*12+H21*12+E22*12+H22*12),0)</f>
        <v>0</v>
      </c>
      <c r="D21" s="36" t="s">
        <v>185</v>
      </c>
      <c r="E21" s="190"/>
      <c r="F21" s="35" t="s">
        <v>53</v>
      </c>
      <c r="G21" s="35" t="s">
        <v>27</v>
      </c>
      <c r="H21" s="190"/>
      <c r="I21" s="35" t="s">
        <v>53</v>
      </c>
      <c r="J21" s="34"/>
    </row>
    <row r="22" spans="1:10" ht="23.45" customHeight="1">
      <c r="A22" s="7"/>
      <c r="B22" s="8"/>
      <c r="C22" s="8"/>
      <c r="D22" s="36"/>
      <c r="E22" s="190"/>
      <c r="F22" s="35"/>
      <c r="G22" s="35" t="s">
        <v>27</v>
      </c>
      <c r="H22" s="190"/>
      <c r="I22" s="35" t="s">
        <v>53</v>
      </c>
      <c r="J22" s="34"/>
    </row>
    <row r="23" spans="1:10" ht="23.45" customHeight="1">
      <c r="A23" s="7"/>
      <c r="B23" s="8" t="s">
        <v>16</v>
      </c>
      <c r="C23" s="8">
        <f>ROUND((E23*12+H23*12+E24*12+H24*12),0)</f>
        <v>0</v>
      </c>
      <c r="D23" s="36" t="s">
        <v>185</v>
      </c>
      <c r="E23" s="190"/>
      <c r="F23" s="35" t="s">
        <v>53</v>
      </c>
      <c r="G23" s="35" t="s">
        <v>27</v>
      </c>
      <c r="H23" s="190"/>
      <c r="I23" s="35" t="s">
        <v>53</v>
      </c>
      <c r="J23" s="34"/>
    </row>
    <row r="24" spans="1:10" ht="23.45" customHeight="1">
      <c r="A24" s="7"/>
      <c r="B24" s="8"/>
      <c r="C24" s="8"/>
      <c r="D24" s="36"/>
      <c r="E24" s="190"/>
      <c r="F24" s="35"/>
      <c r="G24" s="35" t="s">
        <v>27</v>
      </c>
      <c r="H24" s="190"/>
      <c r="I24" s="35" t="s">
        <v>53</v>
      </c>
      <c r="J24" s="34"/>
    </row>
    <row r="25" spans="1:10" ht="23.45" customHeight="1">
      <c r="A25" s="7"/>
      <c r="B25" s="8" t="s">
        <v>15</v>
      </c>
      <c r="C25" s="8">
        <f>ROUND((E25*12+H25*12+E26*12+H26*12),0)</f>
        <v>0</v>
      </c>
      <c r="D25" s="36" t="s">
        <v>185</v>
      </c>
      <c r="E25" s="190"/>
      <c r="F25" s="35" t="s">
        <v>53</v>
      </c>
      <c r="G25" s="35" t="s">
        <v>27</v>
      </c>
      <c r="H25" s="190"/>
      <c r="I25" s="35" t="s">
        <v>53</v>
      </c>
      <c r="J25" s="34"/>
    </row>
    <row r="26" spans="1:10" ht="23.45" customHeight="1">
      <c r="A26" s="7"/>
      <c r="B26" s="12"/>
      <c r="C26" s="12"/>
      <c r="D26" s="36"/>
      <c r="E26" s="190"/>
      <c r="F26" s="35"/>
      <c r="G26" s="35" t="s">
        <v>27</v>
      </c>
      <c r="H26" s="190"/>
      <c r="I26" s="35" t="s">
        <v>53</v>
      </c>
      <c r="J26" s="31"/>
    </row>
    <row r="27" spans="1:10" ht="23.45" customHeight="1">
      <c r="A27" s="7"/>
      <c r="B27" s="22" t="s">
        <v>50</v>
      </c>
      <c r="C27" s="21">
        <f>SUM(C28:C31)</f>
        <v>0</v>
      </c>
      <c r="D27" s="30"/>
      <c r="E27" s="30"/>
      <c r="F27" s="19"/>
      <c r="G27" s="30"/>
      <c r="H27" s="30"/>
      <c r="I27" s="30"/>
      <c r="J27" s="29"/>
    </row>
    <row r="28" spans="1:10" ht="23.45" customHeight="1">
      <c r="A28" s="7"/>
      <c r="B28" s="26" t="s">
        <v>38</v>
      </c>
      <c r="C28" s="26">
        <f t="shared" ref="C28:C31" si="0">E28*G28*I28</f>
        <v>0</v>
      </c>
      <c r="D28" s="25" t="s">
        <v>14</v>
      </c>
      <c r="E28" s="192"/>
      <c r="F28" s="24" t="s">
        <v>13</v>
      </c>
      <c r="G28" s="191"/>
      <c r="H28" s="28" t="s">
        <v>54</v>
      </c>
      <c r="I28" s="191"/>
      <c r="J28" s="23" t="s">
        <v>9</v>
      </c>
    </row>
    <row r="29" spans="1:10" ht="23.45" customHeight="1">
      <c r="A29" s="7"/>
      <c r="B29" s="26" t="s">
        <v>39</v>
      </c>
      <c r="C29" s="26">
        <f t="shared" si="0"/>
        <v>0</v>
      </c>
      <c r="D29" s="25" t="s">
        <v>12</v>
      </c>
      <c r="E29" s="192"/>
      <c r="F29" s="24" t="s">
        <v>11</v>
      </c>
      <c r="G29" s="191"/>
      <c r="H29" s="24" t="s">
        <v>10</v>
      </c>
      <c r="I29" s="191"/>
      <c r="J29" s="23" t="s">
        <v>9</v>
      </c>
    </row>
    <row r="30" spans="1:10" ht="23.45" customHeight="1">
      <c r="A30" s="7"/>
      <c r="B30" s="26" t="s">
        <v>40</v>
      </c>
      <c r="C30" s="26">
        <f t="shared" si="0"/>
        <v>0</v>
      </c>
      <c r="D30" s="25" t="s">
        <v>14</v>
      </c>
      <c r="E30" s="192"/>
      <c r="F30" s="24" t="s">
        <v>13</v>
      </c>
      <c r="G30" s="191"/>
      <c r="H30" s="24" t="s">
        <v>54</v>
      </c>
      <c r="I30" s="191"/>
      <c r="J30" s="27" t="s">
        <v>9</v>
      </c>
    </row>
    <row r="31" spans="1:10" ht="23.45" customHeight="1">
      <c r="A31" s="7"/>
      <c r="B31" s="8" t="s">
        <v>41</v>
      </c>
      <c r="C31" s="26">
        <f t="shared" si="0"/>
        <v>0</v>
      </c>
      <c r="D31" s="25" t="s">
        <v>12</v>
      </c>
      <c r="E31" s="192"/>
      <c r="F31" s="24" t="s">
        <v>11</v>
      </c>
      <c r="G31" s="191"/>
      <c r="H31" s="24" t="s">
        <v>10</v>
      </c>
      <c r="I31" s="191"/>
      <c r="J31" s="23" t="s">
        <v>9</v>
      </c>
    </row>
    <row r="32" spans="1:10" ht="23.45" customHeight="1">
      <c r="A32" s="55"/>
      <c r="B32" s="22" t="s">
        <v>48</v>
      </c>
      <c r="C32" s="21">
        <f>SUM(C33:C35)</f>
        <v>0</v>
      </c>
      <c r="D32" s="20"/>
      <c r="E32" s="19"/>
      <c r="F32" s="19"/>
      <c r="G32" s="19"/>
      <c r="H32" s="19"/>
      <c r="I32" s="19"/>
      <c r="J32" s="18"/>
    </row>
    <row r="33" spans="1:10" ht="23.45" customHeight="1">
      <c r="A33" s="7"/>
      <c r="B33" s="50" t="s">
        <v>42</v>
      </c>
      <c r="C33" s="8">
        <f>E33*12+H33*12+E34*12+H34*12</f>
        <v>0</v>
      </c>
      <c r="D33" s="36" t="s">
        <v>185</v>
      </c>
      <c r="E33" s="190"/>
      <c r="F33" s="35" t="s">
        <v>53</v>
      </c>
      <c r="G33" s="35" t="s">
        <v>27</v>
      </c>
      <c r="H33" s="190"/>
      <c r="I33" s="35" t="s">
        <v>53</v>
      </c>
      <c r="J33" s="84"/>
    </row>
    <row r="34" spans="1:10" ht="23.45" customHeight="1">
      <c r="A34" s="7"/>
      <c r="B34" s="85"/>
      <c r="C34" s="26"/>
      <c r="D34" s="36"/>
      <c r="E34" s="190"/>
      <c r="F34" s="35"/>
      <c r="G34" s="35" t="s">
        <v>27</v>
      </c>
      <c r="H34" s="190"/>
      <c r="I34" s="35" t="s">
        <v>53</v>
      </c>
      <c r="J34" s="27"/>
    </row>
    <row r="35" spans="1:10" ht="23.45" customHeight="1" thickBot="1">
      <c r="A35" s="83"/>
      <c r="B35" s="86" t="s">
        <v>70</v>
      </c>
      <c r="C35" s="189"/>
      <c r="D35" s="287" t="s">
        <v>71</v>
      </c>
      <c r="E35" s="288"/>
      <c r="F35" s="288"/>
      <c r="G35" s="288"/>
      <c r="H35" s="288"/>
      <c r="I35" s="288"/>
      <c r="J35" s="289"/>
    </row>
    <row r="36" spans="1:10" ht="27" customHeight="1">
      <c r="A36" s="290" t="s">
        <v>52</v>
      </c>
      <c r="B36" s="291"/>
      <c r="C36" s="68">
        <f>SUM(C37)</f>
        <v>0</v>
      </c>
      <c r="D36" s="294" t="str">
        <f>IF(C36=SUM(C37),"","数値に相違があります")</f>
        <v/>
      </c>
      <c r="E36" s="295"/>
      <c r="F36" s="295"/>
      <c r="G36" s="295"/>
      <c r="H36" s="295"/>
      <c r="I36" s="295"/>
      <c r="J36" s="105">
        <f>C36+C38</f>
        <v>0</v>
      </c>
    </row>
    <row r="37" spans="1:10" ht="23.45" customHeight="1">
      <c r="A37" s="7"/>
      <c r="B37" s="52" t="s">
        <v>33</v>
      </c>
      <c r="C37" s="193"/>
      <c r="D37" s="308"/>
      <c r="E37" s="309"/>
      <c r="F37" s="309"/>
      <c r="G37" s="309"/>
      <c r="H37" s="309"/>
      <c r="I37" s="309"/>
      <c r="J37" s="310"/>
    </row>
    <row r="38" spans="1:10" ht="27.95" customHeight="1">
      <c r="A38" s="270" t="s">
        <v>43</v>
      </c>
      <c r="B38" s="271"/>
      <c r="C38" s="71">
        <f>SUM(C39,C50)</f>
        <v>0</v>
      </c>
      <c r="D38" s="274" t="str">
        <f>IF(C38=SUM(C39:C57)/2,"","数値に相違があります")</f>
        <v/>
      </c>
      <c r="E38" s="275"/>
      <c r="F38" s="275"/>
      <c r="G38" s="275"/>
      <c r="H38" s="275"/>
      <c r="I38" s="275"/>
      <c r="J38" s="106"/>
    </row>
    <row r="39" spans="1:10" ht="27.95" customHeight="1">
      <c r="A39" s="6"/>
      <c r="B39" s="17" t="s">
        <v>45</v>
      </c>
      <c r="C39" s="75">
        <f>SUM(C41:C49)</f>
        <v>0</v>
      </c>
      <c r="D39" s="264" t="s">
        <v>8</v>
      </c>
      <c r="E39" s="265"/>
      <c r="F39" s="265"/>
      <c r="G39" s="265"/>
      <c r="H39" s="265"/>
      <c r="I39" s="265"/>
      <c r="J39" s="266"/>
    </row>
    <row r="40" spans="1:10" ht="23.45" customHeight="1">
      <c r="A40" s="16"/>
      <c r="B40" s="43" t="s">
        <v>56</v>
      </c>
      <c r="C40" s="42" t="s">
        <v>26</v>
      </c>
      <c r="D40" s="267" t="s">
        <v>57</v>
      </c>
      <c r="E40" s="267"/>
      <c r="F40" s="267"/>
      <c r="G40" s="267"/>
      <c r="H40" s="267"/>
      <c r="I40" s="267"/>
      <c r="J40" s="268"/>
    </row>
    <row r="41" spans="1:10" ht="23.45" customHeight="1">
      <c r="A41" s="14"/>
      <c r="B41" s="54" t="s">
        <v>1</v>
      </c>
      <c r="C41" s="194"/>
      <c r="D41" s="302"/>
      <c r="E41" s="303"/>
      <c r="F41" s="303"/>
      <c r="G41" s="303"/>
      <c r="H41" s="303"/>
      <c r="I41" s="303"/>
      <c r="J41" s="304"/>
    </row>
    <row r="42" spans="1:10" ht="23.45" customHeight="1">
      <c r="A42" s="14"/>
      <c r="B42" s="8" t="s">
        <v>61</v>
      </c>
      <c r="C42" s="195"/>
      <c r="D42" s="296"/>
      <c r="E42" s="297"/>
      <c r="F42" s="297"/>
      <c r="G42" s="297"/>
      <c r="H42" s="297"/>
      <c r="I42" s="297"/>
      <c r="J42" s="298"/>
    </row>
    <row r="43" spans="1:10" ht="23.45" customHeight="1">
      <c r="A43" s="14"/>
      <c r="B43" s="8" t="s">
        <v>35</v>
      </c>
      <c r="C43" s="194"/>
      <c r="D43" s="296"/>
      <c r="E43" s="297"/>
      <c r="F43" s="297"/>
      <c r="G43" s="297"/>
      <c r="H43" s="297"/>
      <c r="I43" s="297"/>
      <c r="J43" s="298"/>
    </row>
    <row r="44" spans="1:10" ht="23.45" customHeight="1">
      <c r="A44" s="14"/>
      <c r="B44" s="8" t="s">
        <v>7</v>
      </c>
      <c r="C44" s="194"/>
      <c r="D44" s="296"/>
      <c r="E44" s="297"/>
      <c r="F44" s="297"/>
      <c r="G44" s="297"/>
      <c r="H44" s="297"/>
      <c r="I44" s="297"/>
      <c r="J44" s="298"/>
    </row>
    <row r="45" spans="1:10" ht="23.45" customHeight="1">
      <c r="A45" s="14"/>
      <c r="B45" s="8" t="s">
        <v>6</v>
      </c>
      <c r="C45" s="8">
        <f>F45+I45</f>
        <v>0</v>
      </c>
      <c r="D45" s="272" t="s">
        <v>5</v>
      </c>
      <c r="E45" s="273"/>
      <c r="F45" s="190"/>
      <c r="G45" s="273" t="s">
        <v>4</v>
      </c>
      <c r="H45" s="273"/>
      <c r="I45" s="190"/>
      <c r="J45" s="15" t="s">
        <v>3</v>
      </c>
    </row>
    <row r="46" spans="1:10" ht="23.45" customHeight="1">
      <c r="A46" s="14"/>
      <c r="B46" s="8" t="s">
        <v>24</v>
      </c>
      <c r="C46" s="194"/>
      <c r="D46" s="296"/>
      <c r="E46" s="297"/>
      <c r="F46" s="297"/>
      <c r="G46" s="297"/>
      <c r="H46" s="297"/>
      <c r="I46" s="297"/>
      <c r="J46" s="298"/>
    </row>
    <row r="47" spans="1:10" ht="23.45" customHeight="1">
      <c r="A47" s="14"/>
      <c r="B47" s="49" t="s">
        <v>30</v>
      </c>
      <c r="C47" s="196"/>
      <c r="D47" s="296"/>
      <c r="E47" s="297"/>
      <c r="F47" s="297"/>
      <c r="G47" s="297"/>
      <c r="H47" s="297"/>
      <c r="I47" s="297"/>
      <c r="J47" s="298"/>
    </row>
    <row r="48" spans="1:10" ht="23.45" customHeight="1">
      <c r="A48" s="14"/>
      <c r="B48" s="49" t="s">
        <v>31</v>
      </c>
      <c r="C48" s="196"/>
      <c r="D48" s="296"/>
      <c r="E48" s="297"/>
      <c r="F48" s="297"/>
      <c r="G48" s="297"/>
      <c r="H48" s="297"/>
      <c r="I48" s="297"/>
      <c r="J48" s="298"/>
    </row>
    <row r="49" spans="1:10" ht="23.45" customHeight="1">
      <c r="A49" s="13"/>
      <c r="B49" s="12" t="s">
        <v>36</v>
      </c>
      <c r="C49" s="197"/>
      <c r="D49" s="305"/>
      <c r="E49" s="306"/>
      <c r="F49" s="306"/>
      <c r="G49" s="306"/>
      <c r="H49" s="306"/>
      <c r="I49" s="306"/>
      <c r="J49" s="307"/>
    </row>
    <row r="50" spans="1:10" ht="27" customHeight="1">
      <c r="A50" s="11"/>
      <c r="B50" s="46" t="s">
        <v>46</v>
      </c>
      <c r="C50" s="74">
        <f>SUM(C52:C57)</f>
        <v>0</v>
      </c>
      <c r="D50" s="264" t="s">
        <v>58</v>
      </c>
      <c r="E50" s="265"/>
      <c r="F50" s="265"/>
      <c r="G50" s="265"/>
      <c r="H50" s="265"/>
      <c r="I50" s="265"/>
      <c r="J50" s="266"/>
    </row>
    <row r="51" spans="1:10" ht="23.45" customHeight="1">
      <c r="A51" s="10"/>
      <c r="B51" s="43" t="s">
        <v>56</v>
      </c>
      <c r="C51" s="42" t="s">
        <v>26</v>
      </c>
      <c r="D51" s="267" t="s">
        <v>57</v>
      </c>
      <c r="E51" s="267"/>
      <c r="F51" s="267"/>
      <c r="G51" s="267"/>
      <c r="H51" s="267"/>
      <c r="I51" s="267"/>
      <c r="J51" s="268"/>
    </row>
    <row r="52" spans="1:10" ht="23.45" customHeight="1">
      <c r="A52" s="7"/>
      <c r="B52" s="9" t="s">
        <v>2</v>
      </c>
      <c r="C52" s="198"/>
      <c r="D52" s="302"/>
      <c r="E52" s="303"/>
      <c r="F52" s="303"/>
      <c r="G52" s="303"/>
      <c r="H52" s="303"/>
      <c r="I52" s="303"/>
      <c r="J52" s="304"/>
    </row>
    <row r="53" spans="1:10" ht="23.45" customHeight="1">
      <c r="A53" s="7"/>
      <c r="B53" s="8" t="s">
        <v>25</v>
      </c>
      <c r="C53" s="194"/>
      <c r="D53" s="296"/>
      <c r="E53" s="297"/>
      <c r="F53" s="297"/>
      <c r="G53" s="297"/>
      <c r="H53" s="297"/>
      <c r="I53" s="297"/>
      <c r="J53" s="298"/>
    </row>
    <row r="54" spans="1:10" ht="23.45" customHeight="1">
      <c r="A54" s="7"/>
      <c r="B54" s="8" t="s">
        <v>32</v>
      </c>
      <c r="C54" s="199"/>
      <c r="D54" s="296"/>
      <c r="E54" s="297"/>
      <c r="F54" s="297"/>
      <c r="G54" s="297"/>
      <c r="H54" s="297"/>
      <c r="I54" s="297"/>
      <c r="J54" s="298"/>
    </row>
    <row r="55" spans="1:10" ht="23.45" customHeight="1">
      <c r="A55" s="6"/>
      <c r="B55" s="8" t="s">
        <v>37</v>
      </c>
      <c r="C55" s="194"/>
      <c r="D55" s="296"/>
      <c r="E55" s="297"/>
      <c r="F55" s="297"/>
      <c r="G55" s="297"/>
      <c r="H55" s="297"/>
      <c r="I55" s="297"/>
      <c r="J55" s="298"/>
    </row>
    <row r="56" spans="1:10" ht="23.45" customHeight="1">
      <c r="A56" s="6"/>
      <c r="B56" s="49" t="s">
        <v>34</v>
      </c>
      <c r="C56" s="196"/>
      <c r="D56" s="296"/>
      <c r="E56" s="297"/>
      <c r="F56" s="297"/>
      <c r="G56" s="297"/>
      <c r="H56" s="297"/>
      <c r="I56" s="297"/>
      <c r="J56" s="298"/>
    </row>
    <row r="57" spans="1:10" ht="23.45" customHeight="1" thickBot="1">
      <c r="A57" s="5"/>
      <c r="B57" s="53" t="s">
        <v>36</v>
      </c>
      <c r="C57" s="200"/>
      <c r="D57" s="299"/>
      <c r="E57" s="300"/>
      <c r="F57" s="300"/>
      <c r="G57" s="300"/>
      <c r="H57" s="300"/>
      <c r="I57" s="300"/>
      <c r="J57" s="301"/>
    </row>
    <row r="58" spans="1:10" ht="16.5" customHeight="1">
      <c r="A58" s="4"/>
      <c r="B58" s="263" t="s">
        <v>0</v>
      </c>
      <c r="C58" s="263"/>
      <c r="D58" s="263"/>
      <c r="E58" s="263"/>
      <c r="F58" s="263"/>
      <c r="G58" s="263"/>
      <c r="H58" s="263"/>
      <c r="I58" s="263"/>
      <c r="J58" s="263"/>
    </row>
    <row r="59" spans="1:10" ht="16.5" customHeight="1">
      <c r="A59" s="4"/>
      <c r="B59" s="269" t="s">
        <v>29</v>
      </c>
      <c r="C59" s="269"/>
      <c r="D59" s="269"/>
      <c r="E59" s="269"/>
      <c r="F59" s="269"/>
      <c r="G59" s="269"/>
      <c r="H59" s="269"/>
      <c r="I59" s="269"/>
      <c r="J59" s="269"/>
    </row>
    <row r="60" spans="1:10" ht="16.5" customHeight="1">
      <c r="A60" s="4"/>
      <c r="B60" s="263" t="s">
        <v>67</v>
      </c>
      <c r="C60" s="263"/>
      <c r="D60" s="263"/>
      <c r="E60" s="263"/>
      <c r="F60" s="263"/>
      <c r="G60" s="263"/>
      <c r="H60" s="263"/>
      <c r="I60" s="263"/>
      <c r="J60" s="263"/>
    </row>
    <row r="61" spans="1:10" ht="13.1">
      <c r="B61" s="186" t="s">
        <v>179</v>
      </c>
    </row>
  </sheetData>
  <sheetProtection sheet="1" objects="1" scenarios="1"/>
  <mergeCells count="38">
    <mergeCell ref="A36:B36"/>
    <mergeCell ref="D36:I36"/>
    <mergeCell ref="A1:J1"/>
    <mergeCell ref="B3:J3"/>
    <mergeCell ref="A4:B4"/>
    <mergeCell ref="D4:J4"/>
    <mergeCell ref="A5:B5"/>
    <mergeCell ref="D5:I5"/>
    <mergeCell ref="D41:J41"/>
    <mergeCell ref="D6:J6"/>
    <mergeCell ref="D10:J10"/>
    <mergeCell ref="D16:J16"/>
    <mergeCell ref="D35:J35"/>
    <mergeCell ref="D37:J37"/>
    <mergeCell ref="A38:B38"/>
    <mergeCell ref="D38:I38"/>
    <mergeCell ref="D39:J39"/>
    <mergeCell ref="D40:J40"/>
    <mergeCell ref="D52:J52"/>
    <mergeCell ref="D42:J42"/>
    <mergeCell ref="D43:J43"/>
    <mergeCell ref="D44:J44"/>
    <mergeCell ref="D45:E45"/>
    <mergeCell ref="G45:H45"/>
    <mergeCell ref="D46:J46"/>
    <mergeCell ref="D47:J47"/>
    <mergeCell ref="D48:J48"/>
    <mergeCell ref="D49:J49"/>
    <mergeCell ref="D50:J50"/>
    <mergeCell ref="D51:J51"/>
    <mergeCell ref="B59:J59"/>
    <mergeCell ref="B60:J60"/>
    <mergeCell ref="D53:J53"/>
    <mergeCell ref="D54:J54"/>
    <mergeCell ref="D55:J55"/>
    <mergeCell ref="D56:J56"/>
    <mergeCell ref="D57:J57"/>
    <mergeCell ref="B58:J58"/>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35"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96379EFB-BB0F-49D5-B75E-5BEE16DE2D83}">
            <xm:f>設定シート!$B$4="新規委託校"</xm:f>
            <x14:dxf>
              <fill>
                <patternFill>
                  <bgColor theme="1" tint="0.24994659260841701"/>
                </patternFill>
              </fill>
            </x14:dxf>
          </x14:cfRule>
          <xm:sqref>B56:J56</xm:sqref>
        </x14:conditionalFormatting>
        <x14:conditionalFormatting xmlns:xm="http://schemas.microsoft.com/office/excel/2006/main">
          <x14:cfRule type="expression" priority="3" id="{6FEAB148-6F95-4EC0-BEA9-1AD9E616C582}">
            <xm:f>設定シート!$B$3&lt;=90</xm:f>
            <x14:dxf>
              <fill>
                <patternFill>
                  <bgColor theme="1" tint="0.24994659260841701"/>
                </patternFill>
              </fill>
            </x14:dxf>
          </x14:cfRule>
          <xm:sqref>D9:F9 D12:F12 D14:F14 D18:F18 D20:F20 D22:F22 D24:F24 D26:F26 D34:F34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O61"/>
  <sheetViews>
    <sheetView topLeftCell="A55" zoomScale="85" zoomScaleNormal="85" zoomScaleSheetLayoutView="85" workbookViewId="0">
      <selection activeCell="B59" sqref="B59:J59"/>
    </sheetView>
  </sheetViews>
  <sheetFormatPr defaultColWidth="11" defaultRowHeight="12"/>
  <cols>
    <col min="1" max="1" width="2.33203125" style="2" customWidth="1"/>
    <col min="2" max="2" width="28.5546875" style="3" customWidth="1"/>
    <col min="3" max="3" width="14" style="2" customWidth="1"/>
    <col min="4" max="5" width="14.44140625" style="1" customWidth="1"/>
    <col min="6" max="6" width="10.88671875" style="2" customWidth="1"/>
    <col min="7" max="7" width="13" style="1" customWidth="1"/>
    <col min="8" max="8" width="14.44140625" style="1" customWidth="1"/>
    <col min="9" max="9" width="10.88671875" style="1" customWidth="1"/>
    <col min="10" max="10" width="4.33203125" style="1" customWidth="1"/>
    <col min="11" max="11" width="4" style="41" bestFit="1" customWidth="1"/>
    <col min="12" max="16384" width="11" style="1"/>
  </cols>
  <sheetData>
    <row r="1" spans="1:15" s="57" customFormat="1" ht="18.55">
      <c r="A1" s="276" t="str">
        <f>"令和" &amp; H2&amp; "年度　区立学童クラブ経費（受入児童数　" &amp; 設定シート!B3 &amp; "名）　※消費税非課税対象"</f>
        <v>令和11年度　区立学童クラブ経費（受入児童数　55・60名）　※消費税非課税対象</v>
      </c>
      <c r="B1" s="276"/>
      <c r="C1" s="276"/>
      <c r="D1" s="276"/>
      <c r="E1" s="276"/>
      <c r="F1" s="276"/>
      <c r="G1" s="276"/>
      <c r="H1" s="276"/>
      <c r="I1" s="276"/>
      <c r="J1" s="276"/>
      <c r="K1" s="100"/>
      <c r="L1" s="56"/>
      <c r="M1" s="56"/>
      <c r="O1" s="58"/>
    </row>
    <row r="2" spans="1:15" ht="9" customHeight="1">
      <c r="H2" s="1">
        <v>11</v>
      </c>
      <c r="I2" s="1" t="s">
        <v>101</v>
      </c>
    </row>
    <row r="3" spans="1:15" ht="18.95" customHeight="1" thickBot="1">
      <c r="A3" s="45"/>
      <c r="B3" s="277" t="s">
        <v>59</v>
      </c>
      <c r="C3" s="277"/>
      <c r="D3" s="277"/>
      <c r="E3" s="277"/>
      <c r="F3" s="277"/>
      <c r="G3" s="277"/>
      <c r="H3" s="277"/>
      <c r="I3" s="277"/>
      <c r="J3" s="277"/>
    </row>
    <row r="4" spans="1:15" ht="27" customHeight="1">
      <c r="A4" s="278" t="s">
        <v>44</v>
      </c>
      <c r="B4" s="279"/>
      <c r="C4" s="72">
        <f>C5+C38+C36</f>
        <v>0</v>
      </c>
      <c r="D4" s="280"/>
      <c r="E4" s="281"/>
      <c r="F4" s="281"/>
      <c r="G4" s="281"/>
      <c r="H4" s="281"/>
      <c r="I4" s="281"/>
      <c r="J4" s="282"/>
    </row>
    <row r="5" spans="1:15" ht="27" customHeight="1">
      <c r="A5" s="270" t="s">
        <v>23</v>
      </c>
      <c r="B5" s="283"/>
      <c r="C5" s="73">
        <f>C7+C10+C16+C27+C32</f>
        <v>0</v>
      </c>
      <c r="D5" s="292" t="str">
        <f>IF(C5=SUM(C7:C35)/2,"","数値に相違があります")</f>
        <v/>
      </c>
      <c r="E5" s="293"/>
      <c r="F5" s="293"/>
      <c r="G5" s="293"/>
      <c r="H5" s="293"/>
      <c r="I5" s="293"/>
      <c r="J5" s="104">
        <f>C5-C35</f>
        <v>0</v>
      </c>
    </row>
    <row r="6" spans="1:15" ht="23.45" customHeight="1">
      <c r="A6" s="44"/>
      <c r="B6" s="43" t="s">
        <v>56</v>
      </c>
      <c r="C6" s="42" t="s">
        <v>26</v>
      </c>
      <c r="D6" s="267" t="s">
        <v>57</v>
      </c>
      <c r="E6" s="267"/>
      <c r="F6" s="267"/>
      <c r="G6" s="267"/>
      <c r="H6" s="267"/>
      <c r="I6" s="267"/>
      <c r="J6" s="268"/>
      <c r="L6" s="41"/>
      <c r="M6" s="41"/>
    </row>
    <row r="7" spans="1:15" ht="23.45" customHeight="1">
      <c r="A7" s="7"/>
      <c r="B7" s="40" t="s">
        <v>22</v>
      </c>
      <c r="C7" s="39">
        <f>SUM(C8:C9)</f>
        <v>0</v>
      </c>
      <c r="D7" s="20"/>
      <c r="E7" s="19"/>
      <c r="F7" s="19"/>
      <c r="G7" s="19"/>
      <c r="H7" s="19"/>
      <c r="I7" s="19"/>
      <c r="J7" s="18"/>
    </row>
    <row r="8" spans="1:15" ht="23.45" customHeight="1">
      <c r="A8" s="7"/>
      <c r="B8" s="51"/>
      <c r="C8" s="8">
        <f>E8*12+H8*12+E9*12+H9*12</f>
        <v>0</v>
      </c>
      <c r="D8" s="36" t="s">
        <v>185</v>
      </c>
      <c r="E8" s="190"/>
      <c r="F8" s="35" t="s">
        <v>53</v>
      </c>
      <c r="G8" s="35" t="s">
        <v>27</v>
      </c>
      <c r="H8" s="190"/>
      <c r="I8" s="35" t="s">
        <v>53</v>
      </c>
      <c r="J8" s="48"/>
    </row>
    <row r="9" spans="1:15" ht="23.45" customHeight="1">
      <c r="A9" s="7"/>
      <c r="B9" s="47"/>
      <c r="C9" s="8"/>
      <c r="D9" s="36"/>
      <c r="E9" s="190"/>
      <c r="F9" s="35"/>
      <c r="G9" s="35" t="s">
        <v>27</v>
      </c>
      <c r="H9" s="190"/>
      <c r="I9" s="35" t="s">
        <v>53</v>
      </c>
      <c r="J9" s="48"/>
    </row>
    <row r="10" spans="1:15" ht="23.45" customHeight="1">
      <c r="A10" s="7"/>
      <c r="B10" s="38" t="s">
        <v>49</v>
      </c>
      <c r="C10" s="37">
        <f>SUM(C11:C15)</f>
        <v>0</v>
      </c>
      <c r="D10" s="284" t="s">
        <v>97</v>
      </c>
      <c r="E10" s="285"/>
      <c r="F10" s="285"/>
      <c r="G10" s="285"/>
      <c r="H10" s="285"/>
      <c r="I10" s="285"/>
      <c r="J10" s="286"/>
    </row>
    <row r="11" spans="1:15" ht="23.45" customHeight="1">
      <c r="A11" s="7"/>
      <c r="B11" s="8" t="s">
        <v>21</v>
      </c>
      <c r="C11" s="8">
        <f>E11+H11+E12+H12</f>
        <v>0</v>
      </c>
      <c r="D11" s="36" t="s">
        <v>185</v>
      </c>
      <c r="E11" s="190"/>
      <c r="F11" s="35" t="s">
        <v>28</v>
      </c>
      <c r="G11" s="35" t="s">
        <v>27</v>
      </c>
      <c r="H11" s="190"/>
      <c r="I11" s="35" t="s">
        <v>28</v>
      </c>
      <c r="J11" s="34"/>
    </row>
    <row r="12" spans="1:15" ht="23.45" customHeight="1">
      <c r="A12" s="7"/>
      <c r="B12" s="8"/>
      <c r="C12" s="8"/>
      <c r="D12" s="36"/>
      <c r="E12" s="190"/>
      <c r="F12" s="35"/>
      <c r="G12" s="35" t="s">
        <v>27</v>
      </c>
      <c r="H12" s="190"/>
      <c r="I12" s="35" t="s">
        <v>28</v>
      </c>
      <c r="J12" s="34"/>
    </row>
    <row r="13" spans="1:15" ht="23.45" customHeight="1">
      <c r="A13" s="7"/>
      <c r="B13" s="8" t="s">
        <v>20</v>
      </c>
      <c r="C13" s="8">
        <f>E13*12+H13*12+E14*12+H14*12</f>
        <v>0</v>
      </c>
      <c r="D13" s="36" t="s">
        <v>185</v>
      </c>
      <c r="E13" s="190"/>
      <c r="F13" s="35" t="s">
        <v>53</v>
      </c>
      <c r="G13" s="35" t="s">
        <v>27</v>
      </c>
      <c r="H13" s="190"/>
      <c r="I13" s="35" t="s">
        <v>53</v>
      </c>
      <c r="J13" s="34"/>
    </row>
    <row r="14" spans="1:15" ht="23.45" customHeight="1">
      <c r="A14" s="7"/>
      <c r="B14" s="8"/>
      <c r="C14" s="8"/>
      <c r="D14" s="36"/>
      <c r="E14" s="190"/>
      <c r="F14" s="35"/>
      <c r="G14" s="35" t="s">
        <v>27</v>
      </c>
      <c r="H14" s="190"/>
      <c r="I14" s="35" t="s">
        <v>53</v>
      </c>
      <c r="J14" s="15"/>
    </row>
    <row r="15" spans="1:15" ht="23.45" customHeight="1">
      <c r="A15" s="7"/>
      <c r="B15" s="8"/>
      <c r="C15" s="8"/>
      <c r="D15" s="33"/>
      <c r="E15" s="32"/>
      <c r="F15" s="32"/>
      <c r="G15" s="32"/>
      <c r="H15" s="32"/>
      <c r="I15" s="32"/>
      <c r="J15" s="31"/>
    </row>
    <row r="16" spans="1:15" ht="23.45" customHeight="1">
      <c r="A16" s="7"/>
      <c r="B16" s="38" t="s">
        <v>47</v>
      </c>
      <c r="C16" s="37">
        <f>SUM(C17:C26)</f>
        <v>0</v>
      </c>
      <c r="D16" s="284" t="s">
        <v>19</v>
      </c>
      <c r="E16" s="285"/>
      <c r="F16" s="285"/>
      <c r="G16" s="285"/>
      <c r="H16" s="285"/>
      <c r="I16" s="285"/>
      <c r="J16" s="286"/>
    </row>
    <row r="17" spans="1:10" ht="23.45" customHeight="1">
      <c r="A17" s="7"/>
      <c r="B17" s="8" t="s">
        <v>18</v>
      </c>
      <c r="C17" s="8">
        <f>ROUND((E17*12+H17*12+E18*12+H18*12),0)</f>
        <v>0</v>
      </c>
      <c r="D17" s="36" t="s">
        <v>185</v>
      </c>
      <c r="E17" s="190"/>
      <c r="F17" s="35" t="s">
        <v>53</v>
      </c>
      <c r="G17" s="35" t="s">
        <v>27</v>
      </c>
      <c r="H17" s="190"/>
      <c r="I17" s="35" t="s">
        <v>53</v>
      </c>
      <c r="J17" s="34"/>
    </row>
    <row r="18" spans="1:10" ht="23.45" customHeight="1">
      <c r="A18" s="7"/>
      <c r="B18" s="8"/>
      <c r="C18" s="8"/>
      <c r="D18" s="36"/>
      <c r="E18" s="190"/>
      <c r="F18" s="35"/>
      <c r="G18" s="35" t="s">
        <v>27</v>
      </c>
      <c r="H18" s="190"/>
      <c r="I18" s="35" t="s">
        <v>53</v>
      </c>
      <c r="J18" s="34"/>
    </row>
    <row r="19" spans="1:10" ht="23.45" customHeight="1">
      <c r="A19" s="7"/>
      <c r="B19" s="8" t="s">
        <v>17</v>
      </c>
      <c r="C19" s="8">
        <f>ROUND((E19*12+H19*12+E20*12+H20*12),0)</f>
        <v>0</v>
      </c>
      <c r="D19" s="36" t="s">
        <v>185</v>
      </c>
      <c r="E19" s="190"/>
      <c r="F19" s="35" t="s">
        <v>53</v>
      </c>
      <c r="G19" s="35" t="s">
        <v>27</v>
      </c>
      <c r="H19" s="190"/>
      <c r="I19" s="35" t="s">
        <v>53</v>
      </c>
      <c r="J19" s="34"/>
    </row>
    <row r="20" spans="1:10" ht="23.45" customHeight="1">
      <c r="A20" s="7"/>
      <c r="B20" s="8"/>
      <c r="C20" s="8"/>
      <c r="D20" s="36"/>
      <c r="E20" s="190"/>
      <c r="F20" s="35"/>
      <c r="G20" s="35" t="s">
        <v>27</v>
      </c>
      <c r="H20" s="190"/>
      <c r="I20" s="35" t="s">
        <v>53</v>
      </c>
      <c r="J20" s="34"/>
    </row>
    <row r="21" spans="1:10" ht="23.45" customHeight="1">
      <c r="A21" s="7"/>
      <c r="B21" s="8" t="s">
        <v>69</v>
      </c>
      <c r="C21" s="8">
        <f>ROUND((E21*12+H21*12+E22*12+H22*12),0)</f>
        <v>0</v>
      </c>
      <c r="D21" s="36" t="s">
        <v>185</v>
      </c>
      <c r="E21" s="190"/>
      <c r="F21" s="35" t="s">
        <v>53</v>
      </c>
      <c r="G21" s="35" t="s">
        <v>27</v>
      </c>
      <c r="H21" s="190"/>
      <c r="I21" s="35" t="s">
        <v>53</v>
      </c>
      <c r="J21" s="34"/>
    </row>
    <row r="22" spans="1:10" ht="23.45" customHeight="1">
      <c r="A22" s="7"/>
      <c r="B22" s="8"/>
      <c r="C22" s="8"/>
      <c r="D22" s="36"/>
      <c r="E22" s="190"/>
      <c r="F22" s="35"/>
      <c r="G22" s="35" t="s">
        <v>27</v>
      </c>
      <c r="H22" s="190"/>
      <c r="I22" s="35" t="s">
        <v>53</v>
      </c>
      <c r="J22" s="34"/>
    </row>
    <row r="23" spans="1:10" ht="23.45" customHeight="1">
      <c r="A23" s="7"/>
      <c r="B23" s="8" t="s">
        <v>16</v>
      </c>
      <c r="C23" s="8">
        <f>ROUND((E23*12+H23*12+E24*12+H24*12),0)</f>
        <v>0</v>
      </c>
      <c r="D23" s="36" t="s">
        <v>185</v>
      </c>
      <c r="E23" s="190"/>
      <c r="F23" s="35" t="s">
        <v>53</v>
      </c>
      <c r="G23" s="35" t="s">
        <v>27</v>
      </c>
      <c r="H23" s="190"/>
      <c r="I23" s="35" t="s">
        <v>53</v>
      </c>
      <c r="J23" s="34"/>
    </row>
    <row r="24" spans="1:10" ht="23.45" customHeight="1">
      <c r="A24" s="7"/>
      <c r="B24" s="8"/>
      <c r="C24" s="8"/>
      <c r="D24" s="36"/>
      <c r="E24" s="190"/>
      <c r="F24" s="35"/>
      <c r="G24" s="35" t="s">
        <v>27</v>
      </c>
      <c r="H24" s="190"/>
      <c r="I24" s="35" t="s">
        <v>53</v>
      </c>
      <c r="J24" s="34"/>
    </row>
    <row r="25" spans="1:10" ht="23.45" customHeight="1">
      <c r="A25" s="7"/>
      <c r="B25" s="8" t="s">
        <v>15</v>
      </c>
      <c r="C25" s="8">
        <f>ROUND((E25*12+H25*12+E26*12+H26*12),0)</f>
        <v>0</v>
      </c>
      <c r="D25" s="36" t="s">
        <v>185</v>
      </c>
      <c r="E25" s="190"/>
      <c r="F25" s="35" t="s">
        <v>53</v>
      </c>
      <c r="G25" s="35" t="s">
        <v>27</v>
      </c>
      <c r="H25" s="190"/>
      <c r="I25" s="35" t="s">
        <v>53</v>
      </c>
      <c r="J25" s="34"/>
    </row>
    <row r="26" spans="1:10" ht="23.45" customHeight="1">
      <c r="A26" s="7"/>
      <c r="B26" s="12"/>
      <c r="C26" s="12"/>
      <c r="D26" s="36"/>
      <c r="E26" s="190"/>
      <c r="F26" s="35"/>
      <c r="G26" s="35" t="s">
        <v>27</v>
      </c>
      <c r="H26" s="190"/>
      <c r="I26" s="35" t="s">
        <v>53</v>
      </c>
      <c r="J26" s="31"/>
    </row>
    <row r="27" spans="1:10" ht="23.45" customHeight="1">
      <c r="A27" s="7"/>
      <c r="B27" s="22" t="s">
        <v>50</v>
      </c>
      <c r="C27" s="21">
        <f>SUM(C28:C31)</f>
        <v>0</v>
      </c>
      <c r="D27" s="30"/>
      <c r="E27" s="30"/>
      <c r="F27" s="19"/>
      <c r="G27" s="30"/>
      <c r="H27" s="30"/>
      <c r="I27" s="30"/>
      <c r="J27" s="29"/>
    </row>
    <row r="28" spans="1:10" ht="23.45" customHeight="1">
      <c r="A28" s="7"/>
      <c r="B28" s="26" t="s">
        <v>38</v>
      </c>
      <c r="C28" s="26">
        <f t="shared" ref="C28:C31" si="0">E28*G28*I28</f>
        <v>0</v>
      </c>
      <c r="D28" s="25" t="s">
        <v>14</v>
      </c>
      <c r="E28" s="192"/>
      <c r="F28" s="24" t="s">
        <v>13</v>
      </c>
      <c r="G28" s="191"/>
      <c r="H28" s="28" t="s">
        <v>54</v>
      </c>
      <c r="I28" s="191"/>
      <c r="J28" s="23" t="s">
        <v>9</v>
      </c>
    </row>
    <row r="29" spans="1:10" ht="23.45" customHeight="1">
      <c r="A29" s="7"/>
      <c r="B29" s="26" t="s">
        <v>39</v>
      </c>
      <c r="C29" s="26">
        <f t="shared" si="0"/>
        <v>0</v>
      </c>
      <c r="D29" s="25" t="s">
        <v>12</v>
      </c>
      <c r="E29" s="192"/>
      <c r="F29" s="24" t="s">
        <v>11</v>
      </c>
      <c r="G29" s="191"/>
      <c r="H29" s="24" t="s">
        <v>10</v>
      </c>
      <c r="I29" s="191"/>
      <c r="J29" s="23" t="s">
        <v>9</v>
      </c>
    </row>
    <row r="30" spans="1:10" ht="23.45" customHeight="1">
      <c r="A30" s="7"/>
      <c r="B30" s="26" t="s">
        <v>40</v>
      </c>
      <c r="C30" s="26">
        <f t="shared" si="0"/>
        <v>0</v>
      </c>
      <c r="D30" s="25" t="s">
        <v>14</v>
      </c>
      <c r="E30" s="192"/>
      <c r="F30" s="24" t="s">
        <v>13</v>
      </c>
      <c r="G30" s="191"/>
      <c r="H30" s="24" t="s">
        <v>54</v>
      </c>
      <c r="I30" s="191"/>
      <c r="J30" s="27" t="s">
        <v>9</v>
      </c>
    </row>
    <row r="31" spans="1:10" ht="23.45" customHeight="1">
      <c r="A31" s="7"/>
      <c r="B31" s="8" t="s">
        <v>41</v>
      </c>
      <c r="C31" s="26">
        <f t="shared" si="0"/>
        <v>0</v>
      </c>
      <c r="D31" s="25" t="s">
        <v>12</v>
      </c>
      <c r="E31" s="192"/>
      <c r="F31" s="24" t="s">
        <v>11</v>
      </c>
      <c r="G31" s="191"/>
      <c r="H31" s="24" t="s">
        <v>10</v>
      </c>
      <c r="I31" s="191"/>
      <c r="J31" s="23" t="s">
        <v>9</v>
      </c>
    </row>
    <row r="32" spans="1:10" ht="23.45" customHeight="1">
      <c r="A32" s="55"/>
      <c r="B32" s="22" t="s">
        <v>48</v>
      </c>
      <c r="C32" s="21">
        <f>SUM(C33:C35)</f>
        <v>0</v>
      </c>
      <c r="D32" s="20"/>
      <c r="E32" s="19"/>
      <c r="F32" s="19"/>
      <c r="G32" s="19"/>
      <c r="H32" s="19"/>
      <c r="I32" s="19"/>
      <c r="J32" s="18"/>
    </row>
    <row r="33" spans="1:10" ht="23.45" customHeight="1">
      <c r="A33" s="7"/>
      <c r="B33" s="50" t="s">
        <v>42</v>
      </c>
      <c r="C33" s="8">
        <f>E33*12+H33*12+E34*12+H34*12</f>
        <v>0</v>
      </c>
      <c r="D33" s="36" t="s">
        <v>185</v>
      </c>
      <c r="E33" s="190"/>
      <c r="F33" s="35" t="s">
        <v>53</v>
      </c>
      <c r="G33" s="35" t="s">
        <v>27</v>
      </c>
      <c r="H33" s="190"/>
      <c r="I33" s="35" t="s">
        <v>53</v>
      </c>
      <c r="J33" s="84"/>
    </row>
    <row r="34" spans="1:10" ht="23.45" customHeight="1">
      <c r="A34" s="7"/>
      <c r="B34" s="85"/>
      <c r="C34" s="26"/>
      <c r="D34" s="36"/>
      <c r="E34" s="190"/>
      <c r="F34" s="35"/>
      <c r="G34" s="35" t="s">
        <v>27</v>
      </c>
      <c r="H34" s="190"/>
      <c r="I34" s="35" t="s">
        <v>53</v>
      </c>
      <c r="J34" s="27"/>
    </row>
    <row r="35" spans="1:10" ht="23.45" customHeight="1" thickBot="1">
      <c r="A35" s="83"/>
      <c r="B35" s="86" t="s">
        <v>70</v>
      </c>
      <c r="C35" s="189"/>
      <c r="D35" s="287" t="s">
        <v>71</v>
      </c>
      <c r="E35" s="288"/>
      <c r="F35" s="288"/>
      <c r="G35" s="288"/>
      <c r="H35" s="288"/>
      <c r="I35" s="288"/>
      <c r="J35" s="289"/>
    </row>
    <row r="36" spans="1:10" ht="27" customHeight="1">
      <c r="A36" s="290" t="s">
        <v>52</v>
      </c>
      <c r="B36" s="291"/>
      <c r="C36" s="68">
        <f>SUM(C37)</f>
        <v>0</v>
      </c>
      <c r="D36" s="294" t="str">
        <f>IF(C36=SUM(C37),"","数値に相違があります")</f>
        <v/>
      </c>
      <c r="E36" s="295"/>
      <c r="F36" s="295"/>
      <c r="G36" s="295"/>
      <c r="H36" s="295"/>
      <c r="I36" s="295"/>
      <c r="J36" s="105">
        <f>C36+C38</f>
        <v>0</v>
      </c>
    </row>
    <row r="37" spans="1:10" ht="23.45" customHeight="1">
      <c r="A37" s="7"/>
      <c r="B37" s="52" t="s">
        <v>33</v>
      </c>
      <c r="C37" s="193"/>
      <c r="D37" s="308"/>
      <c r="E37" s="309"/>
      <c r="F37" s="309"/>
      <c r="G37" s="309"/>
      <c r="H37" s="309"/>
      <c r="I37" s="309"/>
      <c r="J37" s="310"/>
    </row>
    <row r="38" spans="1:10" ht="27.95" customHeight="1">
      <c r="A38" s="270" t="s">
        <v>43</v>
      </c>
      <c r="B38" s="271"/>
      <c r="C38" s="71">
        <f>SUM(C39,C50)</f>
        <v>0</v>
      </c>
      <c r="D38" s="274" t="str">
        <f>IF(C38=SUM(C39:C57)/2,"","数値に相違があります")</f>
        <v/>
      </c>
      <c r="E38" s="275"/>
      <c r="F38" s="275"/>
      <c r="G38" s="275"/>
      <c r="H38" s="275"/>
      <c r="I38" s="275"/>
      <c r="J38" s="106"/>
    </row>
    <row r="39" spans="1:10" ht="27.95" customHeight="1">
      <c r="A39" s="6"/>
      <c r="B39" s="17" t="s">
        <v>45</v>
      </c>
      <c r="C39" s="75">
        <f>SUM(C41:C49)</f>
        <v>0</v>
      </c>
      <c r="D39" s="264" t="s">
        <v>8</v>
      </c>
      <c r="E39" s="265"/>
      <c r="F39" s="265"/>
      <c r="G39" s="265"/>
      <c r="H39" s="265"/>
      <c r="I39" s="265"/>
      <c r="J39" s="266"/>
    </row>
    <row r="40" spans="1:10" ht="23.45" customHeight="1">
      <c r="A40" s="16"/>
      <c r="B40" s="43" t="s">
        <v>56</v>
      </c>
      <c r="C40" s="42" t="s">
        <v>26</v>
      </c>
      <c r="D40" s="267" t="s">
        <v>57</v>
      </c>
      <c r="E40" s="267"/>
      <c r="F40" s="267"/>
      <c r="G40" s="267"/>
      <c r="H40" s="267"/>
      <c r="I40" s="267"/>
      <c r="J40" s="268"/>
    </row>
    <row r="41" spans="1:10" ht="23.45" customHeight="1">
      <c r="A41" s="14"/>
      <c r="B41" s="54" t="s">
        <v>1</v>
      </c>
      <c r="C41" s="194"/>
      <c r="D41" s="302"/>
      <c r="E41" s="303"/>
      <c r="F41" s="303"/>
      <c r="G41" s="303"/>
      <c r="H41" s="303"/>
      <c r="I41" s="303"/>
      <c r="J41" s="304"/>
    </row>
    <row r="42" spans="1:10" ht="23.45" customHeight="1">
      <c r="A42" s="14"/>
      <c r="B42" s="8" t="s">
        <v>61</v>
      </c>
      <c r="C42" s="195"/>
      <c r="D42" s="296"/>
      <c r="E42" s="297"/>
      <c r="F42" s="297"/>
      <c r="G42" s="297"/>
      <c r="H42" s="297"/>
      <c r="I42" s="297"/>
      <c r="J42" s="298"/>
    </row>
    <row r="43" spans="1:10" ht="23.45" customHeight="1">
      <c r="A43" s="14"/>
      <c r="B43" s="8" t="s">
        <v>35</v>
      </c>
      <c r="C43" s="194"/>
      <c r="D43" s="296"/>
      <c r="E43" s="297"/>
      <c r="F43" s="297"/>
      <c r="G43" s="297"/>
      <c r="H43" s="297"/>
      <c r="I43" s="297"/>
      <c r="J43" s="298"/>
    </row>
    <row r="44" spans="1:10" ht="23.45" customHeight="1">
      <c r="A44" s="14"/>
      <c r="B44" s="8" t="s">
        <v>7</v>
      </c>
      <c r="C44" s="194"/>
      <c r="D44" s="296"/>
      <c r="E44" s="297"/>
      <c r="F44" s="297"/>
      <c r="G44" s="297"/>
      <c r="H44" s="297"/>
      <c r="I44" s="297"/>
      <c r="J44" s="298"/>
    </row>
    <row r="45" spans="1:10" ht="23.45" customHeight="1">
      <c r="A45" s="14"/>
      <c r="B45" s="8" t="s">
        <v>6</v>
      </c>
      <c r="C45" s="8">
        <f>F45+I45</f>
        <v>0</v>
      </c>
      <c r="D45" s="272" t="s">
        <v>5</v>
      </c>
      <c r="E45" s="273"/>
      <c r="F45" s="190"/>
      <c r="G45" s="273" t="s">
        <v>4</v>
      </c>
      <c r="H45" s="273"/>
      <c r="I45" s="190"/>
      <c r="J45" s="15" t="s">
        <v>3</v>
      </c>
    </row>
    <row r="46" spans="1:10" ht="23.45" customHeight="1">
      <c r="A46" s="14"/>
      <c r="B46" s="8" t="s">
        <v>24</v>
      </c>
      <c r="C46" s="194"/>
      <c r="D46" s="296"/>
      <c r="E46" s="297"/>
      <c r="F46" s="297"/>
      <c r="G46" s="297"/>
      <c r="H46" s="297"/>
      <c r="I46" s="297"/>
      <c r="J46" s="298"/>
    </row>
    <row r="47" spans="1:10" ht="23.45" customHeight="1">
      <c r="A47" s="14"/>
      <c r="B47" s="49" t="s">
        <v>30</v>
      </c>
      <c r="C47" s="196"/>
      <c r="D47" s="296"/>
      <c r="E47" s="297"/>
      <c r="F47" s="297"/>
      <c r="G47" s="297"/>
      <c r="H47" s="297"/>
      <c r="I47" s="297"/>
      <c r="J47" s="298"/>
    </row>
    <row r="48" spans="1:10" ht="23.45" customHeight="1">
      <c r="A48" s="14"/>
      <c r="B48" s="49" t="s">
        <v>31</v>
      </c>
      <c r="C48" s="196"/>
      <c r="D48" s="296"/>
      <c r="E48" s="297"/>
      <c r="F48" s="297"/>
      <c r="G48" s="297"/>
      <c r="H48" s="297"/>
      <c r="I48" s="297"/>
      <c r="J48" s="298"/>
    </row>
    <row r="49" spans="1:10" ht="23.45" customHeight="1">
      <c r="A49" s="13"/>
      <c r="B49" s="12" t="s">
        <v>36</v>
      </c>
      <c r="C49" s="197"/>
      <c r="D49" s="305"/>
      <c r="E49" s="306"/>
      <c r="F49" s="306"/>
      <c r="G49" s="306"/>
      <c r="H49" s="306"/>
      <c r="I49" s="306"/>
      <c r="J49" s="307"/>
    </row>
    <row r="50" spans="1:10" ht="27" customHeight="1">
      <c r="A50" s="11"/>
      <c r="B50" s="46" t="s">
        <v>46</v>
      </c>
      <c r="C50" s="74">
        <f>SUM(C52:C57)</f>
        <v>0</v>
      </c>
      <c r="D50" s="264" t="s">
        <v>58</v>
      </c>
      <c r="E50" s="265"/>
      <c r="F50" s="265"/>
      <c r="G50" s="265"/>
      <c r="H50" s="265"/>
      <c r="I50" s="265"/>
      <c r="J50" s="266"/>
    </row>
    <row r="51" spans="1:10" ht="23.45" customHeight="1">
      <c r="A51" s="10"/>
      <c r="B51" s="43" t="s">
        <v>56</v>
      </c>
      <c r="C51" s="42" t="s">
        <v>26</v>
      </c>
      <c r="D51" s="267" t="s">
        <v>57</v>
      </c>
      <c r="E51" s="267"/>
      <c r="F51" s="267"/>
      <c r="G51" s="267"/>
      <c r="H51" s="267"/>
      <c r="I51" s="267"/>
      <c r="J51" s="268"/>
    </row>
    <row r="52" spans="1:10" ht="23.45" customHeight="1">
      <c r="A52" s="7"/>
      <c r="B52" s="9" t="s">
        <v>2</v>
      </c>
      <c r="C52" s="198"/>
      <c r="D52" s="302"/>
      <c r="E52" s="303"/>
      <c r="F52" s="303"/>
      <c r="G52" s="303"/>
      <c r="H52" s="303"/>
      <c r="I52" s="303"/>
      <c r="J52" s="304"/>
    </row>
    <row r="53" spans="1:10" ht="23.45" customHeight="1">
      <c r="A53" s="7"/>
      <c r="B53" s="8" t="s">
        <v>25</v>
      </c>
      <c r="C53" s="194"/>
      <c r="D53" s="296"/>
      <c r="E53" s="297"/>
      <c r="F53" s="297"/>
      <c r="G53" s="297"/>
      <c r="H53" s="297"/>
      <c r="I53" s="297"/>
      <c r="J53" s="298"/>
    </row>
    <row r="54" spans="1:10" ht="23.45" customHeight="1">
      <c r="A54" s="7"/>
      <c r="B54" s="8" t="s">
        <v>32</v>
      </c>
      <c r="C54" s="199"/>
      <c r="D54" s="296"/>
      <c r="E54" s="297"/>
      <c r="F54" s="297"/>
      <c r="G54" s="297"/>
      <c r="H54" s="297"/>
      <c r="I54" s="297"/>
      <c r="J54" s="298"/>
    </row>
    <row r="55" spans="1:10" ht="23.45" customHeight="1">
      <c r="A55" s="6"/>
      <c r="B55" s="8" t="s">
        <v>37</v>
      </c>
      <c r="C55" s="194"/>
      <c r="D55" s="296"/>
      <c r="E55" s="297"/>
      <c r="F55" s="297"/>
      <c r="G55" s="297"/>
      <c r="H55" s="297"/>
      <c r="I55" s="297"/>
      <c r="J55" s="298"/>
    </row>
    <row r="56" spans="1:10" ht="23.45" customHeight="1">
      <c r="A56" s="6"/>
      <c r="B56" s="49" t="s">
        <v>34</v>
      </c>
      <c r="C56" s="196"/>
      <c r="D56" s="296"/>
      <c r="E56" s="297"/>
      <c r="F56" s="297"/>
      <c r="G56" s="297"/>
      <c r="H56" s="297"/>
      <c r="I56" s="297"/>
      <c r="J56" s="298"/>
    </row>
    <row r="57" spans="1:10" ht="23.45" customHeight="1" thickBot="1">
      <c r="A57" s="5"/>
      <c r="B57" s="53" t="s">
        <v>36</v>
      </c>
      <c r="C57" s="200"/>
      <c r="D57" s="299"/>
      <c r="E57" s="300"/>
      <c r="F57" s="300"/>
      <c r="G57" s="300"/>
      <c r="H57" s="300"/>
      <c r="I57" s="300"/>
      <c r="J57" s="301"/>
    </row>
    <row r="58" spans="1:10" ht="16.5" customHeight="1">
      <c r="A58" s="4"/>
      <c r="B58" s="263" t="s">
        <v>0</v>
      </c>
      <c r="C58" s="263"/>
      <c r="D58" s="263"/>
      <c r="E58" s="263"/>
      <c r="F58" s="263"/>
      <c r="G58" s="263"/>
      <c r="H58" s="263"/>
      <c r="I58" s="263"/>
      <c r="J58" s="263"/>
    </row>
    <row r="59" spans="1:10" ht="16.5" customHeight="1">
      <c r="A59" s="4"/>
      <c r="B59" s="269" t="s">
        <v>29</v>
      </c>
      <c r="C59" s="269"/>
      <c r="D59" s="269"/>
      <c r="E59" s="269"/>
      <c r="F59" s="269"/>
      <c r="G59" s="269"/>
      <c r="H59" s="269"/>
      <c r="I59" s="269"/>
      <c r="J59" s="269"/>
    </row>
    <row r="60" spans="1:10" ht="16.5" customHeight="1">
      <c r="A60" s="4"/>
      <c r="B60" s="263" t="s">
        <v>67</v>
      </c>
      <c r="C60" s="263"/>
      <c r="D60" s="263"/>
      <c r="E60" s="263"/>
      <c r="F60" s="263"/>
      <c r="G60" s="263"/>
      <c r="H60" s="263"/>
      <c r="I60" s="263"/>
      <c r="J60" s="263"/>
    </row>
    <row r="61" spans="1:10" ht="13.1">
      <c r="B61" s="186" t="s">
        <v>179</v>
      </c>
    </row>
  </sheetData>
  <sheetProtection sheet="1" objects="1" scenarios="1"/>
  <mergeCells count="38">
    <mergeCell ref="A36:B36"/>
    <mergeCell ref="D36:I36"/>
    <mergeCell ref="A1:J1"/>
    <mergeCell ref="B3:J3"/>
    <mergeCell ref="A4:B4"/>
    <mergeCell ref="D4:J4"/>
    <mergeCell ref="A5:B5"/>
    <mergeCell ref="D5:I5"/>
    <mergeCell ref="D41:J41"/>
    <mergeCell ref="D6:J6"/>
    <mergeCell ref="D10:J10"/>
    <mergeCell ref="D16:J16"/>
    <mergeCell ref="D35:J35"/>
    <mergeCell ref="D37:J37"/>
    <mergeCell ref="A38:B38"/>
    <mergeCell ref="D38:I38"/>
    <mergeCell ref="D39:J39"/>
    <mergeCell ref="D40:J40"/>
    <mergeCell ref="D52:J52"/>
    <mergeCell ref="D42:J42"/>
    <mergeCell ref="D43:J43"/>
    <mergeCell ref="D44:J44"/>
    <mergeCell ref="D45:E45"/>
    <mergeCell ref="G45:H45"/>
    <mergeCell ref="D46:J46"/>
    <mergeCell ref="D47:J47"/>
    <mergeCell ref="D48:J48"/>
    <mergeCell ref="D49:J49"/>
    <mergeCell ref="D50:J50"/>
    <mergeCell ref="D51:J51"/>
    <mergeCell ref="B59:J59"/>
    <mergeCell ref="B60:J60"/>
    <mergeCell ref="D53:J53"/>
    <mergeCell ref="D54:J54"/>
    <mergeCell ref="D55:J55"/>
    <mergeCell ref="D56:J56"/>
    <mergeCell ref="D57:J57"/>
    <mergeCell ref="B58:J58"/>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35"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C7E76E17-4D6E-4424-B5DB-473A1426B3F8}">
            <xm:f>設定シート!$B$4="新規委託校"</xm:f>
            <x14:dxf>
              <fill>
                <patternFill>
                  <bgColor theme="1" tint="0.24994659260841701"/>
                </patternFill>
              </fill>
            </x14:dxf>
          </x14:cfRule>
          <xm:sqref>B56:J56</xm:sqref>
        </x14:conditionalFormatting>
        <x14:conditionalFormatting xmlns:xm="http://schemas.microsoft.com/office/excel/2006/main">
          <x14:cfRule type="expression" priority="3" id="{0B63936F-00E8-44BC-9860-5CA2358B2282}">
            <xm:f>設定シート!$B$3&lt;=90</xm:f>
            <x14:dxf>
              <fill>
                <patternFill>
                  <bgColor theme="1" tint="0.24994659260841701"/>
                </patternFill>
              </fill>
            </x14:dxf>
          </x14:cfRule>
          <xm:sqref>D9:F9 D12:F12 D14:F14 D18:F18 D20:F20 D22:F22 D24:F24 D26:F26 D34:F34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O61"/>
  <sheetViews>
    <sheetView topLeftCell="A51" zoomScale="85" zoomScaleNormal="85" zoomScaleSheetLayoutView="85" workbookViewId="0">
      <selection activeCell="B59" sqref="B59:J59"/>
    </sheetView>
  </sheetViews>
  <sheetFormatPr defaultColWidth="11" defaultRowHeight="12"/>
  <cols>
    <col min="1" max="1" width="2.33203125" style="2" customWidth="1"/>
    <col min="2" max="2" width="28.5546875" style="3" customWidth="1"/>
    <col min="3" max="3" width="14" style="2" customWidth="1"/>
    <col min="4" max="5" width="14.44140625" style="1" customWidth="1"/>
    <col min="6" max="6" width="10.88671875" style="2" customWidth="1"/>
    <col min="7" max="7" width="13" style="1" customWidth="1"/>
    <col min="8" max="8" width="14.44140625" style="1" customWidth="1"/>
    <col min="9" max="9" width="10.88671875" style="1" customWidth="1"/>
    <col min="10" max="10" width="4.33203125" style="1" customWidth="1"/>
    <col min="11" max="11" width="4" style="41" bestFit="1" customWidth="1"/>
    <col min="12" max="16384" width="11" style="1"/>
  </cols>
  <sheetData>
    <row r="1" spans="1:15" s="57" customFormat="1" ht="18.55">
      <c r="A1" s="276" t="str">
        <f>"令和" &amp; H2&amp; "年度　区立学童クラブ経費（受入児童数　" &amp; 設定シート!B3 &amp; "名）　※消費税非課税対象"</f>
        <v>令和12年度　区立学童クラブ経費（受入児童数　55・60名）　※消費税非課税対象</v>
      </c>
      <c r="B1" s="276"/>
      <c r="C1" s="276"/>
      <c r="D1" s="276"/>
      <c r="E1" s="276"/>
      <c r="F1" s="276"/>
      <c r="G1" s="276"/>
      <c r="H1" s="276"/>
      <c r="I1" s="276"/>
      <c r="J1" s="276"/>
      <c r="K1" s="100"/>
      <c r="L1" s="56"/>
      <c r="M1" s="56"/>
      <c r="O1" s="58"/>
    </row>
    <row r="2" spans="1:15" ht="9" customHeight="1">
      <c r="H2" s="1">
        <v>12</v>
      </c>
      <c r="I2" s="1" t="s">
        <v>101</v>
      </c>
    </row>
    <row r="3" spans="1:15" ht="18.95" customHeight="1" thickBot="1">
      <c r="A3" s="45"/>
      <c r="B3" s="277" t="s">
        <v>59</v>
      </c>
      <c r="C3" s="277"/>
      <c r="D3" s="277"/>
      <c r="E3" s="277"/>
      <c r="F3" s="277"/>
      <c r="G3" s="277"/>
      <c r="H3" s="277"/>
      <c r="I3" s="277"/>
      <c r="J3" s="277"/>
    </row>
    <row r="4" spans="1:15" ht="27" customHeight="1">
      <c r="A4" s="278" t="s">
        <v>44</v>
      </c>
      <c r="B4" s="279"/>
      <c r="C4" s="72">
        <f>C5+C38+C36</f>
        <v>0</v>
      </c>
      <c r="D4" s="280"/>
      <c r="E4" s="281"/>
      <c r="F4" s="281"/>
      <c r="G4" s="281"/>
      <c r="H4" s="281"/>
      <c r="I4" s="281"/>
      <c r="J4" s="282"/>
    </row>
    <row r="5" spans="1:15" ht="27" customHeight="1">
      <c r="A5" s="270" t="s">
        <v>23</v>
      </c>
      <c r="B5" s="283"/>
      <c r="C5" s="73">
        <f>C7+C10+C16+C27+C32</f>
        <v>0</v>
      </c>
      <c r="D5" s="292" t="str">
        <f>IF(C5=SUM(C7:C35)/2,"","数値に相違があります")</f>
        <v/>
      </c>
      <c r="E5" s="293"/>
      <c r="F5" s="293"/>
      <c r="G5" s="293"/>
      <c r="H5" s="293"/>
      <c r="I5" s="293"/>
      <c r="J5" s="104">
        <f>C5-C35</f>
        <v>0</v>
      </c>
    </row>
    <row r="6" spans="1:15" ht="23.45" customHeight="1">
      <c r="A6" s="44"/>
      <c r="B6" s="43" t="s">
        <v>56</v>
      </c>
      <c r="C6" s="42" t="s">
        <v>26</v>
      </c>
      <c r="D6" s="267" t="s">
        <v>57</v>
      </c>
      <c r="E6" s="267"/>
      <c r="F6" s="267"/>
      <c r="G6" s="267"/>
      <c r="H6" s="267"/>
      <c r="I6" s="267"/>
      <c r="J6" s="268"/>
      <c r="L6" s="41"/>
      <c r="M6" s="41"/>
    </row>
    <row r="7" spans="1:15" ht="23.45" customHeight="1">
      <c r="A7" s="7"/>
      <c r="B7" s="40" t="s">
        <v>22</v>
      </c>
      <c r="C7" s="39">
        <f>SUM(C8:C9)</f>
        <v>0</v>
      </c>
      <c r="D7" s="20"/>
      <c r="E7" s="19"/>
      <c r="F7" s="19"/>
      <c r="G7" s="19"/>
      <c r="H7" s="19"/>
      <c r="I7" s="19"/>
      <c r="J7" s="18"/>
    </row>
    <row r="8" spans="1:15" ht="23.45" customHeight="1">
      <c r="A8" s="7"/>
      <c r="B8" s="51"/>
      <c r="C8" s="8">
        <f>E8*12+H8*12+E9*12+H9*12</f>
        <v>0</v>
      </c>
      <c r="D8" s="36" t="s">
        <v>185</v>
      </c>
      <c r="E8" s="190"/>
      <c r="F8" s="35" t="s">
        <v>53</v>
      </c>
      <c r="G8" s="35" t="s">
        <v>27</v>
      </c>
      <c r="H8" s="190"/>
      <c r="I8" s="35" t="s">
        <v>53</v>
      </c>
      <c r="J8" s="48"/>
    </row>
    <row r="9" spans="1:15" ht="23.45" customHeight="1">
      <c r="A9" s="7"/>
      <c r="B9" s="47"/>
      <c r="C9" s="8"/>
      <c r="D9" s="36"/>
      <c r="E9" s="190"/>
      <c r="F9" s="35"/>
      <c r="G9" s="35" t="s">
        <v>27</v>
      </c>
      <c r="H9" s="190"/>
      <c r="I9" s="35" t="s">
        <v>53</v>
      </c>
      <c r="J9" s="48"/>
    </row>
    <row r="10" spans="1:15" ht="23.45" customHeight="1">
      <c r="A10" s="7"/>
      <c r="B10" s="38" t="s">
        <v>49</v>
      </c>
      <c r="C10" s="37">
        <f>SUM(C11:C15)</f>
        <v>0</v>
      </c>
      <c r="D10" s="284" t="s">
        <v>97</v>
      </c>
      <c r="E10" s="285"/>
      <c r="F10" s="285"/>
      <c r="G10" s="285"/>
      <c r="H10" s="285"/>
      <c r="I10" s="285"/>
      <c r="J10" s="286"/>
    </row>
    <row r="11" spans="1:15" ht="23.45" customHeight="1">
      <c r="A11" s="7"/>
      <c r="B11" s="8" t="s">
        <v>21</v>
      </c>
      <c r="C11" s="8">
        <f>E11+H11+E12+H12</f>
        <v>0</v>
      </c>
      <c r="D11" s="36" t="s">
        <v>185</v>
      </c>
      <c r="E11" s="190"/>
      <c r="F11" s="35" t="s">
        <v>28</v>
      </c>
      <c r="G11" s="35" t="s">
        <v>27</v>
      </c>
      <c r="H11" s="190"/>
      <c r="I11" s="35" t="s">
        <v>28</v>
      </c>
      <c r="J11" s="34"/>
    </row>
    <row r="12" spans="1:15" ht="23.45" customHeight="1">
      <c r="A12" s="7"/>
      <c r="B12" s="8"/>
      <c r="C12" s="8"/>
      <c r="D12" s="36"/>
      <c r="E12" s="190"/>
      <c r="F12" s="35"/>
      <c r="G12" s="35" t="s">
        <v>27</v>
      </c>
      <c r="H12" s="190"/>
      <c r="I12" s="35" t="s">
        <v>28</v>
      </c>
      <c r="J12" s="34"/>
    </row>
    <row r="13" spans="1:15" ht="23.45" customHeight="1">
      <c r="A13" s="7"/>
      <c r="B13" s="8" t="s">
        <v>20</v>
      </c>
      <c r="C13" s="8">
        <f>E13*12+H13*12+E14*12+H14*12</f>
        <v>0</v>
      </c>
      <c r="D13" s="36" t="s">
        <v>185</v>
      </c>
      <c r="E13" s="190"/>
      <c r="F13" s="35" t="s">
        <v>53</v>
      </c>
      <c r="G13" s="35" t="s">
        <v>27</v>
      </c>
      <c r="H13" s="190"/>
      <c r="I13" s="35" t="s">
        <v>53</v>
      </c>
      <c r="J13" s="34"/>
    </row>
    <row r="14" spans="1:15" ht="23.45" customHeight="1">
      <c r="A14" s="7"/>
      <c r="B14" s="8"/>
      <c r="C14" s="8"/>
      <c r="D14" s="36"/>
      <c r="E14" s="190"/>
      <c r="F14" s="35"/>
      <c r="G14" s="35" t="s">
        <v>27</v>
      </c>
      <c r="H14" s="190"/>
      <c r="I14" s="35" t="s">
        <v>53</v>
      </c>
      <c r="J14" s="15"/>
    </row>
    <row r="15" spans="1:15" ht="23.45" customHeight="1">
      <c r="A15" s="7"/>
      <c r="B15" s="8"/>
      <c r="C15" s="8"/>
      <c r="D15" s="33"/>
      <c r="E15" s="32"/>
      <c r="F15" s="32"/>
      <c r="G15" s="32"/>
      <c r="H15" s="32"/>
      <c r="I15" s="32"/>
      <c r="J15" s="31"/>
    </row>
    <row r="16" spans="1:15" ht="23.45" customHeight="1">
      <c r="A16" s="7"/>
      <c r="B16" s="38" t="s">
        <v>47</v>
      </c>
      <c r="C16" s="37">
        <f>SUM(C17:C26)</f>
        <v>0</v>
      </c>
      <c r="D16" s="284" t="s">
        <v>19</v>
      </c>
      <c r="E16" s="285"/>
      <c r="F16" s="285"/>
      <c r="G16" s="285"/>
      <c r="H16" s="285"/>
      <c r="I16" s="285"/>
      <c r="J16" s="286"/>
    </row>
    <row r="17" spans="1:10" ht="23.45" customHeight="1">
      <c r="A17" s="7"/>
      <c r="B17" s="8" t="s">
        <v>18</v>
      </c>
      <c r="C17" s="8">
        <f>ROUND((E17*12+H17*12+E18*12+H18*12),0)</f>
        <v>0</v>
      </c>
      <c r="D17" s="36" t="s">
        <v>185</v>
      </c>
      <c r="E17" s="190"/>
      <c r="F17" s="35" t="s">
        <v>53</v>
      </c>
      <c r="G17" s="35" t="s">
        <v>27</v>
      </c>
      <c r="H17" s="190"/>
      <c r="I17" s="35" t="s">
        <v>53</v>
      </c>
      <c r="J17" s="34"/>
    </row>
    <row r="18" spans="1:10" ht="23.45" customHeight="1">
      <c r="A18" s="7"/>
      <c r="B18" s="8"/>
      <c r="C18" s="8"/>
      <c r="D18" s="36"/>
      <c r="E18" s="190"/>
      <c r="F18" s="35"/>
      <c r="G18" s="35" t="s">
        <v>27</v>
      </c>
      <c r="H18" s="190"/>
      <c r="I18" s="35" t="s">
        <v>53</v>
      </c>
      <c r="J18" s="34"/>
    </row>
    <row r="19" spans="1:10" ht="23.45" customHeight="1">
      <c r="A19" s="7"/>
      <c r="B19" s="8" t="s">
        <v>17</v>
      </c>
      <c r="C19" s="8">
        <f>ROUND((E19*12+H19*12+E20*12+H20*12),0)</f>
        <v>0</v>
      </c>
      <c r="D19" s="36" t="s">
        <v>185</v>
      </c>
      <c r="E19" s="190"/>
      <c r="F19" s="35" t="s">
        <v>53</v>
      </c>
      <c r="G19" s="35" t="s">
        <v>27</v>
      </c>
      <c r="H19" s="190"/>
      <c r="I19" s="35" t="s">
        <v>53</v>
      </c>
      <c r="J19" s="34"/>
    </row>
    <row r="20" spans="1:10" ht="23.45" customHeight="1">
      <c r="A20" s="7"/>
      <c r="B20" s="8"/>
      <c r="C20" s="8"/>
      <c r="D20" s="36"/>
      <c r="E20" s="190"/>
      <c r="F20" s="35"/>
      <c r="G20" s="35" t="s">
        <v>27</v>
      </c>
      <c r="H20" s="190"/>
      <c r="I20" s="35" t="s">
        <v>53</v>
      </c>
      <c r="J20" s="34"/>
    </row>
    <row r="21" spans="1:10" ht="23.45" customHeight="1">
      <c r="A21" s="7"/>
      <c r="B21" s="8" t="s">
        <v>69</v>
      </c>
      <c r="C21" s="8">
        <f>ROUND((E21*12+H21*12+E22*12+H22*12),0)</f>
        <v>0</v>
      </c>
      <c r="D21" s="36" t="s">
        <v>185</v>
      </c>
      <c r="E21" s="190"/>
      <c r="F21" s="35" t="s">
        <v>53</v>
      </c>
      <c r="G21" s="35" t="s">
        <v>27</v>
      </c>
      <c r="H21" s="190"/>
      <c r="I21" s="35" t="s">
        <v>53</v>
      </c>
      <c r="J21" s="34"/>
    </row>
    <row r="22" spans="1:10" ht="23.45" customHeight="1">
      <c r="A22" s="7"/>
      <c r="B22" s="8"/>
      <c r="C22" s="8"/>
      <c r="D22" s="36"/>
      <c r="E22" s="190"/>
      <c r="F22" s="35"/>
      <c r="G22" s="35" t="s">
        <v>27</v>
      </c>
      <c r="H22" s="190"/>
      <c r="I22" s="35" t="s">
        <v>53</v>
      </c>
      <c r="J22" s="34"/>
    </row>
    <row r="23" spans="1:10" ht="23.45" customHeight="1">
      <c r="A23" s="7"/>
      <c r="B23" s="8" t="s">
        <v>16</v>
      </c>
      <c r="C23" s="8">
        <f>ROUND((E23*12+H23*12+E24*12+H24*12),0)</f>
        <v>0</v>
      </c>
      <c r="D23" s="36" t="s">
        <v>185</v>
      </c>
      <c r="E23" s="190"/>
      <c r="F23" s="35" t="s">
        <v>53</v>
      </c>
      <c r="G23" s="35" t="s">
        <v>27</v>
      </c>
      <c r="H23" s="190"/>
      <c r="I23" s="35" t="s">
        <v>53</v>
      </c>
      <c r="J23" s="34"/>
    </row>
    <row r="24" spans="1:10" ht="23.45" customHeight="1">
      <c r="A24" s="7"/>
      <c r="B24" s="8"/>
      <c r="C24" s="8"/>
      <c r="D24" s="36"/>
      <c r="E24" s="190"/>
      <c r="F24" s="35"/>
      <c r="G24" s="35" t="s">
        <v>27</v>
      </c>
      <c r="H24" s="190"/>
      <c r="I24" s="35" t="s">
        <v>53</v>
      </c>
      <c r="J24" s="34"/>
    </row>
    <row r="25" spans="1:10" ht="23.45" customHeight="1">
      <c r="A25" s="7"/>
      <c r="B25" s="8" t="s">
        <v>15</v>
      </c>
      <c r="C25" s="8">
        <f>ROUND((E25*12+H25*12+E26*12+H26*12),0)</f>
        <v>0</v>
      </c>
      <c r="D25" s="36" t="s">
        <v>185</v>
      </c>
      <c r="E25" s="190"/>
      <c r="F25" s="35" t="s">
        <v>53</v>
      </c>
      <c r="G25" s="35" t="s">
        <v>27</v>
      </c>
      <c r="H25" s="190"/>
      <c r="I25" s="35" t="s">
        <v>53</v>
      </c>
      <c r="J25" s="34"/>
    </row>
    <row r="26" spans="1:10" ht="23.45" customHeight="1">
      <c r="A26" s="7"/>
      <c r="B26" s="12"/>
      <c r="C26" s="12"/>
      <c r="D26" s="36"/>
      <c r="E26" s="190"/>
      <c r="F26" s="35"/>
      <c r="G26" s="35" t="s">
        <v>27</v>
      </c>
      <c r="H26" s="190"/>
      <c r="I26" s="35" t="s">
        <v>53</v>
      </c>
      <c r="J26" s="31"/>
    </row>
    <row r="27" spans="1:10" ht="23.45" customHeight="1">
      <c r="A27" s="7"/>
      <c r="B27" s="22" t="s">
        <v>50</v>
      </c>
      <c r="C27" s="21">
        <f>SUM(C28:C31)</f>
        <v>0</v>
      </c>
      <c r="D27" s="30"/>
      <c r="E27" s="30"/>
      <c r="F27" s="19"/>
      <c r="G27" s="30"/>
      <c r="H27" s="30"/>
      <c r="I27" s="30"/>
      <c r="J27" s="29"/>
    </row>
    <row r="28" spans="1:10" ht="23.45" customHeight="1">
      <c r="A28" s="7"/>
      <c r="B28" s="26" t="s">
        <v>38</v>
      </c>
      <c r="C28" s="26">
        <f t="shared" ref="C28:C31" si="0">E28*G28*I28</f>
        <v>0</v>
      </c>
      <c r="D28" s="25" t="s">
        <v>14</v>
      </c>
      <c r="E28" s="192"/>
      <c r="F28" s="24" t="s">
        <v>13</v>
      </c>
      <c r="G28" s="191"/>
      <c r="H28" s="28" t="s">
        <v>54</v>
      </c>
      <c r="I28" s="191"/>
      <c r="J28" s="23" t="s">
        <v>9</v>
      </c>
    </row>
    <row r="29" spans="1:10" ht="23.45" customHeight="1">
      <c r="A29" s="7"/>
      <c r="B29" s="26" t="s">
        <v>39</v>
      </c>
      <c r="C29" s="26">
        <f t="shared" si="0"/>
        <v>0</v>
      </c>
      <c r="D29" s="25" t="s">
        <v>12</v>
      </c>
      <c r="E29" s="192"/>
      <c r="F29" s="24" t="s">
        <v>11</v>
      </c>
      <c r="G29" s="191"/>
      <c r="H29" s="24" t="s">
        <v>10</v>
      </c>
      <c r="I29" s="191"/>
      <c r="J29" s="23" t="s">
        <v>9</v>
      </c>
    </row>
    <row r="30" spans="1:10" ht="23.45" customHeight="1">
      <c r="A30" s="7"/>
      <c r="B30" s="26" t="s">
        <v>40</v>
      </c>
      <c r="C30" s="26">
        <f t="shared" si="0"/>
        <v>0</v>
      </c>
      <c r="D30" s="25" t="s">
        <v>14</v>
      </c>
      <c r="E30" s="192"/>
      <c r="F30" s="24" t="s">
        <v>13</v>
      </c>
      <c r="G30" s="191"/>
      <c r="H30" s="24" t="s">
        <v>54</v>
      </c>
      <c r="I30" s="191"/>
      <c r="J30" s="27" t="s">
        <v>9</v>
      </c>
    </row>
    <row r="31" spans="1:10" ht="23.45" customHeight="1">
      <c r="A31" s="7"/>
      <c r="B31" s="8" t="s">
        <v>41</v>
      </c>
      <c r="C31" s="26">
        <f t="shared" si="0"/>
        <v>0</v>
      </c>
      <c r="D31" s="25" t="s">
        <v>12</v>
      </c>
      <c r="E31" s="192"/>
      <c r="F31" s="24" t="s">
        <v>11</v>
      </c>
      <c r="G31" s="191"/>
      <c r="H31" s="24" t="s">
        <v>10</v>
      </c>
      <c r="I31" s="191"/>
      <c r="J31" s="23" t="s">
        <v>9</v>
      </c>
    </row>
    <row r="32" spans="1:10" ht="23.45" customHeight="1">
      <c r="A32" s="55"/>
      <c r="B32" s="22" t="s">
        <v>48</v>
      </c>
      <c r="C32" s="21">
        <f>SUM(C33:C35)</f>
        <v>0</v>
      </c>
      <c r="D32" s="20"/>
      <c r="E32" s="19"/>
      <c r="F32" s="19"/>
      <c r="G32" s="19"/>
      <c r="H32" s="19"/>
      <c r="I32" s="19"/>
      <c r="J32" s="18"/>
    </row>
    <row r="33" spans="1:10" ht="23.45" customHeight="1">
      <c r="A33" s="7"/>
      <c r="B33" s="50" t="s">
        <v>42</v>
      </c>
      <c r="C33" s="8">
        <f>E33*12+H33*12+E34*12+H34*12</f>
        <v>0</v>
      </c>
      <c r="D33" s="36" t="s">
        <v>185</v>
      </c>
      <c r="E33" s="190"/>
      <c r="F33" s="35" t="s">
        <v>53</v>
      </c>
      <c r="G33" s="35" t="s">
        <v>27</v>
      </c>
      <c r="H33" s="190"/>
      <c r="I33" s="35" t="s">
        <v>53</v>
      </c>
      <c r="J33" s="84"/>
    </row>
    <row r="34" spans="1:10" ht="23.45" customHeight="1">
      <c r="A34" s="7"/>
      <c r="B34" s="85"/>
      <c r="C34" s="26"/>
      <c r="D34" s="36"/>
      <c r="E34" s="190"/>
      <c r="F34" s="35"/>
      <c r="G34" s="35" t="s">
        <v>27</v>
      </c>
      <c r="H34" s="190"/>
      <c r="I34" s="35" t="s">
        <v>53</v>
      </c>
      <c r="J34" s="27"/>
    </row>
    <row r="35" spans="1:10" ht="23.45" customHeight="1" thickBot="1">
      <c r="A35" s="83"/>
      <c r="B35" s="86" t="s">
        <v>70</v>
      </c>
      <c r="C35" s="189"/>
      <c r="D35" s="287" t="s">
        <v>71</v>
      </c>
      <c r="E35" s="288"/>
      <c r="F35" s="288"/>
      <c r="G35" s="288"/>
      <c r="H35" s="288"/>
      <c r="I35" s="288"/>
      <c r="J35" s="289"/>
    </row>
    <row r="36" spans="1:10" ht="27" customHeight="1">
      <c r="A36" s="290" t="s">
        <v>52</v>
      </c>
      <c r="B36" s="291"/>
      <c r="C36" s="68">
        <f>SUM(C37)</f>
        <v>0</v>
      </c>
      <c r="D36" s="294" t="str">
        <f>IF(C36=SUM(C37),"","数値に相違があります")</f>
        <v/>
      </c>
      <c r="E36" s="295"/>
      <c r="F36" s="295"/>
      <c r="G36" s="295"/>
      <c r="H36" s="295"/>
      <c r="I36" s="295"/>
      <c r="J36" s="105">
        <f>C36+C38</f>
        <v>0</v>
      </c>
    </row>
    <row r="37" spans="1:10" ht="23.45" customHeight="1">
      <c r="A37" s="7"/>
      <c r="B37" s="52" t="s">
        <v>33</v>
      </c>
      <c r="C37" s="193"/>
      <c r="D37" s="308"/>
      <c r="E37" s="309"/>
      <c r="F37" s="309"/>
      <c r="G37" s="309"/>
      <c r="H37" s="309"/>
      <c r="I37" s="309"/>
      <c r="J37" s="310"/>
    </row>
    <row r="38" spans="1:10" ht="27.95" customHeight="1">
      <c r="A38" s="270" t="s">
        <v>43</v>
      </c>
      <c r="B38" s="271"/>
      <c r="C38" s="71">
        <f>SUM(C39,C50)</f>
        <v>0</v>
      </c>
      <c r="D38" s="274" t="str">
        <f>IF(C38=SUM(C39:C57)/2,"","数値に相違があります")</f>
        <v/>
      </c>
      <c r="E38" s="275"/>
      <c r="F38" s="275"/>
      <c r="G38" s="275"/>
      <c r="H38" s="275"/>
      <c r="I38" s="275"/>
      <c r="J38" s="106"/>
    </row>
    <row r="39" spans="1:10" ht="27.95" customHeight="1">
      <c r="A39" s="6"/>
      <c r="B39" s="17" t="s">
        <v>45</v>
      </c>
      <c r="C39" s="75">
        <f>SUM(C41:C49)</f>
        <v>0</v>
      </c>
      <c r="D39" s="264" t="s">
        <v>8</v>
      </c>
      <c r="E39" s="265"/>
      <c r="F39" s="265"/>
      <c r="G39" s="265"/>
      <c r="H39" s="265"/>
      <c r="I39" s="265"/>
      <c r="J39" s="266"/>
    </row>
    <row r="40" spans="1:10" ht="23.45" customHeight="1">
      <c r="A40" s="16"/>
      <c r="B40" s="43" t="s">
        <v>56</v>
      </c>
      <c r="C40" s="42" t="s">
        <v>26</v>
      </c>
      <c r="D40" s="267" t="s">
        <v>57</v>
      </c>
      <c r="E40" s="267"/>
      <c r="F40" s="267"/>
      <c r="G40" s="267"/>
      <c r="H40" s="267"/>
      <c r="I40" s="267"/>
      <c r="J40" s="268"/>
    </row>
    <row r="41" spans="1:10" ht="23.45" customHeight="1">
      <c r="A41" s="14"/>
      <c r="B41" s="54" t="s">
        <v>1</v>
      </c>
      <c r="C41" s="194"/>
      <c r="D41" s="302"/>
      <c r="E41" s="303"/>
      <c r="F41" s="303"/>
      <c r="G41" s="303"/>
      <c r="H41" s="303"/>
      <c r="I41" s="303"/>
      <c r="J41" s="304"/>
    </row>
    <row r="42" spans="1:10" ht="23.45" customHeight="1">
      <c r="A42" s="14"/>
      <c r="B42" s="8" t="s">
        <v>61</v>
      </c>
      <c r="C42" s="195"/>
      <c r="D42" s="296"/>
      <c r="E42" s="297"/>
      <c r="F42" s="297"/>
      <c r="G42" s="297"/>
      <c r="H42" s="297"/>
      <c r="I42" s="297"/>
      <c r="J42" s="298"/>
    </row>
    <row r="43" spans="1:10" ht="23.45" customHeight="1">
      <c r="A43" s="14"/>
      <c r="B43" s="8" t="s">
        <v>35</v>
      </c>
      <c r="C43" s="194"/>
      <c r="D43" s="296"/>
      <c r="E43" s="297"/>
      <c r="F43" s="297"/>
      <c r="G43" s="297"/>
      <c r="H43" s="297"/>
      <c r="I43" s="297"/>
      <c r="J43" s="298"/>
    </row>
    <row r="44" spans="1:10" ht="23.45" customHeight="1">
      <c r="A44" s="14"/>
      <c r="B44" s="8" t="s">
        <v>7</v>
      </c>
      <c r="C44" s="194"/>
      <c r="D44" s="296"/>
      <c r="E44" s="297"/>
      <c r="F44" s="297"/>
      <c r="G44" s="297"/>
      <c r="H44" s="297"/>
      <c r="I44" s="297"/>
      <c r="J44" s="298"/>
    </row>
    <row r="45" spans="1:10" ht="23.45" customHeight="1">
      <c r="A45" s="14"/>
      <c r="B45" s="8" t="s">
        <v>6</v>
      </c>
      <c r="C45" s="8">
        <f>F45+I45</f>
        <v>0</v>
      </c>
      <c r="D45" s="272" t="s">
        <v>5</v>
      </c>
      <c r="E45" s="273"/>
      <c r="F45" s="190"/>
      <c r="G45" s="273" t="s">
        <v>4</v>
      </c>
      <c r="H45" s="273"/>
      <c r="I45" s="190"/>
      <c r="J45" s="15" t="s">
        <v>3</v>
      </c>
    </row>
    <row r="46" spans="1:10" ht="23.45" customHeight="1">
      <c r="A46" s="14"/>
      <c r="B46" s="8" t="s">
        <v>24</v>
      </c>
      <c r="C46" s="194"/>
      <c r="D46" s="296"/>
      <c r="E46" s="297"/>
      <c r="F46" s="297"/>
      <c r="G46" s="297"/>
      <c r="H46" s="297"/>
      <c r="I46" s="297"/>
      <c r="J46" s="298"/>
    </row>
    <row r="47" spans="1:10" ht="23.45" customHeight="1">
      <c r="A47" s="14"/>
      <c r="B47" s="49" t="s">
        <v>30</v>
      </c>
      <c r="C47" s="196"/>
      <c r="D47" s="296"/>
      <c r="E47" s="297"/>
      <c r="F47" s="297"/>
      <c r="G47" s="297"/>
      <c r="H47" s="297"/>
      <c r="I47" s="297"/>
      <c r="J47" s="298"/>
    </row>
    <row r="48" spans="1:10" ht="23.45" customHeight="1">
      <c r="A48" s="14"/>
      <c r="B48" s="49" t="s">
        <v>31</v>
      </c>
      <c r="C48" s="196"/>
      <c r="D48" s="296"/>
      <c r="E48" s="297"/>
      <c r="F48" s="297"/>
      <c r="G48" s="297"/>
      <c r="H48" s="297"/>
      <c r="I48" s="297"/>
      <c r="J48" s="298"/>
    </row>
    <row r="49" spans="1:10" ht="23.45" customHeight="1">
      <c r="A49" s="13"/>
      <c r="B49" s="12" t="s">
        <v>36</v>
      </c>
      <c r="C49" s="197"/>
      <c r="D49" s="305"/>
      <c r="E49" s="306"/>
      <c r="F49" s="306"/>
      <c r="G49" s="306"/>
      <c r="H49" s="306"/>
      <c r="I49" s="306"/>
      <c r="J49" s="307"/>
    </row>
    <row r="50" spans="1:10" ht="27" customHeight="1">
      <c r="A50" s="11"/>
      <c r="B50" s="46" t="s">
        <v>46</v>
      </c>
      <c r="C50" s="74">
        <f>SUM(C52:C57)</f>
        <v>0</v>
      </c>
      <c r="D50" s="264" t="s">
        <v>58</v>
      </c>
      <c r="E50" s="265"/>
      <c r="F50" s="265"/>
      <c r="G50" s="265"/>
      <c r="H50" s="265"/>
      <c r="I50" s="265"/>
      <c r="J50" s="266"/>
    </row>
    <row r="51" spans="1:10" ht="23.45" customHeight="1">
      <c r="A51" s="10"/>
      <c r="B51" s="43" t="s">
        <v>56</v>
      </c>
      <c r="C51" s="42" t="s">
        <v>26</v>
      </c>
      <c r="D51" s="267" t="s">
        <v>57</v>
      </c>
      <c r="E51" s="267"/>
      <c r="F51" s="267"/>
      <c r="G51" s="267"/>
      <c r="H51" s="267"/>
      <c r="I51" s="267"/>
      <c r="J51" s="268"/>
    </row>
    <row r="52" spans="1:10" ht="23.45" customHeight="1">
      <c r="A52" s="7"/>
      <c r="B52" s="9" t="s">
        <v>2</v>
      </c>
      <c r="C52" s="198"/>
      <c r="D52" s="302"/>
      <c r="E52" s="303"/>
      <c r="F52" s="303"/>
      <c r="G52" s="303"/>
      <c r="H52" s="303"/>
      <c r="I52" s="303"/>
      <c r="J52" s="304"/>
    </row>
    <row r="53" spans="1:10" ht="23.45" customHeight="1">
      <c r="A53" s="7"/>
      <c r="B53" s="8" t="s">
        <v>25</v>
      </c>
      <c r="C53" s="194"/>
      <c r="D53" s="296"/>
      <c r="E53" s="297"/>
      <c r="F53" s="297"/>
      <c r="G53" s="297"/>
      <c r="H53" s="297"/>
      <c r="I53" s="297"/>
      <c r="J53" s="298"/>
    </row>
    <row r="54" spans="1:10" ht="23.45" customHeight="1">
      <c r="A54" s="7"/>
      <c r="B54" s="8" t="s">
        <v>32</v>
      </c>
      <c r="C54" s="199"/>
      <c r="D54" s="296"/>
      <c r="E54" s="297"/>
      <c r="F54" s="297"/>
      <c r="G54" s="297"/>
      <c r="H54" s="297"/>
      <c r="I54" s="297"/>
      <c r="J54" s="298"/>
    </row>
    <row r="55" spans="1:10" ht="23.45" customHeight="1">
      <c r="A55" s="6"/>
      <c r="B55" s="8" t="s">
        <v>37</v>
      </c>
      <c r="C55" s="194"/>
      <c r="D55" s="296"/>
      <c r="E55" s="297"/>
      <c r="F55" s="297"/>
      <c r="G55" s="297"/>
      <c r="H55" s="297"/>
      <c r="I55" s="297"/>
      <c r="J55" s="298"/>
    </row>
    <row r="56" spans="1:10" ht="23.45" customHeight="1">
      <c r="A56" s="6"/>
      <c r="B56" s="49" t="s">
        <v>34</v>
      </c>
      <c r="C56" s="196"/>
      <c r="D56" s="296"/>
      <c r="E56" s="297"/>
      <c r="F56" s="297"/>
      <c r="G56" s="297"/>
      <c r="H56" s="297"/>
      <c r="I56" s="297"/>
      <c r="J56" s="298"/>
    </row>
    <row r="57" spans="1:10" ht="23.45" customHeight="1" thickBot="1">
      <c r="A57" s="5"/>
      <c r="B57" s="53" t="s">
        <v>36</v>
      </c>
      <c r="C57" s="200"/>
      <c r="D57" s="299"/>
      <c r="E57" s="300"/>
      <c r="F57" s="300"/>
      <c r="G57" s="300"/>
      <c r="H57" s="300"/>
      <c r="I57" s="300"/>
      <c r="J57" s="301"/>
    </row>
    <row r="58" spans="1:10" ht="16.5" customHeight="1">
      <c r="A58" s="4"/>
      <c r="B58" s="263" t="s">
        <v>0</v>
      </c>
      <c r="C58" s="263"/>
      <c r="D58" s="263"/>
      <c r="E58" s="263"/>
      <c r="F58" s="263"/>
      <c r="G58" s="263"/>
      <c r="H58" s="263"/>
      <c r="I58" s="263"/>
      <c r="J58" s="263"/>
    </row>
    <row r="59" spans="1:10" ht="16.5" customHeight="1">
      <c r="A59" s="4"/>
      <c r="B59" s="269" t="s">
        <v>29</v>
      </c>
      <c r="C59" s="269"/>
      <c r="D59" s="269"/>
      <c r="E59" s="269"/>
      <c r="F59" s="269"/>
      <c r="G59" s="269"/>
      <c r="H59" s="269"/>
      <c r="I59" s="269"/>
      <c r="J59" s="269"/>
    </row>
    <row r="60" spans="1:10" ht="16.5" customHeight="1">
      <c r="A60" s="4"/>
      <c r="B60" s="263" t="s">
        <v>67</v>
      </c>
      <c r="C60" s="263"/>
      <c r="D60" s="263"/>
      <c r="E60" s="263"/>
      <c r="F60" s="263"/>
      <c r="G60" s="263"/>
      <c r="H60" s="263"/>
      <c r="I60" s="263"/>
      <c r="J60" s="263"/>
    </row>
    <row r="61" spans="1:10" ht="13.1">
      <c r="B61" s="186" t="s">
        <v>179</v>
      </c>
    </row>
  </sheetData>
  <sheetProtection sheet="1" objects="1" scenarios="1"/>
  <mergeCells count="38">
    <mergeCell ref="A36:B36"/>
    <mergeCell ref="D36:I36"/>
    <mergeCell ref="A1:J1"/>
    <mergeCell ref="B3:J3"/>
    <mergeCell ref="A4:B4"/>
    <mergeCell ref="D4:J4"/>
    <mergeCell ref="A5:B5"/>
    <mergeCell ref="D5:I5"/>
    <mergeCell ref="D41:J41"/>
    <mergeCell ref="D6:J6"/>
    <mergeCell ref="D10:J10"/>
    <mergeCell ref="D16:J16"/>
    <mergeCell ref="D35:J35"/>
    <mergeCell ref="D37:J37"/>
    <mergeCell ref="A38:B38"/>
    <mergeCell ref="D38:I38"/>
    <mergeCell ref="D39:J39"/>
    <mergeCell ref="D40:J40"/>
    <mergeCell ref="D52:J52"/>
    <mergeCell ref="D42:J42"/>
    <mergeCell ref="D43:J43"/>
    <mergeCell ref="D44:J44"/>
    <mergeCell ref="D45:E45"/>
    <mergeCell ref="G45:H45"/>
    <mergeCell ref="D46:J46"/>
    <mergeCell ref="D47:J47"/>
    <mergeCell ref="D48:J48"/>
    <mergeCell ref="D49:J49"/>
    <mergeCell ref="D50:J50"/>
    <mergeCell ref="D51:J51"/>
    <mergeCell ref="B59:J59"/>
    <mergeCell ref="B60:J60"/>
    <mergeCell ref="D53:J53"/>
    <mergeCell ref="D54:J54"/>
    <mergeCell ref="D55:J55"/>
    <mergeCell ref="D56:J56"/>
    <mergeCell ref="D57:J57"/>
    <mergeCell ref="B58:J58"/>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35"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48F03FCF-3F09-40F4-99D3-3CFA50A1392C}">
            <xm:f>設定シート!$B$4="新規委託校"</xm:f>
            <x14:dxf>
              <fill>
                <patternFill>
                  <bgColor theme="1" tint="0.24994659260841701"/>
                </patternFill>
              </fill>
            </x14:dxf>
          </x14:cfRule>
          <xm:sqref>B56:J56</xm:sqref>
        </x14:conditionalFormatting>
        <x14:conditionalFormatting xmlns:xm="http://schemas.microsoft.com/office/excel/2006/main">
          <x14:cfRule type="expression" priority="3" id="{C1EBF69C-5678-4281-8875-8D2E0ADD1EBA}">
            <xm:f>設定シート!$B$3&lt;=90</xm:f>
            <x14:dxf>
              <fill>
                <patternFill>
                  <bgColor theme="1" tint="0.24994659260841701"/>
                </patternFill>
              </fill>
            </x14:dxf>
          </x14:cfRule>
          <xm:sqref>D9:F9 D12:F12 D14:F14 D18:F18 D20:F20 D22:F22 D24:F24 D26:F26 D34:F34</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sheetPr>
  <dimension ref="A1:AQ879"/>
  <sheetViews>
    <sheetView view="pageBreakPreview" zoomScaleNormal="100" zoomScaleSheetLayoutView="100" workbookViewId="0">
      <selection activeCell="L5" sqref="L5"/>
    </sheetView>
  </sheetViews>
  <sheetFormatPr defaultColWidth="9.109375" defaultRowHeight="13.1"/>
  <cols>
    <col min="1" max="485" width="3" style="109" customWidth="1"/>
    <col min="486" max="16384" width="9.109375" style="109"/>
  </cols>
  <sheetData>
    <row r="1" spans="1:43" ht="18" customHeight="1">
      <c r="A1" s="107"/>
      <c r="B1" s="108" t="s">
        <v>105</v>
      </c>
      <c r="C1" s="107"/>
      <c r="D1" s="107"/>
      <c r="E1" s="107"/>
      <c r="F1" s="107"/>
      <c r="G1" s="107"/>
      <c r="H1" s="107"/>
      <c r="I1" s="107"/>
      <c r="J1" s="107"/>
    </row>
    <row r="2" spans="1:43" ht="18" customHeight="1"/>
    <row r="3" spans="1:43" ht="18" customHeight="1">
      <c r="B3" s="358" t="s">
        <v>106</v>
      </c>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1:43" ht="18" customHeight="1"/>
    <row r="5" spans="1:43" ht="18" customHeight="1">
      <c r="T5" s="110" t="s">
        <v>107</v>
      </c>
      <c r="U5" s="111" t="s">
        <v>108</v>
      </c>
      <c r="V5" s="314"/>
      <c r="W5" s="314"/>
      <c r="X5" s="314"/>
      <c r="Y5" s="314"/>
      <c r="Z5" s="314"/>
      <c r="AA5" s="314"/>
      <c r="AB5" s="314"/>
      <c r="AC5" s="314"/>
      <c r="AD5" s="314"/>
      <c r="AE5" s="314"/>
      <c r="AF5" s="314"/>
      <c r="AG5" s="314"/>
      <c r="AH5" s="314"/>
    </row>
    <row r="6" spans="1:43">
      <c r="U6" s="111"/>
      <c r="V6" s="112"/>
      <c r="W6" s="112"/>
      <c r="X6" s="112"/>
      <c r="Y6" s="112"/>
      <c r="Z6" s="112"/>
      <c r="AA6" s="112"/>
      <c r="AB6" s="112"/>
      <c r="AC6" s="112"/>
      <c r="AD6" s="112"/>
      <c r="AE6" s="112"/>
      <c r="AF6" s="112"/>
      <c r="AG6" s="112"/>
      <c r="AH6" s="112"/>
    </row>
    <row r="7" spans="1:43" ht="18" customHeight="1">
      <c r="T7" s="110" t="s">
        <v>109</v>
      </c>
      <c r="U7" s="111" t="s">
        <v>108</v>
      </c>
      <c r="V7" s="314" t="s">
        <v>183</v>
      </c>
      <c r="W7" s="314"/>
      <c r="X7" s="314"/>
      <c r="Y7" s="314"/>
      <c r="Z7" s="314"/>
      <c r="AA7" s="314"/>
      <c r="AB7" s="314"/>
      <c r="AC7" s="314"/>
      <c r="AD7" s="314"/>
      <c r="AE7" s="314"/>
      <c r="AF7" s="314"/>
      <c r="AG7" s="314"/>
      <c r="AH7" s="314"/>
    </row>
    <row r="8" spans="1:43" ht="18" customHeight="1"/>
    <row r="9" spans="1:43" ht="18" customHeight="1" thickBot="1">
      <c r="B9" s="113" t="s">
        <v>110</v>
      </c>
    </row>
    <row r="10" spans="1:43" ht="18" customHeight="1">
      <c r="B10" s="359" t="s">
        <v>111</v>
      </c>
      <c r="C10" s="354"/>
      <c r="D10" s="354"/>
      <c r="E10" s="354"/>
      <c r="F10" s="354"/>
      <c r="G10" s="354"/>
      <c r="H10" s="354"/>
      <c r="I10" s="354"/>
      <c r="J10" s="354"/>
      <c r="K10" s="354"/>
      <c r="L10" s="354"/>
      <c r="M10" s="354"/>
      <c r="N10" s="354"/>
      <c r="O10" s="354"/>
      <c r="P10" s="354"/>
      <c r="Q10" s="355"/>
      <c r="R10" s="360" t="s">
        <v>112</v>
      </c>
      <c r="S10" s="361"/>
      <c r="T10" s="114">
        <v>8</v>
      </c>
      <c r="U10" s="114" t="s">
        <v>113</v>
      </c>
      <c r="V10" s="322">
        <v>4</v>
      </c>
      <c r="W10" s="322"/>
      <c r="X10" s="114" t="s">
        <v>114</v>
      </c>
      <c r="Y10" s="361" t="s">
        <v>115</v>
      </c>
      <c r="Z10" s="361"/>
      <c r="AA10" s="361" t="s">
        <v>112</v>
      </c>
      <c r="AB10" s="361"/>
      <c r="AC10" s="114">
        <v>9</v>
      </c>
      <c r="AD10" s="114" t="s">
        <v>113</v>
      </c>
      <c r="AE10" s="322">
        <v>3</v>
      </c>
      <c r="AF10" s="322"/>
      <c r="AG10" s="115" t="s">
        <v>114</v>
      </c>
    </row>
    <row r="11" spans="1:43" ht="18" customHeight="1" thickBot="1">
      <c r="B11" s="348" t="s">
        <v>116</v>
      </c>
      <c r="C11" s="349"/>
      <c r="D11" s="349"/>
      <c r="E11" s="349"/>
      <c r="F11" s="349"/>
      <c r="G11" s="349"/>
      <c r="H11" s="349"/>
      <c r="I11" s="349"/>
      <c r="J11" s="349"/>
      <c r="K11" s="349"/>
      <c r="L11" s="349"/>
      <c r="M11" s="349"/>
      <c r="N11" s="349"/>
      <c r="O11" s="349"/>
      <c r="P11" s="349"/>
      <c r="Q11" s="350"/>
      <c r="R11" s="351">
        <f>処遇改善内訳A!N40</f>
        <v>0</v>
      </c>
      <c r="S11" s="352"/>
      <c r="T11" s="352"/>
      <c r="U11" s="352"/>
      <c r="V11" s="352"/>
      <c r="W11" s="352"/>
      <c r="X11" s="352"/>
      <c r="Y11" s="352"/>
      <c r="Z11" s="352"/>
      <c r="AA11" s="352"/>
      <c r="AB11" s="352"/>
      <c r="AC11" s="352"/>
      <c r="AD11" s="352"/>
      <c r="AE11" s="349" t="s">
        <v>117</v>
      </c>
      <c r="AF11" s="349"/>
      <c r="AG11" s="350"/>
    </row>
    <row r="12" spans="1:43" ht="18" customHeight="1"/>
    <row r="13" spans="1:43" ht="18" customHeight="1" thickBot="1">
      <c r="B13" s="113" t="s">
        <v>118</v>
      </c>
    </row>
    <row r="14" spans="1:43" ht="18" customHeight="1" thickBot="1">
      <c r="B14" s="353" t="s">
        <v>119</v>
      </c>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5"/>
      <c r="AM14" s="109" t="s">
        <v>120</v>
      </c>
    </row>
    <row r="15" spans="1:43" ht="18" customHeight="1" thickBot="1">
      <c r="B15" s="116"/>
      <c r="C15" s="334" t="s">
        <v>121</v>
      </c>
      <c r="D15" s="335"/>
      <c r="E15" s="335"/>
      <c r="F15" s="335"/>
      <c r="G15" s="335"/>
      <c r="H15" s="335"/>
      <c r="I15" s="335"/>
      <c r="J15" s="335"/>
      <c r="K15" s="335"/>
      <c r="L15" s="335"/>
      <c r="M15" s="335"/>
      <c r="N15" s="335"/>
      <c r="O15" s="335"/>
      <c r="P15" s="335"/>
      <c r="Q15" s="336"/>
      <c r="R15" s="356">
        <f>処遇改善内訳A!O40</f>
        <v>0</v>
      </c>
      <c r="S15" s="357"/>
      <c r="T15" s="357"/>
      <c r="U15" s="357"/>
      <c r="V15" s="357"/>
      <c r="W15" s="357"/>
      <c r="X15" s="357"/>
      <c r="Y15" s="357"/>
      <c r="Z15" s="357"/>
      <c r="AA15" s="357"/>
      <c r="AB15" s="357"/>
      <c r="AC15" s="357"/>
      <c r="AD15" s="357"/>
      <c r="AE15" s="335" t="s">
        <v>117</v>
      </c>
      <c r="AF15" s="335"/>
      <c r="AG15" s="336"/>
      <c r="AM15" s="328" t="str">
        <f>IF(R17&gt;=2/3,"○","×")</f>
        <v>○</v>
      </c>
      <c r="AN15" s="329"/>
      <c r="AO15" s="329"/>
      <c r="AP15" s="330"/>
      <c r="AQ15" s="109" t="s">
        <v>122</v>
      </c>
    </row>
    <row r="16" spans="1:43" ht="18" customHeight="1">
      <c r="B16" s="117"/>
      <c r="C16" s="118"/>
      <c r="D16" s="331" t="s">
        <v>123</v>
      </c>
      <c r="E16" s="332"/>
      <c r="F16" s="332"/>
      <c r="G16" s="332"/>
      <c r="H16" s="332"/>
      <c r="I16" s="332"/>
      <c r="J16" s="332"/>
      <c r="K16" s="332"/>
      <c r="L16" s="332"/>
      <c r="M16" s="332"/>
      <c r="N16" s="332"/>
      <c r="O16" s="332"/>
      <c r="P16" s="332"/>
      <c r="Q16" s="333"/>
      <c r="R16" s="337">
        <f>処遇改善内訳A!P40</f>
        <v>0</v>
      </c>
      <c r="S16" s="338"/>
      <c r="T16" s="338"/>
      <c r="U16" s="338"/>
      <c r="V16" s="338"/>
      <c r="W16" s="338"/>
      <c r="X16" s="338"/>
      <c r="Y16" s="338"/>
      <c r="Z16" s="338"/>
      <c r="AA16" s="338"/>
      <c r="AB16" s="338"/>
      <c r="AC16" s="338"/>
      <c r="AD16" s="338"/>
      <c r="AE16" s="119" t="s">
        <v>117</v>
      </c>
      <c r="AF16" s="119"/>
      <c r="AG16" s="120"/>
    </row>
    <row r="17" spans="2:42" ht="18" customHeight="1" thickBot="1">
      <c r="B17" s="117"/>
      <c r="C17" s="118"/>
      <c r="D17" s="334"/>
      <c r="E17" s="335"/>
      <c r="F17" s="335"/>
      <c r="G17" s="335"/>
      <c r="H17" s="335"/>
      <c r="I17" s="335"/>
      <c r="J17" s="335"/>
      <c r="K17" s="335"/>
      <c r="L17" s="335"/>
      <c r="M17" s="335"/>
      <c r="N17" s="335"/>
      <c r="O17" s="335"/>
      <c r="P17" s="335"/>
      <c r="Q17" s="336"/>
      <c r="R17" s="339" t="str">
        <f>IFERROR(R16/R15,"")</f>
        <v/>
      </c>
      <c r="S17" s="340"/>
      <c r="T17" s="340"/>
      <c r="U17" s="340"/>
      <c r="V17" s="340"/>
      <c r="W17" s="340"/>
      <c r="X17" s="340"/>
      <c r="Y17" s="340"/>
      <c r="Z17" s="340"/>
      <c r="AA17" s="340"/>
      <c r="AB17" s="340"/>
      <c r="AC17" s="340"/>
      <c r="AD17" s="340"/>
      <c r="AE17" s="121"/>
      <c r="AF17" s="121"/>
      <c r="AG17" s="122"/>
      <c r="AM17" s="109" t="s">
        <v>124</v>
      </c>
    </row>
    <row r="18" spans="2:42" ht="18" customHeight="1" thickBot="1">
      <c r="B18" s="117"/>
      <c r="C18" s="331" t="s">
        <v>125</v>
      </c>
      <c r="D18" s="341"/>
      <c r="E18" s="341"/>
      <c r="F18" s="341"/>
      <c r="G18" s="341"/>
      <c r="H18" s="341"/>
      <c r="I18" s="341"/>
      <c r="J18" s="341"/>
      <c r="K18" s="341"/>
      <c r="L18" s="341"/>
      <c r="M18" s="341"/>
      <c r="N18" s="341"/>
      <c r="O18" s="341"/>
      <c r="P18" s="341"/>
      <c r="Q18" s="342"/>
      <c r="R18" s="337">
        <f>処遇改善内訳A!R40</f>
        <v>0</v>
      </c>
      <c r="S18" s="338"/>
      <c r="T18" s="338"/>
      <c r="U18" s="338"/>
      <c r="V18" s="338"/>
      <c r="W18" s="338"/>
      <c r="X18" s="338"/>
      <c r="Y18" s="338"/>
      <c r="Z18" s="338"/>
      <c r="AA18" s="338"/>
      <c r="AB18" s="338"/>
      <c r="AC18" s="338"/>
      <c r="AD18" s="338"/>
      <c r="AE18" s="332" t="s">
        <v>117</v>
      </c>
      <c r="AF18" s="332"/>
      <c r="AG18" s="333"/>
      <c r="AM18" s="328" t="str">
        <f>IF(R15+R18&gt;=R11,"○","×")</f>
        <v>○</v>
      </c>
      <c r="AN18" s="329"/>
      <c r="AO18" s="329"/>
      <c r="AP18" s="330"/>
    </row>
    <row r="19" spans="2:42" ht="18" customHeight="1" thickBot="1">
      <c r="B19" s="123"/>
      <c r="C19" s="343"/>
      <c r="D19" s="319"/>
      <c r="E19" s="319"/>
      <c r="F19" s="319"/>
      <c r="G19" s="319"/>
      <c r="H19" s="319"/>
      <c r="I19" s="319"/>
      <c r="J19" s="319"/>
      <c r="K19" s="319"/>
      <c r="L19" s="319"/>
      <c r="M19" s="319"/>
      <c r="N19" s="319"/>
      <c r="O19" s="319"/>
      <c r="P19" s="319"/>
      <c r="Q19" s="320"/>
      <c r="R19" s="344"/>
      <c r="S19" s="345"/>
      <c r="T19" s="345"/>
      <c r="U19" s="345"/>
      <c r="V19" s="345"/>
      <c r="W19" s="345"/>
      <c r="X19" s="345"/>
      <c r="Y19" s="345"/>
      <c r="Z19" s="345"/>
      <c r="AA19" s="345"/>
      <c r="AB19" s="345"/>
      <c r="AC19" s="345"/>
      <c r="AD19" s="345"/>
      <c r="AE19" s="346"/>
      <c r="AF19" s="346"/>
      <c r="AG19" s="347"/>
    </row>
    <row r="20" spans="2:42" ht="18" customHeight="1">
      <c r="B20" s="315" t="s">
        <v>126</v>
      </c>
      <c r="C20" s="316"/>
      <c r="D20" s="316"/>
      <c r="E20" s="316"/>
      <c r="F20" s="316"/>
      <c r="G20" s="316"/>
      <c r="H20" s="316"/>
      <c r="I20" s="316"/>
      <c r="J20" s="316"/>
      <c r="K20" s="316"/>
      <c r="L20" s="316"/>
      <c r="M20" s="316"/>
      <c r="N20" s="316"/>
      <c r="O20" s="316"/>
      <c r="P20" s="316"/>
      <c r="Q20" s="317"/>
      <c r="R20" s="321"/>
      <c r="S20" s="322"/>
      <c r="T20" s="322"/>
      <c r="U20" s="322"/>
      <c r="V20" s="322"/>
      <c r="W20" s="322"/>
      <c r="X20" s="322"/>
      <c r="Y20" s="322"/>
      <c r="Z20" s="322"/>
      <c r="AA20" s="322"/>
      <c r="AB20" s="322"/>
      <c r="AC20" s="322"/>
      <c r="AD20" s="322"/>
      <c r="AE20" s="322"/>
      <c r="AF20" s="322"/>
      <c r="AG20" s="323"/>
    </row>
    <row r="21" spans="2:42" ht="18" customHeight="1" thickBot="1">
      <c r="B21" s="318"/>
      <c r="C21" s="319"/>
      <c r="D21" s="319"/>
      <c r="E21" s="319"/>
      <c r="F21" s="319"/>
      <c r="G21" s="319"/>
      <c r="H21" s="319"/>
      <c r="I21" s="319"/>
      <c r="J21" s="319"/>
      <c r="K21" s="319"/>
      <c r="L21" s="319"/>
      <c r="M21" s="319"/>
      <c r="N21" s="319"/>
      <c r="O21" s="319"/>
      <c r="P21" s="319"/>
      <c r="Q21" s="320"/>
      <c r="R21" s="324"/>
      <c r="S21" s="325"/>
      <c r="T21" s="325"/>
      <c r="U21" s="325"/>
      <c r="V21" s="325"/>
      <c r="W21" s="325"/>
      <c r="X21" s="325"/>
      <c r="Y21" s="325"/>
      <c r="Z21" s="325"/>
      <c r="AA21" s="325"/>
      <c r="AB21" s="325"/>
      <c r="AC21" s="325"/>
      <c r="AD21" s="325"/>
      <c r="AE21" s="325"/>
      <c r="AF21" s="325"/>
      <c r="AG21" s="326"/>
    </row>
    <row r="22" spans="2:42" ht="18" customHeight="1">
      <c r="B22" s="315" t="s">
        <v>127</v>
      </c>
      <c r="C22" s="316"/>
      <c r="D22" s="316"/>
      <c r="E22" s="316"/>
      <c r="F22" s="316"/>
      <c r="G22" s="316"/>
      <c r="H22" s="316"/>
      <c r="I22" s="316"/>
      <c r="J22" s="316"/>
      <c r="K22" s="316"/>
      <c r="L22" s="316"/>
      <c r="M22" s="316"/>
      <c r="N22" s="316"/>
      <c r="O22" s="316"/>
      <c r="P22" s="316"/>
      <c r="Q22" s="316"/>
      <c r="R22" s="321"/>
      <c r="S22" s="322"/>
      <c r="T22" s="322"/>
      <c r="U22" s="322"/>
      <c r="V22" s="322"/>
      <c r="W22" s="322"/>
      <c r="X22" s="322"/>
      <c r="Y22" s="322"/>
      <c r="Z22" s="322"/>
      <c r="AA22" s="322"/>
      <c r="AB22" s="322"/>
      <c r="AC22" s="322"/>
      <c r="AD22" s="322"/>
      <c r="AE22" s="322"/>
      <c r="AF22" s="322"/>
      <c r="AG22" s="323"/>
    </row>
    <row r="23" spans="2:42" ht="18" customHeight="1" thickBot="1">
      <c r="B23" s="318"/>
      <c r="C23" s="319"/>
      <c r="D23" s="319"/>
      <c r="E23" s="319"/>
      <c r="F23" s="319"/>
      <c r="G23" s="319"/>
      <c r="H23" s="319"/>
      <c r="I23" s="319"/>
      <c r="J23" s="319"/>
      <c r="K23" s="319"/>
      <c r="L23" s="319"/>
      <c r="M23" s="319"/>
      <c r="N23" s="319"/>
      <c r="O23" s="319"/>
      <c r="P23" s="319"/>
      <c r="Q23" s="319"/>
      <c r="R23" s="324"/>
      <c r="S23" s="325"/>
      <c r="T23" s="325"/>
      <c r="U23" s="325"/>
      <c r="V23" s="325"/>
      <c r="W23" s="325"/>
      <c r="X23" s="325"/>
      <c r="Y23" s="325"/>
      <c r="Z23" s="325"/>
      <c r="AA23" s="325"/>
      <c r="AB23" s="325"/>
      <c r="AC23" s="325"/>
      <c r="AD23" s="325"/>
      <c r="AE23" s="325"/>
      <c r="AF23" s="325"/>
      <c r="AG23" s="326"/>
    </row>
    <row r="24" spans="2:42">
      <c r="B24" s="124" t="s">
        <v>128</v>
      </c>
      <c r="C24" s="125"/>
      <c r="D24" s="125"/>
      <c r="E24" s="125"/>
      <c r="F24" s="125"/>
      <c r="G24" s="125"/>
      <c r="H24" s="125"/>
      <c r="I24" s="125"/>
      <c r="J24" s="125"/>
      <c r="K24" s="125"/>
      <c r="L24" s="125"/>
      <c r="M24" s="125"/>
      <c r="N24" s="125"/>
      <c r="O24" s="125"/>
      <c r="P24" s="125"/>
      <c r="Q24" s="125"/>
      <c r="R24" s="126"/>
      <c r="S24" s="126"/>
      <c r="T24" s="126"/>
      <c r="U24" s="126"/>
      <c r="V24" s="126"/>
      <c r="W24" s="126"/>
      <c r="X24" s="126"/>
      <c r="Y24" s="126"/>
      <c r="Z24" s="126"/>
      <c r="AA24" s="126"/>
      <c r="AB24" s="126"/>
      <c r="AC24" s="126"/>
      <c r="AD24" s="126"/>
      <c r="AE24" s="126"/>
      <c r="AF24" s="126"/>
      <c r="AG24" s="126"/>
    </row>
    <row r="25" spans="2:42" ht="18" customHeight="1"/>
    <row r="26" spans="2:42" ht="18" customHeight="1">
      <c r="B26" s="109" t="s">
        <v>129</v>
      </c>
    </row>
    <row r="27" spans="2:42" ht="18" customHeight="1"/>
    <row r="28" spans="2:42">
      <c r="R28" s="311" t="s">
        <v>112</v>
      </c>
      <c r="S28" s="311"/>
      <c r="T28" s="327"/>
      <c r="U28" s="327"/>
      <c r="V28" s="311" t="s">
        <v>113</v>
      </c>
      <c r="W28" s="311"/>
      <c r="X28" s="327"/>
      <c r="Y28" s="327"/>
      <c r="Z28" s="311" t="s">
        <v>114</v>
      </c>
      <c r="AA28" s="311"/>
      <c r="AB28" s="327"/>
      <c r="AC28" s="327"/>
      <c r="AD28" s="311" t="s">
        <v>130</v>
      </c>
      <c r="AE28" s="311"/>
    </row>
    <row r="29" spans="2:42" ht="18" customHeight="1">
      <c r="R29" s="111"/>
      <c r="S29" s="111"/>
      <c r="T29" s="111"/>
      <c r="U29" s="111"/>
      <c r="V29" s="111"/>
      <c r="W29" s="111"/>
      <c r="X29" s="111"/>
      <c r="Y29" s="111"/>
      <c r="Z29" s="111"/>
      <c r="AA29" s="111"/>
      <c r="AB29" s="111"/>
      <c r="AC29" s="111"/>
      <c r="AD29" s="111"/>
      <c r="AE29" s="111"/>
    </row>
    <row r="30" spans="2:42">
      <c r="S30" s="127"/>
      <c r="T30" s="127"/>
      <c r="U30" s="127"/>
      <c r="V30" s="127"/>
      <c r="W30" s="127"/>
      <c r="X30" s="127"/>
      <c r="Y30" s="110" t="s">
        <v>131</v>
      </c>
      <c r="Z30" s="127" t="s">
        <v>108</v>
      </c>
      <c r="AA30" s="312" t="str">
        <f>V7</f>
        <v>学童クラブA</v>
      </c>
      <c r="AB30" s="312"/>
      <c r="AC30" s="312"/>
      <c r="AD30" s="312"/>
      <c r="AE30" s="312"/>
      <c r="AF30" s="312"/>
      <c r="AG30" s="312"/>
    </row>
    <row r="31" spans="2:42" ht="18" customHeight="1">
      <c r="R31" s="110"/>
      <c r="S31" s="110"/>
      <c r="T31" s="110"/>
      <c r="U31" s="110"/>
      <c r="V31" s="110"/>
      <c r="W31" s="110"/>
      <c r="X31" s="110"/>
      <c r="Y31" s="110"/>
      <c r="Z31" s="127"/>
      <c r="AA31" s="112"/>
      <c r="AB31" s="112"/>
      <c r="AC31" s="112"/>
      <c r="AD31" s="112"/>
      <c r="AE31" s="112"/>
      <c r="AF31" s="112"/>
      <c r="AG31" s="112"/>
    </row>
    <row r="32" spans="2:42" ht="18" customHeight="1">
      <c r="R32" s="313" t="s">
        <v>132</v>
      </c>
      <c r="S32" s="313"/>
      <c r="T32" s="313"/>
      <c r="U32" s="313"/>
      <c r="V32" s="313"/>
      <c r="W32" s="313"/>
      <c r="X32" s="313"/>
      <c r="Y32" s="313"/>
      <c r="Z32" s="109" t="s">
        <v>108</v>
      </c>
      <c r="AA32" s="314"/>
      <c r="AB32" s="314"/>
      <c r="AC32" s="314"/>
      <c r="AD32" s="314"/>
      <c r="AE32" s="314"/>
      <c r="AF32" s="314"/>
      <c r="AG32" s="314"/>
    </row>
    <row r="34" spans="2:36" ht="18" customHeight="1"/>
    <row r="36" spans="2:36" s="107" customFormat="1" ht="18" customHeight="1">
      <c r="B36" s="109"/>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row>
    <row r="37" spans="2:36" ht="12.95" customHeight="1"/>
    <row r="38" spans="2:36" ht="18" customHeight="1"/>
    <row r="39" spans="2:36" ht="12.95" customHeight="1"/>
    <row r="40" spans="2:36" ht="18" customHeight="1"/>
    <row r="41" spans="2:36" ht="9" customHeight="1">
      <c r="AE41" s="128"/>
      <c r="AF41" s="128"/>
      <c r="AG41" s="128"/>
      <c r="AH41" s="128"/>
      <c r="AI41" s="128"/>
      <c r="AJ41" s="128"/>
    </row>
    <row r="42" spans="2:36" ht="18" customHeight="1">
      <c r="AE42" s="128"/>
      <c r="AF42" s="128"/>
      <c r="AG42" s="128"/>
      <c r="AH42" s="129"/>
      <c r="AI42" s="128"/>
      <c r="AJ42" s="128"/>
    </row>
    <row r="43" spans="2:36" ht="9" customHeight="1">
      <c r="AE43" s="128"/>
      <c r="AF43" s="128"/>
      <c r="AG43" s="128"/>
      <c r="AH43" s="126"/>
      <c r="AI43" s="128"/>
      <c r="AJ43" s="128"/>
    </row>
    <row r="44" spans="2:36" ht="18" customHeight="1">
      <c r="AE44" s="128"/>
      <c r="AF44" s="128"/>
      <c r="AG44" s="128"/>
      <c r="AH44" s="126"/>
      <c r="AI44" s="128"/>
      <c r="AJ44" s="128"/>
    </row>
    <row r="45" spans="2:36" ht="18" customHeight="1">
      <c r="AE45" s="128"/>
      <c r="AF45" s="128"/>
      <c r="AG45" s="128"/>
      <c r="AH45" s="128"/>
      <c r="AI45" s="128"/>
      <c r="AJ45" s="128"/>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2:AG24" xr:uid="{00000000-0002-0000-0E00-000000000000}">
      <formula1>"継続する,継続しない"</formula1>
    </dataValidation>
    <dataValidation type="list" allowBlank="1" showInputMessage="1" showErrorMessage="1" sqref="R20:AG21" xr:uid="{00000000-0002-0000-0E00-000001000000}">
      <formula1>"周知している,周知していない"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設定シート</vt:lpstr>
      <vt:lpstr>サマリシート</vt:lpstr>
      <vt:lpstr>様式6(運営業務委託予算執行見積書 統括表)</vt:lpstr>
      <vt:lpstr>R８学童</vt:lpstr>
      <vt:lpstr>R9学童</vt:lpstr>
      <vt:lpstr>R10学童</vt:lpstr>
      <vt:lpstr>R11学童</vt:lpstr>
      <vt:lpstr>R12学童</vt:lpstr>
      <vt:lpstr>処遇改善計画書A</vt:lpstr>
      <vt:lpstr>処遇改善内訳A</vt:lpstr>
      <vt:lpstr>処遇改善計画書B</vt:lpstr>
      <vt:lpstr>処遇改善内訳B</vt:lpstr>
      <vt:lpstr>処遇改善参考</vt:lpstr>
      <vt:lpstr>処遇改善計画書A!Print_Area</vt:lpstr>
      <vt:lpstr>処遇改善計画書B!Print_Area</vt:lpstr>
    </vt:vector>
  </TitlesOfParts>
  <Company>練馬区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丸山　智久</cp:lastModifiedBy>
  <cp:lastPrinted>2025-05-16T09:49:44Z</cp:lastPrinted>
  <dcterms:created xsi:type="dcterms:W3CDTF">2016-10-07T02:59:50Z</dcterms:created>
  <dcterms:modified xsi:type="dcterms:W3CDTF">2025-07-11T08:16:57Z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2025-04-14T06:34:31Z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c4a35378-d60d-41cf-b496-3815b4921786</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