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5表紙" sheetId="1" r:id="rId1"/>
    <sheet name="15表紙裏" sheetId="2" r:id="rId2"/>
    <sheet name="15-1" sheetId="3" r:id="rId3"/>
    <sheet name="15-2" sheetId="4" r:id="rId4"/>
    <sheet name="15-3" sheetId="5" r:id="rId5"/>
    <sheet name="15-4" sheetId="6" r:id="rId6"/>
    <sheet name="15-5" sheetId="7" r:id="rId7"/>
    <sheet name="15-6" sheetId="8" r:id="rId8"/>
    <sheet name="15-7" sheetId="9" r:id="rId9"/>
  </sheets>
  <definedNames>
    <definedName name="_xlnm.Print_Area" localSheetId="2">'15-1'!$A$1:$BK$76</definedName>
    <definedName name="_xlnm.Print_Area" localSheetId="3">'15-2'!$A$1:$BK$71</definedName>
    <definedName name="_xlnm.Print_Area" localSheetId="4">'15-3'!$A$1:$BK$58</definedName>
    <definedName name="_xlnm.Print_Area" localSheetId="5">'15-4'!$A$1:$BK$67</definedName>
    <definedName name="_xlnm.Print_Area" localSheetId="6">'15-5'!$A$1:$BK$82</definedName>
    <definedName name="_xlnm.Print_Area" localSheetId="7">'15-6'!$A$1:$BK$73</definedName>
    <definedName name="_xlnm.Print_Area" localSheetId="8">'15-7'!$A$1:$BK$74</definedName>
    <definedName name="_xlnm.Print_Area" localSheetId="0">'15表紙'!$A$1:$BK$48</definedName>
    <definedName name="_xlnm.Print_Area" localSheetId="1">'15表紙裏'!$A$1:$BK$48</definedName>
  </definedNames>
  <calcPr fullCalcOnLoad="1"/>
</workbook>
</file>

<file path=xl/sharedStrings.xml><?xml version="1.0" encoding="utf-8"?>
<sst xmlns="http://schemas.openxmlformats.org/spreadsheetml/2006/main" count="704" uniqueCount="261">
  <si>
    <t>社　会　保　障　15- 1</t>
  </si>
  <si>
    <t>134　国　　民　　健　　康　　保　　険</t>
  </si>
  <si>
    <t>(1)　加　　入　　状　　況　　　</t>
  </si>
  <si>
    <t>(各年度末現在)</t>
  </si>
  <si>
    <t>年度</t>
  </si>
  <si>
    <t>世帯数</t>
  </si>
  <si>
    <t>人口</t>
  </si>
  <si>
    <t>国民健康保険加入状況</t>
  </si>
  <si>
    <t>被保険者数</t>
  </si>
  <si>
    <t>加入率</t>
  </si>
  <si>
    <t>年 間 平 均
被保険者数</t>
  </si>
  <si>
    <t>加入世帯数</t>
  </si>
  <si>
    <t>％</t>
  </si>
  <si>
    <t>平成</t>
  </si>
  <si>
    <t>注</t>
  </si>
  <si>
    <t>：</t>
  </si>
  <si>
    <t>｢世帯数｣および｢人口｣は住民基本台帳による数値である。</t>
  </si>
  <si>
    <t>資料</t>
  </si>
  <si>
    <t>区民部国保年金課</t>
  </si>
  <si>
    <t>(2)　保　険　料　の　調　定　お　よ　び　収　納　状　況　</t>
  </si>
  <si>
    <t>(ア)　基　礎　賦　課　額　分</t>
  </si>
  <si>
    <t>件数</t>
  </si>
  <si>
    <t>金額</t>
  </si>
  <si>
    <t>調定</t>
  </si>
  <si>
    <t>収納</t>
  </si>
  <si>
    <t>収納率</t>
  </si>
  <si>
    <t>調定額</t>
  </si>
  <si>
    <t>収納額</t>
  </si>
  <si>
    <t>円</t>
  </si>
  <si>
    <t>％</t>
  </si>
  <si>
    <t>平成</t>
  </si>
  <si>
    <t>年度</t>
  </si>
  <si>
    <t>数値は現年度分である。</t>
  </si>
  <si>
    <t>(イ)　介　　護　　分</t>
  </si>
  <si>
    <t>％</t>
  </si>
  <si>
    <t>：</t>
  </si>
  <si>
    <t>(ウ)　後　期　高　齢　者　支　援　金　分</t>
  </si>
  <si>
    <t>：</t>
  </si>
  <si>
    <t>(3)　１　世　帯　、　１　人　当　り　の　保　険　料</t>
  </si>
  <si>
    <t>１世帯当りの保険料</t>
  </si>
  <si>
    <t>１人当りの保険料</t>
  </si>
  <si>
    <t>世帯数、被保険者数は年間平均による。</t>
  </si>
  <si>
    <t>15- 2　社　会　保　障</t>
  </si>
  <si>
    <t xml:space="preserve">… </t>
  </si>
  <si>
    <t xml:space="preserve">… </t>
  </si>
  <si>
    <t>一世帯当りの保険料は、システム変更に伴い、20年度から算出できない。</t>
  </si>
  <si>
    <t>：</t>
  </si>
  <si>
    <t>(4)　資　格　取　得　事　由　別　被　保　険　者　数</t>
  </si>
  <si>
    <t>総数</t>
  </si>
  <si>
    <t>転入</t>
  </si>
  <si>
    <t>社会保険離脱</t>
  </si>
  <si>
    <t>生活保護廃止</t>
  </si>
  <si>
    <t>出生</t>
  </si>
  <si>
    <t>後期高齢者離脱</t>
  </si>
  <si>
    <t>その他</t>
  </si>
  <si>
    <t>(5)　資　格　喪　失　事　由　別　被　保　険　者　数</t>
  </si>
  <si>
    <t>転出</t>
  </si>
  <si>
    <t>社会保険加入</t>
  </si>
  <si>
    <t>生活保護開始</t>
  </si>
  <si>
    <t>死亡</t>
  </si>
  <si>
    <t>後期高齢者加入</t>
  </si>
  <si>
    <t>：</t>
  </si>
  <si>
    <t>(6)　療　養　諸　費　費　用　負　担　区　分</t>
  </si>
  <si>
    <t>受診件数</t>
  </si>
  <si>
    <t>1人当り
件数</t>
  </si>
  <si>
    <t>費　　　　　　　　　　用　　　　　　　　　　額</t>
  </si>
  <si>
    <t>保　険　者
負　担　分</t>
  </si>
  <si>
    <t>一　部　負　担　金</t>
  </si>
  <si>
    <t>その他の</t>
  </si>
  <si>
    <t>1人当り
費用額</t>
  </si>
  <si>
    <t>薬剤一部負担金</t>
  </si>
  <si>
    <t>負　担　額</t>
  </si>
  <si>
    <t>千円</t>
  </si>
  <si>
    <t>:</t>
  </si>
  <si>
    <t>老人保健法による医療給付に係る分を除く。(以下の表についても同じ)</t>
  </si>
  <si>
    <t>上記の数値は、厚生労働省提出資料の様式によるため、決算の数値とは異なる場合がある。(以下の表についても同じ)</t>
  </si>
  <si>
    <t>社　会　保　障　15- 3</t>
  </si>
  <si>
    <t>(7)　療　養　の　給　付　等　費　用　額　の　状　況</t>
  </si>
  <si>
    <t>総数</t>
  </si>
  <si>
    <t>診療費</t>
  </si>
  <si>
    <t>入院</t>
  </si>
  <si>
    <t>入院外</t>
  </si>
  <si>
    <t>歯科</t>
  </si>
  <si>
    <t>薬剤</t>
  </si>
  <si>
    <t>食事療養・生活療養費</t>
  </si>
  <si>
    <t>訪問看護療養費</t>
  </si>
  <si>
    <t>｢療養の給付｣とは被保険者証を提出して療養取扱機関にかかった場合をいう。</t>
  </si>
  <si>
    <t>(8)　療　養　費　等　支　給　決　定　状　況</t>
  </si>
  <si>
    <t>総数</t>
  </si>
  <si>
    <t>診療費</t>
  </si>
  <si>
    <t>移送費</t>
  </si>
  <si>
    <t>平 成</t>
  </si>
  <si>
    <t>年 度</t>
  </si>
  <si>
    <t>柔道整復</t>
  </si>
  <si>
    <t>マッサージ</t>
  </si>
  <si>
    <t>針・灸</t>
  </si>
  <si>
    <t>治療装具</t>
  </si>
  <si>
    <t>(1) ｢療養費｣とは被保険者証を使えなかった理由があるとき、その費用の一部を払い戻した場合をいう。</t>
  </si>
  <si>
    <t>薬剤一部負担金は、平成15年４月以降診療分から廃止された。なお、表中の薬剤一部負担金は一部負担金の再掲である。</t>
  </si>
  <si>
    <t>15- 6　社　会　保　障</t>
  </si>
  <si>
    <t>136　国　　民　　年　　金</t>
  </si>
  <si>
    <t>(1)　拠　出　年　金　加　入　者　数</t>
  </si>
  <si>
    <t>(各年度末現在)</t>
  </si>
  <si>
    <t>被保険者数</t>
  </si>
  <si>
    <t>計</t>
  </si>
  <si>
    <t>１号(強制)</t>
  </si>
  <si>
    <t>１号(任意)</t>
  </si>
  <si>
    <t>３号</t>
  </si>
  <si>
    <t>(2)　拠　出　年　金　受　給　権　者　状　況</t>
  </si>
  <si>
    <t>老齢</t>
  </si>
  <si>
    <t>通算老齢</t>
  </si>
  <si>
    <t>老齢基礎</t>
  </si>
  <si>
    <t>障害</t>
  </si>
  <si>
    <t>障害基礎</t>
  </si>
  <si>
    <t>遺族基礎</t>
  </si>
  <si>
    <t>寡婦</t>
  </si>
  <si>
    <t>死亡一時金</t>
  </si>
  <si>
    <t>：</t>
  </si>
  <si>
    <t>(3)　福　祉　年　金　受　給　権　者　状　況</t>
  </si>
  <si>
    <t>全部支給</t>
  </si>
  <si>
    <t>老齢福祉</t>
  </si>
  <si>
    <t>障害基礎</t>
  </si>
  <si>
    <t>遺族基礎</t>
  </si>
  <si>
    <t>一部支給停止</t>
  </si>
  <si>
    <t>全部支給停止</t>
  </si>
  <si>
    <t>：</t>
  </si>
  <si>
    <t>(7)　サ　ー　ビ　ス　区　分　別　経　費　（つ　づ　き）</t>
  </si>
  <si>
    <t>年度</t>
  </si>
  <si>
    <t>施設サービス費</t>
  </si>
  <si>
    <t>食事費用</t>
  </si>
  <si>
    <t>地域密着型サービス費</t>
  </si>
  <si>
    <t>計</t>
  </si>
  <si>
    <t>夜 間 対 応 型
訪　問　介　護</t>
  </si>
  <si>
    <t>認知症対応型
通 所 介 護</t>
  </si>
  <si>
    <t>小規模多機能型
居　宅　介　護</t>
  </si>
  <si>
    <t>認知症対応型
共同生活介護</t>
  </si>
  <si>
    <t>平成</t>
  </si>
  <si>
    <t>特定入所者介護
サ ー ビ ス 費</t>
  </si>
  <si>
    <t>その他</t>
  </si>
  <si>
    <t>資料</t>
  </si>
  <si>
    <t>：</t>
  </si>
  <si>
    <t>福祉部介護保険課</t>
  </si>
  <si>
    <t>社　会　保　障　15- 7</t>
  </si>
  <si>
    <t>137　老　人　保　健　法　医　療　給　付　状　況</t>
  </si>
  <si>
    <t>対象者数</t>
  </si>
  <si>
    <t>医科入院</t>
  </si>
  <si>
    <t>医科入院外</t>
  </si>
  <si>
    <t>件数</t>
  </si>
  <si>
    <t>費用額</t>
  </si>
  <si>
    <t>費用額</t>
  </si>
  <si>
    <t>診療費</t>
  </si>
  <si>
    <t>調剤</t>
  </si>
  <si>
    <t>食事療養費</t>
  </si>
  <si>
    <t>歯科(歯科入院含む)</t>
  </si>
  <si>
    <t>訪問看護療養費</t>
  </si>
  <si>
    <t>医療費支給費</t>
  </si>
  <si>
    <t>老人保健法に基づく老人保健制度は平成20年3月31日で廃止となり、後期高齢者医療制度へと移行した。</t>
  </si>
  <si>
    <t>平成20年度の数値は、追加・過誤等で生じた医療費に係るものである。</t>
  </si>
  <si>
    <t>｢対象者数｣は、各年度末日(３月31日)現在。</t>
  </si>
  <si>
    <t>医療費総額(｢総数｣の｢費用額｣)は、戻入差引前の数値である。</t>
  </si>
  <si>
    <t>｢食事療養費｣の｢件数｣は｢医科入院｣、｢歯科｣の再掲である。</t>
  </si>
  <si>
    <t>138　後期高齢者医療制度に基づく医療給付状況</t>
  </si>
  <si>
    <t>総数</t>
  </si>
  <si>
    <t>診療費</t>
  </si>
  <si>
    <t>｢件数｣および「費用額」は、東京都後期高齢者医療広域連合の給付状況から、練馬区の被保険者分を抽出したものである。</t>
  </si>
  <si>
    <t>｢対象者数｣は、各年度末日(3月31日)現在。</t>
  </si>
  <si>
    <t>老人保健制度からの移行に伴い、平成20年度は11か月分の数値である。</t>
  </si>
  <si>
    <t>15- 4　社　会　保　障</t>
  </si>
  <si>
    <t>135　介　　護　　保　　険</t>
  </si>
  <si>
    <t>(1)　第　１　号　被　保　険　者　数</t>
  </si>
  <si>
    <t>(各年度末現在)</t>
  </si>
  <si>
    <t>人口</t>
  </si>
  <si>
    <t>第１号被保険者</t>
  </si>
  <si>
    <t>65歳～74歳</t>
  </si>
  <si>
    <t>75歳以上</t>
  </si>
  <si>
    <t>被保険者割合</t>
  </si>
  <si>
    <t>％</t>
  </si>
  <si>
    <t>：</t>
  </si>
  <si>
    <t>「人口」は外国人登録数を含む。</t>
  </si>
  <si>
    <t>福祉部介護保険課</t>
  </si>
  <si>
    <t>(2)　保　険　料　段　階　別　第　１　号　被　保　険　者　数</t>
  </si>
  <si>
    <t>総数</t>
  </si>
  <si>
    <t>第１段階</t>
  </si>
  <si>
    <t>第２段階</t>
  </si>
  <si>
    <t>第３段階</t>
  </si>
  <si>
    <t>第４段階</t>
  </si>
  <si>
    <t>第５段階</t>
  </si>
  <si>
    <t>第６段階</t>
  </si>
  <si>
    <t>第７段階</t>
  </si>
  <si>
    <t>特４段階</t>
  </si>
  <si>
    <t>第８段階</t>
  </si>
  <si>
    <t>第９段階</t>
  </si>
  <si>
    <t>第１０段階</t>
  </si>
  <si>
    <t>第１１段階</t>
  </si>
  <si>
    <t>第１２段階</t>
  </si>
  <si>
    <t>平成21年度から保険料段階が７段階から12段階に変更された。</t>
  </si>
  <si>
    <t>総数には年度途中資格喪失者を含む。</t>
  </si>
  <si>
    <t>(3)　保　険　料　の　調　定　お　よ　び　収　納　状　況</t>
  </si>
  <si>
    <t>人</t>
  </si>
  <si>
    <t>％</t>
  </si>
  <si>
    <t>調定件数</t>
  </si>
  <si>
    <t>調定額</t>
  </si>
  <si>
    <t>特別徴収</t>
  </si>
  <si>
    <t>普通徴収</t>
  </si>
  <si>
    <t>収納額</t>
  </si>
  <si>
    <t>収納率</t>
  </si>
  <si>
    <t>調定件数は、年度中に調定した人の延べ人数である。</t>
  </si>
  <si>
    <t>収納額は収入済額から還付未済額を引いた額である。</t>
  </si>
  <si>
    <t>社　会　保　障　15- 5</t>
  </si>
  <si>
    <t>(4)　要　介　護　認　定　申　請　お　よ　び　審　査　件　数</t>
  </si>
  <si>
    <t>申 請 書 受 理
件　　　　　数</t>
  </si>
  <si>
    <t>認　定　調　査
件　　　　　数</t>
  </si>
  <si>
    <t>主治医意見書作成
件　　　　　　数</t>
  </si>
  <si>
    <t>審査会開催数</t>
  </si>
  <si>
    <t>審査判定数</t>
  </si>
  <si>
    <t>：</t>
  </si>
  <si>
    <t>(5)　要　介　護　認　定　者　数</t>
  </si>
  <si>
    <t>(単位：人)</t>
  </si>
  <si>
    <t>要支援１(旧：要支援)</t>
  </si>
  <si>
    <t>要支援２</t>
  </si>
  <si>
    <t>要介護１</t>
  </si>
  <si>
    <t>第１号</t>
  </si>
  <si>
    <t>第２号</t>
  </si>
  <si>
    <t>要介護２</t>
  </si>
  <si>
    <t>要介護３</t>
  </si>
  <si>
    <t>要介護４</t>
  </si>
  <si>
    <t>要介護５</t>
  </si>
  <si>
    <t>(6)　サ　ー　ビ　ス　受　給　者　数</t>
  </si>
  <si>
    <t>居宅・介護予防
サ　ー　ビ　ス</t>
  </si>
  <si>
    <t>施設サービス</t>
  </si>
  <si>
    <t>介護老人福祉施設</t>
  </si>
  <si>
    <t>介護老人保健施設</t>
  </si>
  <si>
    <t>介護療養型医療施設</t>
  </si>
  <si>
    <t>地域密着型サービス</t>
  </si>
  <si>
    <t>サービス受給者数は、各月の利用人数を合計したものである。</t>
  </si>
  <si>
    <t>(7)　サ　ー　ビ　ス　区　分　別　経　費</t>
  </si>
  <si>
    <t>(単位：金額千円)</t>
  </si>
  <si>
    <t>居宅・介護予防サービス費</t>
  </si>
  <si>
    <t>訪問介護</t>
  </si>
  <si>
    <t>訪問入浴介護</t>
  </si>
  <si>
    <t>訪問看護</t>
  </si>
  <si>
    <t>訪　　　問
ﾘﾊﾋﾞﾘﾃｰｼｮﾝ</t>
  </si>
  <si>
    <t>通所介護</t>
  </si>
  <si>
    <t>通　　　所
ﾘﾊﾋﾞﾘﾃｰｼｮﾝ</t>
  </si>
  <si>
    <t>福祉用具貸与</t>
  </si>
  <si>
    <t>短期入所生活・
療　養　介　護</t>
  </si>
  <si>
    <t>居宅療養
管理指導</t>
  </si>
  <si>
    <t>特定施設入居者
生　活　介　護</t>
  </si>
  <si>
    <t>居宅介護支援・
介護予防支援</t>
  </si>
  <si>
    <t>福祉用具購入費</t>
  </si>
  <si>
    <t>住宅改修費</t>
  </si>
  <si>
    <t>施設サービス費</t>
  </si>
  <si>
    <t>介護老人
福祉施設</t>
  </si>
  <si>
    <t>介護老人
保健施設</t>
  </si>
  <si>
    <t>介護療養型
医療施設</t>
  </si>
  <si>
    <t>地域密着型特定施設入居者生活介護</t>
  </si>
  <si>
    <t>高  額  介  護
サ ー ビ ス 費</t>
  </si>
  <si>
    <t>15　社　会　保　障</t>
  </si>
  <si>
    <t>白紙ページ</t>
  </si>
  <si>
    <t>審査支払手数料</t>
  </si>
  <si>
    <t>(2) 平成24年版より、厚生労働省提出資料の様式および数値を使用している。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</si>
</sst>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 &quot;#,##0\ ;&quot;－&quot;"/>
    <numFmt numFmtId="177" formatCode="##.0\ ;&quot;△ &quot;##.0\ ;&quot;－&quot;"/>
    <numFmt numFmtId="178" formatCode="#,##0\ ;&quot;△ &quot;#,##0\ ;&quot;－ &quot;"/>
    <numFmt numFmtId="179" formatCode="0_);\(0\)"/>
    <numFmt numFmtId="180" formatCode="#,##0_ "/>
    <numFmt numFmtId="181" formatCode="#,##0\ ;&quot;△&quot;#,##0\ ;&quot;－&quot;"/>
    <numFmt numFmtId="182" formatCode="0.0_);\(0.0\)"/>
    <numFmt numFmtId="183" formatCode="0.00_);[Red]\(0.00\)"/>
    <numFmt numFmtId="184" formatCode="0.0_);[Red]\(0.0\)"/>
    <numFmt numFmtId="185" formatCode="#,##0.00_);\(#,##0.00\)"/>
    <numFmt numFmtId="186" formatCode="#,##0_);[Red]\(#,##0\)"/>
    <numFmt numFmtId="187" formatCode="##.00\ ;&quot;△ &quot;##.00\ ;&quot;－&quot;"/>
    <numFmt numFmtId="188" formatCode="0.00_);\(0.00\)"/>
    <numFmt numFmtId="189" formatCode="#,##0\ ;&quot;△&quot;#,##0\ ;&quot;－ &quot;"/>
    <numFmt numFmtId="190" formatCode="#,##0_);\(#,##0\)"/>
    <numFmt numFmtId="191" formatCode="##.#0\ ;&quot;△ &quot;###.0\ ;&quot;－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13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9.5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36"/>
      <color indexed="8"/>
      <name val="ＭＳ 明朝"/>
      <family val="1"/>
    </font>
    <font>
      <sz val="26"/>
      <color indexed="8"/>
      <name val="ＭＳ 明朝"/>
      <family val="1"/>
    </font>
    <font>
      <sz val="9"/>
      <color indexed="8"/>
      <name val="ＭＳ ゴシック"/>
      <family val="3"/>
    </font>
    <font>
      <sz val="13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36"/>
      <color theme="1"/>
      <name val="ＭＳ 明朝"/>
      <family val="1"/>
    </font>
    <font>
      <sz val="26"/>
      <color theme="1"/>
      <name val="ＭＳ 明朝"/>
      <family val="1"/>
    </font>
    <font>
      <sz val="13"/>
      <color theme="1"/>
      <name val="ＭＳ 明朝"/>
      <family val="1"/>
    </font>
    <font>
      <sz val="9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0" xfId="62" applyFont="1" applyFill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center" vertical="center"/>
      <protection/>
    </xf>
    <xf numFmtId="38" fontId="4" fillId="0" borderId="10" xfId="51" applyFont="1" applyBorder="1" applyAlignment="1">
      <alignment horizontal="center" vertical="center"/>
    </xf>
    <xf numFmtId="177" fontId="4" fillId="0" borderId="10" xfId="62" applyNumberFormat="1" applyFont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179" fontId="4" fillId="0" borderId="0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Border="1" applyAlignment="1">
      <alignment horizontal="center" vertical="center"/>
      <protection/>
    </xf>
    <xf numFmtId="0" fontId="3" fillId="0" borderId="0" xfId="62" applyFill="1" applyBorder="1" applyAlignment="1">
      <alignment horizontal="center" vertical="center"/>
      <protection/>
    </xf>
    <xf numFmtId="0" fontId="3" fillId="0" borderId="0" xfId="62" applyFill="1" applyBorder="1" applyAlignment="1">
      <alignment horizontal="left" vertical="top"/>
      <protection/>
    </xf>
    <xf numFmtId="0" fontId="5" fillId="0" borderId="0" xfId="62" applyFont="1" applyFill="1" applyAlignment="1">
      <alignment horizontal="left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9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3" fontId="4" fillId="0" borderId="0" xfId="62" applyNumberFormat="1" applyFont="1" applyFill="1" applyAlignment="1">
      <alignment vertical="center"/>
      <protection/>
    </xf>
    <xf numFmtId="3" fontId="8" fillId="0" borderId="0" xfId="62" applyNumberFormat="1" applyFont="1" applyFill="1" applyAlignment="1">
      <alignment vertical="center"/>
      <protection/>
    </xf>
    <xf numFmtId="49" fontId="4" fillId="0" borderId="11" xfId="62" applyNumberFormat="1" applyFont="1" applyFill="1" applyBorder="1" applyAlignment="1">
      <alignment horizontal="center" vertical="center"/>
      <protection/>
    </xf>
    <xf numFmtId="178" fontId="4" fillId="0" borderId="0" xfId="62" applyNumberFormat="1" applyFont="1" applyFill="1" applyAlignment="1">
      <alignment horizontal="right" vertical="center"/>
      <protection/>
    </xf>
    <xf numFmtId="178" fontId="8" fillId="0" borderId="0" xfId="62" applyNumberFormat="1" applyFont="1" applyFill="1" applyAlignment="1">
      <alignment horizontal="right" vertical="center"/>
      <protection/>
    </xf>
    <xf numFmtId="3" fontId="4" fillId="0" borderId="0" xfId="62" applyNumberFormat="1" applyFont="1" applyFill="1" applyAlignment="1">
      <alignment horizontal="right" vertical="center"/>
      <protection/>
    </xf>
    <xf numFmtId="3" fontId="8" fillId="0" borderId="0" xfId="62" applyNumberFormat="1" applyFont="1" applyFill="1" applyAlignment="1">
      <alignment horizontal="right" vertical="center"/>
      <protection/>
    </xf>
    <xf numFmtId="0" fontId="10" fillId="0" borderId="0" xfId="62" applyFont="1" applyFill="1" applyAlignment="1">
      <alignment horizontal="left" vertical="center"/>
      <protection/>
    </xf>
    <xf numFmtId="0" fontId="11" fillId="0" borderId="0" xfId="62" applyFont="1" applyFill="1" applyAlignment="1">
      <alignment vertical="center"/>
      <protection/>
    </xf>
    <xf numFmtId="190" fontId="4" fillId="0" borderId="10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189" fontId="4" fillId="0" borderId="0" xfId="62" applyNumberFormat="1" applyFont="1" applyFill="1" applyBorder="1" applyAlignment="1">
      <alignment vertical="center"/>
      <protection/>
    </xf>
    <xf numFmtId="189" fontId="8" fillId="0" borderId="0" xfId="62" applyNumberFormat="1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62" applyFont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179" fontId="61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right" vertical="center"/>
    </xf>
    <xf numFmtId="0" fontId="60" fillId="0" borderId="10" xfId="0" applyFont="1" applyBorder="1" applyAlignment="1">
      <alignment horizontal="left" vertical="center"/>
    </xf>
    <xf numFmtId="179" fontId="61" fillId="0" borderId="11" xfId="0" applyNumberFormat="1" applyFont="1" applyBorder="1" applyAlignment="1">
      <alignment vertical="center"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0" applyFont="1" applyBorder="1" applyAlignment="1">
      <alignment horizontal="distributed" vertical="center"/>
    </xf>
    <xf numFmtId="0" fontId="4" fillId="0" borderId="12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8" fillId="0" borderId="13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right" vertical="center"/>
      <protection/>
    </xf>
    <xf numFmtId="0" fontId="4" fillId="0" borderId="12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distributed" vertical="center"/>
    </xf>
    <xf numFmtId="179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distributed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76" fontId="8" fillId="0" borderId="0" xfId="62" applyNumberFormat="1" applyFont="1" applyFill="1" applyBorder="1" applyAlignment="1">
      <alignment vertical="center"/>
      <protection/>
    </xf>
    <xf numFmtId="0" fontId="4" fillId="0" borderId="11" xfId="62" applyFont="1" applyFill="1" applyBorder="1" applyAlignment="1">
      <alignment horizontal="right" vertical="center"/>
      <protection/>
    </xf>
    <xf numFmtId="179" fontId="4" fillId="0" borderId="11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176" fontId="4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177" fontId="4" fillId="0" borderId="0" xfId="62" applyNumberFormat="1" applyFont="1" applyBorder="1" applyAlignment="1">
      <alignment horizontal="right" vertical="center"/>
      <protection/>
    </xf>
    <xf numFmtId="0" fontId="8" fillId="0" borderId="0" xfId="62" applyFont="1" applyBorder="1" applyAlignment="1">
      <alignment horizontal="center" vertical="center"/>
      <protection/>
    </xf>
    <xf numFmtId="177" fontId="8" fillId="0" borderId="0" xfId="62" applyNumberFormat="1" applyFont="1" applyFill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176" fontId="4" fillId="0" borderId="0" xfId="51" applyNumberFormat="1" applyFont="1" applyFill="1" applyBorder="1" applyAlignment="1">
      <alignment horizontal="right" vertical="center"/>
    </xf>
    <xf numFmtId="176" fontId="4" fillId="0" borderId="0" xfId="51" applyNumberFormat="1" applyFont="1" applyBorder="1" applyAlignment="1">
      <alignment horizontal="right" vertical="center"/>
    </xf>
    <xf numFmtId="178" fontId="4" fillId="0" borderId="0" xfId="51" applyNumberFormat="1" applyFont="1" applyBorder="1" applyAlignment="1">
      <alignment horizontal="right" vertical="center"/>
    </xf>
    <xf numFmtId="0" fontId="4" fillId="0" borderId="0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4" fillId="0" borderId="19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distributed" vertical="center"/>
      <protection/>
    </xf>
    <xf numFmtId="177" fontId="4" fillId="0" borderId="0" xfId="62" applyNumberFormat="1" applyFont="1" applyFill="1" applyBorder="1" applyAlignment="1">
      <alignment horizontal="right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distributed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4" fillId="0" borderId="18" xfId="62" applyFont="1" applyFill="1" applyBorder="1" applyAlignment="1">
      <alignment horizontal="distributed" vertical="center" wrapText="1"/>
      <protection/>
    </xf>
    <xf numFmtId="0" fontId="4" fillId="0" borderId="19" xfId="62" applyFont="1" applyFill="1" applyBorder="1" applyAlignment="1">
      <alignment horizontal="distributed" vertical="center" wrapText="1"/>
      <protection/>
    </xf>
    <xf numFmtId="182" fontId="4" fillId="0" borderId="0" xfId="62" applyNumberFormat="1" applyFont="1" applyFill="1" applyBorder="1" applyAlignment="1">
      <alignment vertical="center"/>
      <protection/>
    </xf>
    <xf numFmtId="182" fontId="4" fillId="0" borderId="0" xfId="0" applyNumberFormat="1" applyFont="1" applyAlignment="1">
      <alignment vertical="center"/>
    </xf>
    <xf numFmtId="188" fontId="4" fillId="0" borderId="0" xfId="51" applyNumberFormat="1" applyFont="1" applyFill="1" applyBorder="1" applyAlignment="1">
      <alignment vertical="center"/>
    </xf>
    <xf numFmtId="188" fontId="4" fillId="0" borderId="0" xfId="62" applyNumberFormat="1" applyFont="1" applyAlignment="1">
      <alignment vertical="center"/>
      <protection/>
    </xf>
    <xf numFmtId="181" fontId="4" fillId="0" borderId="0" xfId="62" applyNumberFormat="1" applyFont="1" applyFill="1" applyBorder="1" applyAlignment="1">
      <alignment vertical="center"/>
      <protection/>
    </xf>
    <xf numFmtId="181" fontId="60" fillId="0" borderId="0" xfId="0" applyNumberFormat="1" applyFont="1" applyAlignment="1">
      <alignment vertical="center"/>
    </xf>
    <xf numFmtId="181" fontId="60" fillId="0" borderId="0" xfId="51" applyNumberFormat="1" applyFont="1" applyFill="1" applyBorder="1" applyAlignment="1">
      <alignment vertical="center"/>
    </xf>
    <xf numFmtId="0" fontId="60" fillId="0" borderId="0" xfId="0" applyFont="1" applyAlignment="1">
      <alignment vertical="center"/>
    </xf>
    <xf numFmtId="3" fontId="60" fillId="0" borderId="0" xfId="51" applyNumberFormat="1" applyFont="1" applyFill="1" applyBorder="1" applyAlignment="1">
      <alignment vertical="center"/>
    </xf>
    <xf numFmtId="3" fontId="60" fillId="0" borderId="0" xfId="0" applyNumberFormat="1" applyFont="1" applyAlignment="1">
      <alignment vertical="center"/>
    </xf>
    <xf numFmtId="184" fontId="8" fillId="0" borderId="0" xfId="62" applyNumberFormat="1" applyFont="1" applyFill="1" applyBorder="1" applyAlignment="1">
      <alignment vertical="center"/>
      <protection/>
    </xf>
    <xf numFmtId="185" fontId="8" fillId="0" borderId="0" xfId="62" applyNumberFormat="1" applyFont="1" applyFill="1" applyBorder="1" applyAlignment="1">
      <alignment vertical="center"/>
      <protection/>
    </xf>
    <xf numFmtId="186" fontId="8" fillId="0" borderId="0" xfId="62" applyNumberFormat="1" applyFont="1" applyFill="1" applyBorder="1" applyAlignment="1">
      <alignment vertical="center"/>
      <protection/>
    </xf>
    <xf numFmtId="181" fontId="4" fillId="0" borderId="0" xfId="51" applyNumberFormat="1" applyFont="1" applyFill="1" applyBorder="1" applyAlignment="1">
      <alignment horizontal="right" vertical="center"/>
    </xf>
    <xf numFmtId="181" fontId="4" fillId="0" borderId="0" xfId="62" applyNumberFormat="1" applyFont="1" applyAlignment="1">
      <alignment horizontal="right" vertical="center"/>
      <protection/>
    </xf>
    <xf numFmtId="181" fontId="8" fillId="0" borderId="0" xfId="51" applyNumberFormat="1" applyFont="1" applyFill="1" applyBorder="1" applyAlignment="1">
      <alignment horizontal="right" vertical="center"/>
    </xf>
    <xf numFmtId="181" fontId="8" fillId="0" borderId="0" xfId="62" applyNumberFormat="1" applyFont="1" applyAlignment="1">
      <alignment horizontal="right" vertical="center"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3" fillId="0" borderId="16" xfId="62" applyFill="1" applyBorder="1" applyAlignment="1">
      <alignment horizontal="center" vertical="center"/>
      <protection/>
    </xf>
    <xf numFmtId="0" fontId="3" fillId="0" borderId="10" xfId="62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21" xfId="62" applyFont="1" applyFill="1" applyBorder="1" applyAlignment="1">
      <alignment horizontal="distributed" vertical="center"/>
      <protection/>
    </xf>
    <xf numFmtId="0" fontId="3" fillId="0" borderId="21" xfId="62" applyBorder="1" applyAlignment="1">
      <alignment horizontal="distributed" vertical="center"/>
      <protection/>
    </xf>
    <xf numFmtId="0" fontId="3" fillId="0" borderId="22" xfId="62" applyBorder="1" applyAlignment="1">
      <alignment horizontal="distributed" vertical="center"/>
      <protection/>
    </xf>
    <xf numFmtId="0" fontId="3" fillId="0" borderId="23" xfId="62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distributed" vertical="center" wrapText="1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181" fontId="8" fillId="0" borderId="0" xfId="62" applyNumberFormat="1" applyFont="1" applyFill="1" applyBorder="1" applyAlignment="1">
      <alignment vertical="center"/>
      <protection/>
    </xf>
    <xf numFmtId="178" fontId="4" fillId="0" borderId="0" xfId="62" applyNumberFormat="1" applyFont="1" applyFill="1" applyBorder="1" applyAlignment="1">
      <alignment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176" fontId="4" fillId="0" borderId="0" xfId="62" applyNumberFormat="1" applyFont="1" applyFill="1" applyBorder="1" applyAlignment="1">
      <alignment vertical="center"/>
      <protection/>
    </xf>
    <xf numFmtId="180" fontId="4" fillId="0" borderId="0" xfId="51" applyNumberFormat="1" applyFont="1" applyFill="1" applyBorder="1" applyAlignment="1">
      <alignment horizontal="right" vertical="center"/>
    </xf>
    <xf numFmtId="0" fontId="8" fillId="0" borderId="0" xfId="62" applyFont="1" applyBorder="1" applyAlignment="1">
      <alignment horizontal="center" vertical="center"/>
      <protection/>
    </xf>
    <xf numFmtId="181" fontId="8" fillId="0" borderId="0" xfId="51" applyNumberFormat="1" applyFont="1" applyFill="1" applyBorder="1" applyAlignment="1">
      <alignment vertical="center"/>
    </xf>
    <xf numFmtId="180" fontId="4" fillId="0" borderId="0" xfId="51" applyNumberFormat="1" applyFont="1" applyBorder="1" applyAlignment="1">
      <alignment horizontal="right" vertical="center"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4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ill="1" applyAlignment="1">
      <alignment horizontal="center" vertical="center"/>
      <protection/>
    </xf>
    <xf numFmtId="3" fontId="8" fillId="0" borderId="0" xfId="62" applyNumberFormat="1" applyFont="1" applyFill="1" applyBorder="1" applyAlignment="1">
      <alignment horizontal="right" vertical="center"/>
      <protection/>
    </xf>
    <xf numFmtId="3" fontId="4" fillId="0" borderId="0" xfId="62" applyNumberFormat="1" applyFont="1" applyFill="1" applyBorder="1" applyAlignment="1">
      <alignment vertical="center"/>
      <protection/>
    </xf>
    <xf numFmtId="3" fontId="4" fillId="0" borderId="0" xfId="62" applyNumberFormat="1" applyFont="1" applyFill="1" applyBorder="1" applyAlignment="1">
      <alignment horizontal="right" vertical="center"/>
      <protection/>
    </xf>
    <xf numFmtId="3" fontId="4" fillId="0" borderId="0" xfId="62" applyNumberFormat="1" applyFont="1" applyBorder="1" applyAlignment="1">
      <alignment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18" xfId="0" applyFont="1" applyBorder="1" applyAlignment="1">
      <alignment horizontal="distributed" vertical="center"/>
    </xf>
    <xf numFmtId="0" fontId="60" fillId="0" borderId="19" xfId="0" applyFont="1" applyBorder="1" applyAlignment="1">
      <alignment horizontal="distributed" vertical="center"/>
    </xf>
    <xf numFmtId="0" fontId="60" fillId="0" borderId="0" xfId="0" applyFont="1" applyAlignment="1">
      <alignment horizontal="distributed" vertical="center"/>
    </xf>
    <xf numFmtId="0" fontId="60" fillId="0" borderId="0" xfId="0" applyFont="1" applyAlignment="1">
      <alignment horizontal="center" vertical="center"/>
    </xf>
    <xf numFmtId="179" fontId="61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distributed" vertical="center"/>
    </xf>
    <xf numFmtId="0" fontId="60" fillId="0" borderId="17" xfId="0" applyFont="1" applyBorder="1" applyAlignment="1">
      <alignment horizontal="distributed" vertical="center"/>
    </xf>
    <xf numFmtId="0" fontId="60" fillId="0" borderId="18" xfId="0" applyFont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60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65" fillId="0" borderId="0" xfId="0" applyNumberFormat="1" applyFont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65" fillId="0" borderId="0" xfId="0" applyNumberFormat="1" applyFont="1" applyAlignment="1">
      <alignment vertical="center"/>
    </xf>
    <xf numFmtId="0" fontId="61" fillId="0" borderId="11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9" fontId="61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9" fontId="61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60" fillId="0" borderId="18" xfId="0" applyFont="1" applyBorder="1" applyAlignment="1">
      <alignment horizontal="distributed" vertical="center" wrapText="1"/>
    </xf>
    <xf numFmtId="0" fontId="60" fillId="0" borderId="18" xfId="0" applyFont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6" fontId="4" fillId="0" borderId="0" xfId="0" applyNumberFormat="1" applyFont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0" fontId="61" fillId="0" borderId="11" xfId="0" applyFont="1" applyBorder="1" applyAlignment="1">
      <alignment horizontal="distributed" vertical="center"/>
    </xf>
    <xf numFmtId="0" fontId="60" fillId="0" borderId="12" xfId="0" applyFont="1" applyBorder="1" applyAlignment="1">
      <alignment horizontal="distributed" vertical="center"/>
    </xf>
    <xf numFmtId="0" fontId="60" fillId="0" borderId="21" xfId="0" applyFont="1" applyBorder="1" applyAlignment="1">
      <alignment horizontal="distributed" vertical="center"/>
    </xf>
    <xf numFmtId="0" fontId="60" fillId="0" borderId="14" xfId="0" applyFont="1" applyBorder="1" applyAlignment="1">
      <alignment horizontal="distributed" vertical="center"/>
    </xf>
    <xf numFmtId="0" fontId="60" fillId="0" borderId="23" xfId="0" applyFont="1" applyBorder="1" applyAlignment="1">
      <alignment horizontal="distributed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5" xfId="0" applyFont="1" applyBorder="1" applyAlignment="1">
      <alignment horizontal="distributed" vertical="center"/>
    </xf>
    <xf numFmtId="0" fontId="60" fillId="0" borderId="16" xfId="0" applyFont="1" applyBorder="1" applyAlignment="1">
      <alignment horizontal="distributed" vertical="center"/>
    </xf>
    <xf numFmtId="0" fontId="11" fillId="0" borderId="0" xfId="62" applyFont="1" applyFill="1" applyAlignment="1">
      <alignment horizontal="distributed" vertical="center"/>
      <protection/>
    </xf>
    <xf numFmtId="0" fontId="13" fillId="0" borderId="18" xfId="62" applyFont="1" applyFill="1" applyBorder="1" applyAlignment="1">
      <alignment horizontal="center" vertical="center"/>
      <protection/>
    </xf>
    <xf numFmtId="0" fontId="66" fillId="0" borderId="18" xfId="0" applyFont="1" applyBorder="1" applyAlignment="1">
      <alignment horizontal="center" vertical="center"/>
    </xf>
    <xf numFmtId="178" fontId="4" fillId="0" borderId="0" xfId="62" applyNumberFormat="1" applyFont="1" applyFill="1" applyAlignment="1">
      <alignment vertical="center"/>
      <protection/>
    </xf>
    <xf numFmtId="178" fontId="8" fillId="0" borderId="0" xfId="62" applyNumberFormat="1" applyFont="1" applyFill="1" applyAlignment="1">
      <alignment vertical="center"/>
      <protection/>
    </xf>
    <xf numFmtId="0" fontId="0" fillId="0" borderId="0" xfId="0" applyAlignment="1">
      <alignment horizontal="center" vertical="center"/>
    </xf>
    <xf numFmtId="178" fontId="8" fillId="0" borderId="0" xfId="62" applyNumberFormat="1" applyFont="1" applyFill="1" applyBorder="1" applyAlignment="1">
      <alignment vertical="center"/>
      <protection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4" fillId="0" borderId="18" xfId="62" applyFont="1" applyFill="1" applyBorder="1" applyAlignment="1">
      <alignment horizontal="distributed" vertical="center" wrapText="1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1" xfId="62" applyFont="1" applyFill="1" applyBorder="1" applyAlignment="1">
      <alignment horizontal="distributed" vertical="center"/>
      <protection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89" fontId="8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89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11" fillId="0" borderId="11" xfId="62" applyFont="1" applyFill="1" applyBorder="1" applyAlignment="1">
      <alignment horizontal="right" vertical="center"/>
      <protection/>
    </xf>
    <xf numFmtId="179" fontId="11" fillId="0" borderId="11" xfId="62" applyNumberFormat="1" applyFont="1" applyFill="1" applyBorder="1" applyAlignment="1">
      <alignment horizontal="center" vertical="center"/>
      <protection/>
    </xf>
    <xf numFmtId="179" fontId="11" fillId="0" borderId="0" xfId="62" applyNumberFormat="1" applyFont="1" applyFill="1" applyBorder="1" applyAlignment="1">
      <alignment horizontal="center" vertical="center"/>
      <protection/>
    </xf>
    <xf numFmtId="189" fontId="4" fillId="0" borderId="0" xfId="62" applyNumberFormat="1" applyFont="1" applyFill="1" applyBorder="1" applyAlignment="1">
      <alignment horizontal="right" vertical="center"/>
      <protection/>
    </xf>
    <xf numFmtId="189" fontId="8" fillId="0" borderId="0" xfId="62" applyNumberFormat="1" applyFont="1" applyFill="1" applyBorder="1" applyAlignment="1">
      <alignment vertical="center"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2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14" t="s">
        <v>257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</row>
    <row r="10" spans="3:61" ht="15.75" customHeight="1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</row>
    <row r="11" spans="3:61" ht="15.75" customHeight="1"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</row>
    <row r="12" spans="3:61" ht="15.75" customHeight="1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C9:BI12"/>
  </mergeCells>
  <printOptions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AO22"/>
  <sheetViews>
    <sheetView zoomScalePageLayoutView="0" workbookViewId="0" topLeftCell="A1">
      <selection activeCell="S22" sqref="S22:AO2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19:41" ht="30.75" customHeight="1">
      <c r="S22" s="115" t="s">
        <v>258</v>
      </c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S22:AO22"/>
  </mergeCells>
  <printOptions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83"/>
  <sheetViews>
    <sheetView workbookViewId="0" topLeftCell="A1">
      <selection activeCell="I14" sqref="I14"/>
    </sheetView>
  </sheetViews>
  <sheetFormatPr defaultColWidth="9.140625" defaultRowHeight="12" customHeight="1"/>
  <cols>
    <col min="1" max="1" width="0.9921875" style="1" customWidth="1"/>
    <col min="2" max="63" width="1.57421875" style="1" customWidth="1"/>
    <col min="64" max="16384" width="9.00390625" style="1" customWidth="1"/>
  </cols>
  <sheetData>
    <row r="1" ht="10.5" customHeight="1">
      <c r="BK1" s="2" t="s">
        <v>0</v>
      </c>
    </row>
    <row r="2" ht="10.5" customHeight="1"/>
    <row r="3" spans="2:63" s="4" customFormat="1" ht="15.75" customHeight="1"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3"/>
    </row>
    <row r="4" spans="2:63" ht="12.75" customHeight="1">
      <c r="B4" s="122" t="s">
        <v>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6"/>
    </row>
    <row r="5" spans="2:63" ht="10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8" t="s">
        <v>3</v>
      </c>
      <c r="BK5" s="9"/>
    </row>
    <row r="6" spans="2:63" ht="12.75" customHeight="1">
      <c r="B6" s="127" t="s">
        <v>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 t="s">
        <v>5</v>
      </c>
      <c r="O6" s="128"/>
      <c r="P6" s="128"/>
      <c r="Q6" s="128"/>
      <c r="R6" s="128"/>
      <c r="S6" s="128"/>
      <c r="T6" s="128"/>
      <c r="U6" s="128" t="s">
        <v>6</v>
      </c>
      <c r="V6" s="128"/>
      <c r="W6" s="128"/>
      <c r="X6" s="128"/>
      <c r="Y6" s="128"/>
      <c r="Z6" s="128"/>
      <c r="AA6" s="128"/>
      <c r="AB6" s="128" t="s">
        <v>7</v>
      </c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 t="s">
        <v>8</v>
      </c>
      <c r="AQ6" s="128"/>
      <c r="AR6" s="128"/>
      <c r="AS6" s="128"/>
      <c r="AT6" s="128"/>
      <c r="AU6" s="128"/>
      <c r="AV6" s="128"/>
      <c r="AW6" s="128" t="s">
        <v>9</v>
      </c>
      <c r="AX6" s="128"/>
      <c r="AY6" s="128"/>
      <c r="AZ6" s="128"/>
      <c r="BA6" s="128"/>
      <c r="BB6" s="128"/>
      <c r="BC6" s="128"/>
      <c r="BD6" s="146" t="s">
        <v>10</v>
      </c>
      <c r="BE6" s="146"/>
      <c r="BF6" s="146"/>
      <c r="BG6" s="146"/>
      <c r="BH6" s="146"/>
      <c r="BI6" s="146"/>
      <c r="BJ6" s="147"/>
      <c r="BK6" s="5"/>
    </row>
    <row r="7" spans="2:63" ht="12.75" customHeight="1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 t="s">
        <v>11</v>
      </c>
      <c r="AC7" s="128"/>
      <c r="AD7" s="128"/>
      <c r="AE7" s="128"/>
      <c r="AF7" s="128"/>
      <c r="AG7" s="128"/>
      <c r="AH7" s="128"/>
      <c r="AI7" s="128" t="s">
        <v>9</v>
      </c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46"/>
      <c r="BE7" s="146"/>
      <c r="BF7" s="146"/>
      <c r="BG7" s="146"/>
      <c r="BH7" s="146"/>
      <c r="BI7" s="146"/>
      <c r="BJ7" s="147"/>
      <c r="BK7" s="5"/>
    </row>
    <row r="8" spans="2:63" ht="9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8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22" t="s">
        <v>12</v>
      </c>
      <c r="AO8" s="12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122" t="s">
        <v>12</v>
      </c>
      <c r="BC8" s="122"/>
      <c r="BD8" s="5"/>
      <c r="BE8" s="5"/>
      <c r="BF8" s="5"/>
      <c r="BG8" s="5"/>
      <c r="BH8" s="5"/>
      <c r="BI8" s="5"/>
      <c r="BJ8" s="5"/>
      <c r="BK8" s="5"/>
    </row>
    <row r="9" spans="2:63" ht="11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8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3:62" ht="11.25" customHeight="1">
      <c r="C10" s="144" t="s">
        <v>13</v>
      </c>
      <c r="D10" s="144"/>
      <c r="E10" s="144"/>
      <c r="F10" s="144"/>
      <c r="G10" s="126">
        <v>19</v>
      </c>
      <c r="H10" s="126"/>
      <c r="I10" s="144" t="s">
        <v>4</v>
      </c>
      <c r="J10" s="144"/>
      <c r="K10" s="144"/>
      <c r="L10" s="144"/>
      <c r="M10" s="86"/>
      <c r="N10" s="123">
        <v>326644</v>
      </c>
      <c r="O10" s="123"/>
      <c r="P10" s="123"/>
      <c r="Q10" s="123"/>
      <c r="R10" s="123"/>
      <c r="S10" s="123"/>
      <c r="T10" s="123"/>
      <c r="U10" s="123">
        <v>686208</v>
      </c>
      <c r="V10" s="123"/>
      <c r="W10" s="123"/>
      <c r="X10" s="123"/>
      <c r="Y10" s="123"/>
      <c r="Z10" s="123"/>
      <c r="AA10" s="123"/>
      <c r="AB10" s="123">
        <v>151914</v>
      </c>
      <c r="AC10" s="123"/>
      <c r="AD10" s="123"/>
      <c r="AE10" s="123"/>
      <c r="AF10" s="123"/>
      <c r="AG10" s="123"/>
      <c r="AH10" s="123"/>
      <c r="AI10" s="142">
        <f>AB10/N10*100</f>
        <v>46.50751276619194</v>
      </c>
      <c r="AJ10" s="142"/>
      <c r="AK10" s="142"/>
      <c r="AL10" s="142"/>
      <c r="AM10" s="142"/>
      <c r="AN10" s="142"/>
      <c r="AO10" s="142"/>
      <c r="AP10" s="123">
        <v>254933</v>
      </c>
      <c r="AQ10" s="123"/>
      <c r="AR10" s="123"/>
      <c r="AS10" s="123"/>
      <c r="AT10" s="123"/>
      <c r="AU10" s="123"/>
      <c r="AV10" s="123"/>
      <c r="AW10" s="142">
        <f>AP10/U10*100</f>
        <v>37.15098046073494</v>
      </c>
      <c r="AX10" s="142"/>
      <c r="AY10" s="142"/>
      <c r="AZ10" s="142"/>
      <c r="BA10" s="142"/>
      <c r="BB10" s="142"/>
      <c r="BC10" s="142"/>
      <c r="BD10" s="123">
        <v>257339</v>
      </c>
      <c r="BE10" s="123"/>
      <c r="BF10" s="123"/>
      <c r="BG10" s="123"/>
      <c r="BH10" s="123"/>
      <c r="BI10" s="123"/>
      <c r="BJ10" s="123"/>
    </row>
    <row r="11" spans="3:62" s="11" customFormat="1" ht="11.25" customHeight="1">
      <c r="C11" s="1"/>
      <c r="D11" s="1"/>
      <c r="E11" s="1"/>
      <c r="F11" s="1"/>
      <c r="G11" s="126">
        <v>20</v>
      </c>
      <c r="H11" s="126"/>
      <c r="I11" s="1"/>
      <c r="J11" s="1"/>
      <c r="K11" s="1"/>
      <c r="L11" s="1"/>
      <c r="M11" s="86"/>
      <c r="N11" s="123">
        <v>330891</v>
      </c>
      <c r="O11" s="123"/>
      <c r="P11" s="123"/>
      <c r="Q11" s="123"/>
      <c r="R11" s="123"/>
      <c r="S11" s="123"/>
      <c r="T11" s="123"/>
      <c r="U11" s="123">
        <v>690783</v>
      </c>
      <c r="V11" s="123"/>
      <c r="W11" s="123"/>
      <c r="X11" s="123"/>
      <c r="Y11" s="123"/>
      <c r="Z11" s="123"/>
      <c r="AA11" s="123"/>
      <c r="AB11" s="123">
        <v>123947</v>
      </c>
      <c r="AC11" s="123"/>
      <c r="AD11" s="123"/>
      <c r="AE11" s="123"/>
      <c r="AF11" s="123"/>
      <c r="AG11" s="123"/>
      <c r="AH11" s="123"/>
      <c r="AI11" s="142">
        <f>AB11/N11*100</f>
        <v>37.45855886077288</v>
      </c>
      <c r="AJ11" s="142"/>
      <c r="AK11" s="142"/>
      <c r="AL11" s="142"/>
      <c r="AM11" s="142"/>
      <c r="AN11" s="142"/>
      <c r="AO11" s="142"/>
      <c r="AP11" s="123">
        <v>202895</v>
      </c>
      <c r="AQ11" s="123"/>
      <c r="AR11" s="123"/>
      <c r="AS11" s="123"/>
      <c r="AT11" s="123"/>
      <c r="AU11" s="123"/>
      <c r="AV11" s="123"/>
      <c r="AW11" s="142">
        <f>AP11/U11*100</f>
        <v>29.371741921848106</v>
      </c>
      <c r="AX11" s="142"/>
      <c r="AY11" s="142"/>
      <c r="AZ11" s="142"/>
      <c r="BA11" s="142"/>
      <c r="BB11" s="142"/>
      <c r="BC11" s="142"/>
      <c r="BD11" s="123">
        <v>204918</v>
      </c>
      <c r="BE11" s="123"/>
      <c r="BF11" s="123"/>
      <c r="BG11" s="123"/>
      <c r="BH11" s="123"/>
      <c r="BI11" s="123"/>
      <c r="BJ11" s="123"/>
    </row>
    <row r="12" spans="7:62" ht="11.25" customHeight="1">
      <c r="G12" s="126">
        <v>21</v>
      </c>
      <c r="H12" s="126"/>
      <c r="M12" s="86"/>
      <c r="N12" s="123">
        <v>333243</v>
      </c>
      <c r="O12" s="123"/>
      <c r="P12" s="123"/>
      <c r="Q12" s="123"/>
      <c r="R12" s="123"/>
      <c r="S12" s="123"/>
      <c r="T12" s="123"/>
      <c r="U12" s="123">
        <v>693276</v>
      </c>
      <c r="V12" s="123"/>
      <c r="W12" s="123"/>
      <c r="X12" s="123"/>
      <c r="Y12" s="123"/>
      <c r="Z12" s="123"/>
      <c r="AA12" s="123"/>
      <c r="AB12" s="123">
        <v>123617</v>
      </c>
      <c r="AC12" s="123"/>
      <c r="AD12" s="123"/>
      <c r="AE12" s="123"/>
      <c r="AF12" s="123"/>
      <c r="AG12" s="123"/>
      <c r="AH12" s="123"/>
      <c r="AI12" s="142">
        <f>AB12/N12*100</f>
        <v>37.095152786405116</v>
      </c>
      <c r="AJ12" s="142"/>
      <c r="AK12" s="142"/>
      <c r="AL12" s="142"/>
      <c r="AM12" s="142"/>
      <c r="AN12" s="142"/>
      <c r="AO12" s="142"/>
      <c r="AP12" s="123">
        <v>200917</v>
      </c>
      <c r="AQ12" s="123"/>
      <c r="AR12" s="123"/>
      <c r="AS12" s="123"/>
      <c r="AT12" s="123"/>
      <c r="AU12" s="123"/>
      <c r="AV12" s="123"/>
      <c r="AW12" s="142">
        <f>AP12/U12*100</f>
        <v>28.98080995159215</v>
      </c>
      <c r="AX12" s="142"/>
      <c r="AY12" s="142"/>
      <c r="AZ12" s="142"/>
      <c r="BA12" s="142"/>
      <c r="BB12" s="142"/>
      <c r="BC12" s="142"/>
      <c r="BD12" s="123">
        <v>203082</v>
      </c>
      <c r="BE12" s="123"/>
      <c r="BF12" s="123"/>
      <c r="BG12" s="123"/>
      <c r="BH12" s="123"/>
      <c r="BI12" s="123"/>
      <c r="BJ12" s="123"/>
    </row>
    <row r="13" spans="7:62" ht="11.25" customHeight="1">
      <c r="G13" s="126">
        <v>22</v>
      </c>
      <c r="H13" s="126"/>
      <c r="M13" s="86"/>
      <c r="N13" s="123">
        <v>334959</v>
      </c>
      <c r="O13" s="123"/>
      <c r="P13" s="123"/>
      <c r="Q13" s="123"/>
      <c r="R13" s="123"/>
      <c r="S13" s="123"/>
      <c r="T13" s="123"/>
      <c r="U13" s="123">
        <v>694666</v>
      </c>
      <c r="V13" s="123"/>
      <c r="W13" s="123"/>
      <c r="X13" s="123"/>
      <c r="Y13" s="123"/>
      <c r="Z13" s="123"/>
      <c r="AA13" s="123"/>
      <c r="AB13" s="123">
        <v>123021</v>
      </c>
      <c r="AC13" s="123"/>
      <c r="AD13" s="123"/>
      <c r="AE13" s="123"/>
      <c r="AF13" s="123"/>
      <c r="AG13" s="123"/>
      <c r="AH13" s="123"/>
      <c r="AI13" s="142">
        <f>AB13/N13*100</f>
        <v>36.72718153565063</v>
      </c>
      <c r="AJ13" s="142"/>
      <c r="AK13" s="142"/>
      <c r="AL13" s="142"/>
      <c r="AM13" s="142"/>
      <c r="AN13" s="142"/>
      <c r="AO13" s="142"/>
      <c r="AP13" s="123">
        <v>199108</v>
      </c>
      <c r="AQ13" s="123"/>
      <c r="AR13" s="123"/>
      <c r="AS13" s="123"/>
      <c r="AT13" s="123"/>
      <c r="AU13" s="123"/>
      <c r="AV13" s="123"/>
      <c r="AW13" s="142">
        <f>AP13/U13*100</f>
        <v>28.66240754549668</v>
      </c>
      <c r="AX13" s="142"/>
      <c r="AY13" s="142"/>
      <c r="AZ13" s="142"/>
      <c r="BA13" s="142"/>
      <c r="BB13" s="142"/>
      <c r="BC13" s="142"/>
      <c r="BD13" s="123">
        <v>201608</v>
      </c>
      <c r="BE13" s="123"/>
      <c r="BF13" s="123"/>
      <c r="BG13" s="123"/>
      <c r="BH13" s="123"/>
      <c r="BI13" s="123"/>
      <c r="BJ13" s="123"/>
    </row>
    <row r="14" spans="7:62" s="11" customFormat="1" ht="11.25" customHeight="1">
      <c r="G14" s="143">
        <v>23</v>
      </c>
      <c r="H14" s="143"/>
      <c r="M14" s="87"/>
      <c r="N14" s="119">
        <v>336848</v>
      </c>
      <c r="O14" s="119"/>
      <c r="P14" s="119"/>
      <c r="Q14" s="119"/>
      <c r="R14" s="119"/>
      <c r="S14" s="119"/>
      <c r="T14" s="119"/>
      <c r="U14" s="119">
        <v>695432</v>
      </c>
      <c r="V14" s="119"/>
      <c r="W14" s="119"/>
      <c r="X14" s="119"/>
      <c r="Y14" s="119"/>
      <c r="Z14" s="119"/>
      <c r="AA14" s="119"/>
      <c r="AB14" s="119">
        <v>121170</v>
      </c>
      <c r="AC14" s="119"/>
      <c r="AD14" s="119"/>
      <c r="AE14" s="119"/>
      <c r="AF14" s="119"/>
      <c r="AG14" s="119"/>
      <c r="AH14" s="119"/>
      <c r="AI14" s="132">
        <f>AB14/N14*100</f>
        <v>35.97171424500071</v>
      </c>
      <c r="AJ14" s="132"/>
      <c r="AK14" s="132"/>
      <c r="AL14" s="132"/>
      <c r="AM14" s="132"/>
      <c r="AN14" s="132"/>
      <c r="AO14" s="132"/>
      <c r="AP14" s="119">
        <v>195080</v>
      </c>
      <c r="AQ14" s="119"/>
      <c r="AR14" s="119"/>
      <c r="AS14" s="119"/>
      <c r="AT14" s="119"/>
      <c r="AU14" s="119"/>
      <c r="AV14" s="119"/>
      <c r="AW14" s="132">
        <f>AP14/U14*100</f>
        <v>28.051628340369728</v>
      </c>
      <c r="AX14" s="132"/>
      <c r="AY14" s="132"/>
      <c r="AZ14" s="132"/>
      <c r="BA14" s="132"/>
      <c r="BB14" s="132"/>
      <c r="BC14" s="132"/>
      <c r="BD14" s="119">
        <v>198552</v>
      </c>
      <c r="BE14" s="119"/>
      <c r="BF14" s="119"/>
      <c r="BG14" s="119"/>
      <c r="BH14" s="119"/>
      <c r="BI14" s="119"/>
      <c r="BJ14" s="119"/>
    </row>
    <row r="15" spans="2:63" ht="11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10"/>
    </row>
    <row r="16" spans="2:14" ht="11.25" customHeight="1">
      <c r="B16" s="10"/>
      <c r="C16" s="120" t="s">
        <v>14</v>
      </c>
      <c r="D16" s="120"/>
      <c r="E16" s="5" t="s">
        <v>15</v>
      </c>
      <c r="F16" s="10" t="s">
        <v>16</v>
      </c>
      <c r="I16" s="10"/>
      <c r="J16" s="10"/>
      <c r="M16" s="13"/>
      <c r="N16" s="13"/>
    </row>
    <row r="17" spans="2:14" ht="11.25" customHeight="1">
      <c r="B17" s="117" t="s">
        <v>17</v>
      </c>
      <c r="C17" s="117"/>
      <c r="D17" s="117"/>
      <c r="E17" s="6" t="s">
        <v>15</v>
      </c>
      <c r="F17" s="1" t="s">
        <v>18</v>
      </c>
      <c r="M17" s="10"/>
      <c r="N17" s="10"/>
    </row>
    <row r="18" spans="2:14" ht="9" customHeight="1">
      <c r="B18" s="14"/>
      <c r="C18" s="14"/>
      <c r="D18" s="14"/>
      <c r="E18" s="6"/>
      <c r="M18" s="10"/>
      <c r="N18" s="10"/>
    </row>
    <row r="19" spans="2:63" ht="12.75" customHeight="1">
      <c r="B19" s="126" t="s">
        <v>19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6"/>
    </row>
    <row r="20" spans="2:63" ht="12.75" customHeight="1">
      <c r="B20" s="122" t="s">
        <v>20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6"/>
    </row>
    <row r="21" spans="2:63" ht="7.5" customHeight="1">
      <c r="B21" s="7"/>
      <c r="C21" s="7"/>
      <c r="D21" s="7"/>
      <c r="E21" s="15"/>
      <c r="F21" s="15"/>
      <c r="G21" s="15"/>
      <c r="H21" s="1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10"/>
    </row>
    <row r="22" spans="2:63" ht="12.75" customHeight="1">
      <c r="B22" s="127" t="s">
        <v>4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 t="s">
        <v>21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 t="s">
        <v>22</v>
      </c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9"/>
      <c r="BK22" s="10"/>
    </row>
    <row r="23" spans="2:63" ht="9.75" customHeight="1"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 t="s">
        <v>23</v>
      </c>
      <c r="P23" s="128"/>
      <c r="Q23" s="128"/>
      <c r="R23" s="128"/>
      <c r="S23" s="128"/>
      <c r="T23" s="128"/>
      <c r="U23" s="128"/>
      <c r="V23" s="128" t="s">
        <v>24</v>
      </c>
      <c r="W23" s="128"/>
      <c r="X23" s="128"/>
      <c r="Y23" s="128"/>
      <c r="Z23" s="128"/>
      <c r="AA23" s="128"/>
      <c r="AB23" s="128"/>
      <c r="AC23" s="128" t="s">
        <v>25</v>
      </c>
      <c r="AD23" s="128"/>
      <c r="AE23" s="128"/>
      <c r="AF23" s="128"/>
      <c r="AG23" s="128"/>
      <c r="AH23" s="128"/>
      <c r="AI23" s="128"/>
      <c r="AJ23" s="128"/>
      <c r="AK23" s="128" t="s">
        <v>26</v>
      </c>
      <c r="AL23" s="128"/>
      <c r="AM23" s="128"/>
      <c r="AN23" s="128"/>
      <c r="AO23" s="128"/>
      <c r="AP23" s="128"/>
      <c r="AQ23" s="128"/>
      <c r="AR23" s="128"/>
      <c r="AS23" s="128"/>
      <c r="AT23" s="128" t="s">
        <v>27</v>
      </c>
      <c r="AU23" s="128"/>
      <c r="AV23" s="128"/>
      <c r="AW23" s="128"/>
      <c r="AX23" s="128"/>
      <c r="AY23" s="128"/>
      <c r="AZ23" s="128"/>
      <c r="BA23" s="128"/>
      <c r="BB23" s="128"/>
      <c r="BC23" s="128" t="s">
        <v>25</v>
      </c>
      <c r="BD23" s="128"/>
      <c r="BE23" s="128"/>
      <c r="BF23" s="128"/>
      <c r="BG23" s="128"/>
      <c r="BH23" s="128"/>
      <c r="BI23" s="128"/>
      <c r="BJ23" s="129"/>
      <c r="BK23" s="10"/>
    </row>
    <row r="24" spans="2:63" ht="11.25" customHeight="1">
      <c r="B24" s="10"/>
      <c r="C24" s="5"/>
      <c r="D24" s="5"/>
      <c r="E24" s="5"/>
      <c r="F24" s="5"/>
      <c r="G24" s="10"/>
      <c r="H24" s="10"/>
      <c r="I24" s="10"/>
      <c r="J24" s="10"/>
      <c r="K24" s="10"/>
      <c r="L24" s="10"/>
      <c r="M24" s="10"/>
      <c r="N24" s="8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2" t="s">
        <v>12</v>
      </c>
      <c r="AJ24" s="122"/>
      <c r="AK24" s="5"/>
      <c r="AL24" s="5"/>
      <c r="AM24" s="5"/>
      <c r="AN24" s="5"/>
      <c r="AO24" s="5"/>
      <c r="AP24" s="5"/>
      <c r="AQ24" s="5"/>
      <c r="AR24" s="122" t="s">
        <v>28</v>
      </c>
      <c r="AS24" s="122"/>
      <c r="AT24" s="5"/>
      <c r="AU24" s="5"/>
      <c r="AV24" s="5"/>
      <c r="AW24" s="5"/>
      <c r="AX24" s="5"/>
      <c r="AY24" s="5"/>
      <c r="AZ24" s="5"/>
      <c r="BA24" s="122" t="s">
        <v>28</v>
      </c>
      <c r="BB24" s="122"/>
      <c r="BC24" s="5"/>
      <c r="BD24" s="5"/>
      <c r="BE24" s="5"/>
      <c r="BF24" s="5"/>
      <c r="BG24" s="5"/>
      <c r="BH24" s="5"/>
      <c r="BI24" s="122" t="s">
        <v>29</v>
      </c>
      <c r="BJ24" s="122"/>
      <c r="BK24" s="5"/>
    </row>
    <row r="25" spans="2:63" ht="11.25" customHeight="1">
      <c r="B25" s="10"/>
      <c r="C25" s="5"/>
      <c r="D25" s="5"/>
      <c r="E25" s="5"/>
      <c r="F25" s="5"/>
      <c r="G25" s="10"/>
      <c r="H25" s="10"/>
      <c r="I25" s="10"/>
      <c r="J25" s="10"/>
      <c r="K25" s="10"/>
      <c r="L25" s="10"/>
      <c r="M25" s="10"/>
      <c r="N25" s="8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3:63" ht="11.25" customHeight="1">
      <c r="C26" s="124" t="s">
        <v>30</v>
      </c>
      <c r="D26" s="124"/>
      <c r="E26" s="124"/>
      <c r="F26" s="124"/>
      <c r="G26" s="122">
        <v>19</v>
      </c>
      <c r="H26" s="122"/>
      <c r="I26" s="122"/>
      <c r="J26" s="124" t="s">
        <v>31</v>
      </c>
      <c r="K26" s="124"/>
      <c r="L26" s="124"/>
      <c r="M26" s="124"/>
      <c r="N26" s="86"/>
      <c r="O26" s="123">
        <v>1504453</v>
      </c>
      <c r="P26" s="123"/>
      <c r="Q26" s="123"/>
      <c r="R26" s="123"/>
      <c r="S26" s="123"/>
      <c r="T26" s="123"/>
      <c r="U26" s="123"/>
      <c r="V26" s="123">
        <v>1291796</v>
      </c>
      <c r="W26" s="123"/>
      <c r="X26" s="123"/>
      <c r="Y26" s="123"/>
      <c r="Z26" s="123"/>
      <c r="AA26" s="123"/>
      <c r="AB26" s="123"/>
      <c r="AC26" s="142">
        <f>V26/O26*100</f>
        <v>85.8648292768202</v>
      </c>
      <c r="AD26" s="142"/>
      <c r="AE26" s="142"/>
      <c r="AF26" s="142"/>
      <c r="AG26" s="142"/>
      <c r="AH26" s="142"/>
      <c r="AI26" s="142"/>
      <c r="AJ26" s="142"/>
      <c r="AK26" s="123">
        <v>20369787209</v>
      </c>
      <c r="AL26" s="123"/>
      <c r="AM26" s="123"/>
      <c r="AN26" s="123"/>
      <c r="AO26" s="123"/>
      <c r="AP26" s="123"/>
      <c r="AQ26" s="123"/>
      <c r="AR26" s="123"/>
      <c r="AS26" s="123"/>
      <c r="AT26" s="123">
        <v>17583156917</v>
      </c>
      <c r="AU26" s="123"/>
      <c r="AV26" s="123"/>
      <c r="AW26" s="123"/>
      <c r="AX26" s="123"/>
      <c r="AY26" s="123"/>
      <c r="AZ26" s="123"/>
      <c r="BA26" s="123"/>
      <c r="BB26" s="123"/>
      <c r="BC26" s="142">
        <f>AT26/AK26*100</f>
        <v>86.31978693047525</v>
      </c>
      <c r="BD26" s="142"/>
      <c r="BE26" s="142"/>
      <c r="BF26" s="142"/>
      <c r="BG26" s="142"/>
      <c r="BH26" s="142"/>
      <c r="BI26" s="142"/>
      <c r="BJ26" s="142"/>
      <c r="BK26" s="10"/>
    </row>
    <row r="27" spans="2:63" s="11" customFormat="1" ht="11.25" customHeight="1">
      <c r="B27" s="10"/>
      <c r="C27" s="10"/>
      <c r="D27" s="10"/>
      <c r="E27" s="5"/>
      <c r="F27" s="5"/>
      <c r="G27" s="122">
        <v>20</v>
      </c>
      <c r="H27" s="122"/>
      <c r="I27" s="122"/>
      <c r="J27" s="10"/>
      <c r="K27" s="10"/>
      <c r="L27" s="10"/>
      <c r="M27" s="10"/>
      <c r="N27" s="86"/>
      <c r="O27" s="123">
        <v>1248413</v>
      </c>
      <c r="P27" s="123"/>
      <c r="Q27" s="123"/>
      <c r="R27" s="123"/>
      <c r="S27" s="123"/>
      <c r="T27" s="123"/>
      <c r="U27" s="123"/>
      <c r="V27" s="123">
        <v>1034453</v>
      </c>
      <c r="W27" s="123"/>
      <c r="X27" s="123"/>
      <c r="Y27" s="123"/>
      <c r="Z27" s="123"/>
      <c r="AA27" s="123"/>
      <c r="AB27" s="123"/>
      <c r="AC27" s="142">
        <f>V27/O27*100</f>
        <v>82.86144088534803</v>
      </c>
      <c r="AD27" s="142"/>
      <c r="AE27" s="142"/>
      <c r="AF27" s="142"/>
      <c r="AG27" s="142"/>
      <c r="AH27" s="142"/>
      <c r="AI27" s="142"/>
      <c r="AJ27" s="142"/>
      <c r="AK27" s="123">
        <v>13348130874</v>
      </c>
      <c r="AL27" s="123"/>
      <c r="AM27" s="123"/>
      <c r="AN27" s="123"/>
      <c r="AO27" s="123"/>
      <c r="AP27" s="123"/>
      <c r="AQ27" s="123"/>
      <c r="AR27" s="123"/>
      <c r="AS27" s="123"/>
      <c r="AT27" s="123">
        <v>11227181380</v>
      </c>
      <c r="AU27" s="123"/>
      <c r="AV27" s="123"/>
      <c r="AW27" s="123"/>
      <c r="AX27" s="123"/>
      <c r="AY27" s="123"/>
      <c r="AZ27" s="123"/>
      <c r="BA27" s="123"/>
      <c r="BB27" s="123"/>
      <c r="BC27" s="142">
        <f>AT27/AK27*100</f>
        <v>84.11051319453821</v>
      </c>
      <c r="BD27" s="142"/>
      <c r="BE27" s="142"/>
      <c r="BF27" s="142"/>
      <c r="BG27" s="142"/>
      <c r="BH27" s="142"/>
      <c r="BI27" s="142"/>
      <c r="BJ27" s="142"/>
      <c r="BK27" s="12"/>
    </row>
    <row r="28" spans="2:63" ht="11.25" customHeight="1">
      <c r="B28" s="10"/>
      <c r="C28" s="10"/>
      <c r="D28" s="10"/>
      <c r="E28" s="5"/>
      <c r="F28" s="5"/>
      <c r="G28" s="122">
        <v>21</v>
      </c>
      <c r="H28" s="122"/>
      <c r="I28" s="122"/>
      <c r="J28" s="10"/>
      <c r="K28" s="10"/>
      <c r="L28" s="10"/>
      <c r="M28" s="10"/>
      <c r="N28" s="86"/>
      <c r="O28" s="123">
        <v>1257567</v>
      </c>
      <c r="P28" s="123"/>
      <c r="Q28" s="123"/>
      <c r="R28" s="123"/>
      <c r="S28" s="123"/>
      <c r="T28" s="123"/>
      <c r="U28" s="123"/>
      <c r="V28" s="123">
        <v>1039228</v>
      </c>
      <c r="W28" s="123"/>
      <c r="X28" s="123"/>
      <c r="Y28" s="123"/>
      <c r="Z28" s="123"/>
      <c r="AA28" s="123"/>
      <c r="AB28" s="123"/>
      <c r="AC28" s="142">
        <f>V28/O28*100</f>
        <v>82.63798270787957</v>
      </c>
      <c r="AD28" s="142"/>
      <c r="AE28" s="142"/>
      <c r="AF28" s="142"/>
      <c r="AG28" s="142"/>
      <c r="AH28" s="142"/>
      <c r="AI28" s="142"/>
      <c r="AJ28" s="142"/>
      <c r="AK28" s="123">
        <v>12625502282</v>
      </c>
      <c r="AL28" s="123"/>
      <c r="AM28" s="123"/>
      <c r="AN28" s="123"/>
      <c r="AO28" s="123"/>
      <c r="AP28" s="123"/>
      <c r="AQ28" s="123"/>
      <c r="AR28" s="123"/>
      <c r="AS28" s="123"/>
      <c r="AT28" s="123">
        <v>10516753341</v>
      </c>
      <c r="AU28" s="123"/>
      <c r="AV28" s="123"/>
      <c r="AW28" s="123"/>
      <c r="AX28" s="123"/>
      <c r="AY28" s="123"/>
      <c r="AZ28" s="123"/>
      <c r="BA28" s="123"/>
      <c r="BB28" s="123"/>
      <c r="BC28" s="142">
        <f>AT28/AK28*100</f>
        <v>83.29770258719597</v>
      </c>
      <c r="BD28" s="142"/>
      <c r="BE28" s="142"/>
      <c r="BF28" s="142"/>
      <c r="BG28" s="142"/>
      <c r="BH28" s="142"/>
      <c r="BI28" s="142"/>
      <c r="BJ28" s="142"/>
      <c r="BK28" s="10"/>
    </row>
    <row r="29" spans="2:63" ht="11.25" customHeight="1">
      <c r="B29" s="10"/>
      <c r="C29" s="10"/>
      <c r="D29" s="10"/>
      <c r="E29" s="5"/>
      <c r="F29" s="5"/>
      <c r="G29" s="122">
        <v>22</v>
      </c>
      <c r="H29" s="122"/>
      <c r="I29" s="122"/>
      <c r="J29" s="10"/>
      <c r="K29" s="10"/>
      <c r="L29" s="10"/>
      <c r="M29" s="10"/>
      <c r="N29" s="86"/>
      <c r="O29" s="123">
        <v>1228437</v>
      </c>
      <c r="P29" s="123"/>
      <c r="Q29" s="123"/>
      <c r="R29" s="123"/>
      <c r="S29" s="123"/>
      <c r="T29" s="123"/>
      <c r="U29" s="123"/>
      <c r="V29" s="123">
        <v>1019490</v>
      </c>
      <c r="W29" s="123"/>
      <c r="X29" s="123"/>
      <c r="Y29" s="123"/>
      <c r="Z29" s="123"/>
      <c r="AA29" s="123"/>
      <c r="AB29" s="123"/>
      <c r="AC29" s="142">
        <f>V29/O29*100</f>
        <v>82.99082492630879</v>
      </c>
      <c r="AD29" s="142"/>
      <c r="AE29" s="142"/>
      <c r="AF29" s="142"/>
      <c r="AG29" s="142"/>
      <c r="AH29" s="142"/>
      <c r="AI29" s="142"/>
      <c r="AJ29" s="142"/>
      <c r="AK29" s="123">
        <v>13280801247</v>
      </c>
      <c r="AL29" s="123"/>
      <c r="AM29" s="123"/>
      <c r="AN29" s="123"/>
      <c r="AO29" s="123"/>
      <c r="AP29" s="123"/>
      <c r="AQ29" s="123"/>
      <c r="AR29" s="123"/>
      <c r="AS29" s="123"/>
      <c r="AT29" s="123">
        <v>11224338624</v>
      </c>
      <c r="AU29" s="123"/>
      <c r="AV29" s="123"/>
      <c r="AW29" s="123"/>
      <c r="AX29" s="123"/>
      <c r="AY29" s="123"/>
      <c r="AZ29" s="123"/>
      <c r="BA29" s="123"/>
      <c r="BB29" s="123"/>
      <c r="BC29" s="142">
        <f>AT29/AK29*100</f>
        <v>84.51552293605377</v>
      </c>
      <c r="BD29" s="142"/>
      <c r="BE29" s="142"/>
      <c r="BF29" s="142"/>
      <c r="BG29" s="142"/>
      <c r="BH29" s="142"/>
      <c r="BI29" s="142"/>
      <c r="BJ29" s="142"/>
      <c r="BK29" s="10"/>
    </row>
    <row r="30" spans="2:63" s="11" customFormat="1" ht="11.25" customHeight="1">
      <c r="B30" s="12"/>
      <c r="C30" s="12"/>
      <c r="D30" s="12"/>
      <c r="E30" s="16"/>
      <c r="F30" s="16"/>
      <c r="G30" s="118">
        <v>23</v>
      </c>
      <c r="H30" s="118"/>
      <c r="I30" s="118"/>
      <c r="J30" s="12"/>
      <c r="K30" s="12"/>
      <c r="L30" s="12"/>
      <c r="M30" s="12"/>
      <c r="N30" s="87"/>
      <c r="O30" s="119">
        <v>1202686</v>
      </c>
      <c r="P30" s="119"/>
      <c r="Q30" s="119"/>
      <c r="R30" s="119"/>
      <c r="S30" s="119"/>
      <c r="T30" s="119"/>
      <c r="U30" s="119"/>
      <c r="V30" s="119">
        <v>1010311</v>
      </c>
      <c r="W30" s="119"/>
      <c r="X30" s="119"/>
      <c r="Y30" s="119"/>
      <c r="Z30" s="119"/>
      <c r="AA30" s="119"/>
      <c r="AB30" s="119"/>
      <c r="AC30" s="132">
        <f>V30/O30*100</f>
        <v>84.00455314188409</v>
      </c>
      <c r="AD30" s="132"/>
      <c r="AE30" s="132"/>
      <c r="AF30" s="132"/>
      <c r="AG30" s="132"/>
      <c r="AH30" s="132"/>
      <c r="AI30" s="132"/>
      <c r="AJ30" s="132"/>
      <c r="AK30" s="119">
        <v>13496610900</v>
      </c>
      <c r="AL30" s="119"/>
      <c r="AM30" s="119"/>
      <c r="AN30" s="119"/>
      <c r="AO30" s="119"/>
      <c r="AP30" s="119"/>
      <c r="AQ30" s="119"/>
      <c r="AR30" s="119"/>
      <c r="AS30" s="119"/>
      <c r="AT30" s="119">
        <v>11621942069</v>
      </c>
      <c r="AU30" s="119"/>
      <c r="AV30" s="119"/>
      <c r="AW30" s="119"/>
      <c r="AX30" s="119"/>
      <c r="AY30" s="119"/>
      <c r="AZ30" s="119"/>
      <c r="BA30" s="119"/>
      <c r="BB30" s="119"/>
      <c r="BC30" s="132">
        <f>AT30/AK30*100</f>
        <v>86.11007722686885</v>
      </c>
      <c r="BD30" s="132"/>
      <c r="BE30" s="132"/>
      <c r="BF30" s="132"/>
      <c r="BG30" s="132"/>
      <c r="BH30" s="132"/>
      <c r="BI30" s="132"/>
      <c r="BJ30" s="132"/>
      <c r="BK30" s="12"/>
    </row>
    <row r="31" spans="2:63" ht="11.25" customHeight="1">
      <c r="B31" s="7"/>
      <c r="C31" s="7"/>
      <c r="D31" s="7"/>
      <c r="E31" s="15"/>
      <c r="F31" s="15"/>
      <c r="G31" s="15"/>
      <c r="H31" s="15"/>
      <c r="I31" s="7"/>
      <c r="J31" s="7"/>
      <c r="K31" s="7"/>
      <c r="L31" s="7"/>
      <c r="M31" s="7"/>
      <c r="N31" s="8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10"/>
    </row>
    <row r="32" spans="3:63" ht="11.25" customHeight="1">
      <c r="C32" s="120" t="s">
        <v>14</v>
      </c>
      <c r="D32" s="120"/>
      <c r="E32" s="13" t="s">
        <v>15</v>
      </c>
      <c r="F32" s="10" t="s">
        <v>32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2:63" ht="11.25" customHeight="1">
      <c r="B33" s="117" t="s">
        <v>17</v>
      </c>
      <c r="C33" s="117"/>
      <c r="D33" s="117"/>
      <c r="E33" s="6" t="s">
        <v>15</v>
      </c>
      <c r="F33" s="1" t="s">
        <v>18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2:63" ht="9" customHeight="1">
      <c r="B34" s="14"/>
      <c r="C34" s="14"/>
      <c r="D34" s="14"/>
      <c r="E34" s="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2:63" ht="12.75" customHeight="1">
      <c r="B35" s="122" t="s">
        <v>33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6"/>
    </row>
    <row r="36" spans="2:63" ht="7.5" customHeight="1">
      <c r="B36" s="7"/>
      <c r="C36" s="7"/>
      <c r="D36" s="7"/>
      <c r="E36" s="15"/>
      <c r="F36" s="15"/>
      <c r="G36" s="15"/>
      <c r="H36" s="1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0"/>
    </row>
    <row r="37" spans="2:63" ht="12.75" customHeight="1">
      <c r="B37" s="127" t="s">
        <v>4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 t="s">
        <v>21</v>
      </c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 t="s">
        <v>22</v>
      </c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9"/>
      <c r="BK37" s="10"/>
    </row>
    <row r="38" spans="2:63" ht="12.75" customHeight="1"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 t="s">
        <v>23</v>
      </c>
      <c r="P38" s="128"/>
      <c r="Q38" s="128"/>
      <c r="R38" s="128"/>
      <c r="S38" s="128"/>
      <c r="T38" s="128"/>
      <c r="U38" s="128"/>
      <c r="V38" s="128" t="s">
        <v>24</v>
      </c>
      <c r="W38" s="128"/>
      <c r="X38" s="128"/>
      <c r="Y38" s="128"/>
      <c r="Z38" s="128"/>
      <c r="AA38" s="128"/>
      <c r="AB38" s="128"/>
      <c r="AC38" s="128" t="s">
        <v>25</v>
      </c>
      <c r="AD38" s="128"/>
      <c r="AE38" s="128"/>
      <c r="AF38" s="128"/>
      <c r="AG38" s="128"/>
      <c r="AH38" s="128"/>
      <c r="AI38" s="128"/>
      <c r="AJ38" s="128"/>
      <c r="AK38" s="128" t="s">
        <v>26</v>
      </c>
      <c r="AL38" s="128"/>
      <c r="AM38" s="128"/>
      <c r="AN38" s="128"/>
      <c r="AO38" s="128"/>
      <c r="AP38" s="128"/>
      <c r="AQ38" s="128"/>
      <c r="AR38" s="128"/>
      <c r="AS38" s="128"/>
      <c r="AT38" s="128" t="s">
        <v>27</v>
      </c>
      <c r="AU38" s="128"/>
      <c r="AV38" s="128"/>
      <c r="AW38" s="128"/>
      <c r="AX38" s="128"/>
      <c r="AY38" s="128"/>
      <c r="AZ38" s="128"/>
      <c r="BA38" s="128"/>
      <c r="BB38" s="128"/>
      <c r="BC38" s="128" t="s">
        <v>25</v>
      </c>
      <c r="BD38" s="128"/>
      <c r="BE38" s="128"/>
      <c r="BF38" s="128"/>
      <c r="BG38" s="128"/>
      <c r="BH38" s="128"/>
      <c r="BI38" s="128"/>
      <c r="BJ38" s="129"/>
      <c r="BK38" s="10"/>
    </row>
    <row r="39" spans="2:63" ht="11.25" customHeight="1">
      <c r="B39" s="10"/>
      <c r="C39" s="5"/>
      <c r="D39" s="5"/>
      <c r="E39" s="5"/>
      <c r="F39" s="5"/>
      <c r="G39" s="10"/>
      <c r="H39" s="10"/>
      <c r="I39" s="10"/>
      <c r="J39" s="10"/>
      <c r="K39" s="10"/>
      <c r="L39" s="10"/>
      <c r="M39" s="10"/>
      <c r="N39" s="8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22" t="s">
        <v>34</v>
      </c>
      <c r="AJ39" s="122"/>
      <c r="AK39" s="5"/>
      <c r="AL39" s="5"/>
      <c r="AM39" s="5"/>
      <c r="AN39" s="5"/>
      <c r="AO39" s="5"/>
      <c r="AP39" s="5"/>
      <c r="AQ39" s="5"/>
      <c r="AR39" s="122" t="s">
        <v>28</v>
      </c>
      <c r="AS39" s="122"/>
      <c r="AV39" s="5"/>
      <c r="AW39" s="5"/>
      <c r="AX39" s="5"/>
      <c r="AY39" s="5"/>
      <c r="AZ39" s="5"/>
      <c r="BA39" s="122" t="s">
        <v>28</v>
      </c>
      <c r="BB39" s="122"/>
      <c r="BC39" s="5"/>
      <c r="BD39" s="5"/>
      <c r="BE39" s="5"/>
      <c r="BF39" s="5"/>
      <c r="BG39" s="5"/>
      <c r="BH39" s="5"/>
      <c r="BI39" s="122" t="s">
        <v>29</v>
      </c>
      <c r="BJ39" s="122"/>
      <c r="BK39" s="5"/>
    </row>
    <row r="40" spans="2:63" ht="11.25" customHeight="1">
      <c r="B40" s="10"/>
      <c r="C40" s="5"/>
      <c r="D40" s="5"/>
      <c r="E40" s="5"/>
      <c r="F40" s="5"/>
      <c r="G40" s="10"/>
      <c r="H40" s="10"/>
      <c r="I40" s="10"/>
      <c r="J40" s="10"/>
      <c r="K40" s="10"/>
      <c r="L40" s="10"/>
      <c r="M40" s="10"/>
      <c r="N40" s="8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2:63" s="11" customFormat="1" ht="11.25" customHeight="1">
      <c r="B41" s="12"/>
      <c r="C41" s="124" t="s">
        <v>30</v>
      </c>
      <c r="D41" s="124"/>
      <c r="E41" s="124"/>
      <c r="F41" s="124"/>
      <c r="G41" s="122">
        <v>19</v>
      </c>
      <c r="H41" s="122"/>
      <c r="I41" s="122"/>
      <c r="J41" s="124" t="s">
        <v>31</v>
      </c>
      <c r="K41" s="124"/>
      <c r="L41" s="124"/>
      <c r="M41" s="124"/>
      <c r="N41" s="86"/>
      <c r="O41" s="123">
        <v>589210</v>
      </c>
      <c r="P41" s="123"/>
      <c r="Q41" s="123"/>
      <c r="R41" s="123"/>
      <c r="S41" s="123"/>
      <c r="T41" s="123"/>
      <c r="U41" s="123"/>
      <c r="V41" s="123">
        <v>489830</v>
      </c>
      <c r="W41" s="123"/>
      <c r="X41" s="123"/>
      <c r="Y41" s="123"/>
      <c r="Z41" s="123"/>
      <c r="AA41" s="123"/>
      <c r="AB41" s="123"/>
      <c r="AC41" s="142">
        <v>83.13334804229392</v>
      </c>
      <c r="AD41" s="142"/>
      <c r="AE41" s="142"/>
      <c r="AF41" s="142"/>
      <c r="AG41" s="142"/>
      <c r="AH41" s="142"/>
      <c r="AI41" s="142"/>
      <c r="AJ41" s="142"/>
      <c r="AK41" s="123">
        <v>1756385397</v>
      </c>
      <c r="AL41" s="123"/>
      <c r="AM41" s="123"/>
      <c r="AN41" s="123"/>
      <c r="AO41" s="123"/>
      <c r="AP41" s="123"/>
      <c r="AQ41" s="123"/>
      <c r="AR41" s="123"/>
      <c r="AS41" s="123"/>
      <c r="AT41" s="123">
        <v>1456487631</v>
      </c>
      <c r="AU41" s="123"/>
      <c r="AV41" s="123"/>
      <c r="AW41" s="123"/>
      <c r="AX41" s="123"/>
      <c r="AY41" s="123"/>
      <c r="AZ41" s="123"/>
      <c r="BA41" s="123"/>
      <c r="BB41" s="123"/>
      <c r="BC41" s="142">
        <v>82.92528698358336</v>
      </c>
      <c r="BD41" s="142"/>
      <c r="BE41" s="142"/>
      <c r="BF41" s="142"/>
      <c r="BG41" s="142"/>
      <c r="BH41" s="142"/>
      <c r="BI41" s="142"/>
      <c r="BJ41" s="142"/>
      <c r="BK41" s="12"/>
    </row>
    <row r="42" spans="2:63" s="11" customFormat="1" ht="11.25" customHeight="1">
      <c r="B42" s="10"/>
      <c r="C42" s="10"/>
      <c r="D42" s="10"/>
      <c r="E42" s="5"/>
      <c r="F42" s="5"/>
      <c r="G42" s="122">
        <v>20</v>
      </c>
      <c r="H42" s="122"/>
      <c r="I42" s="122"/>
      <c r="J42" s="10"/>
      <c r="K42" s="10"/>
      <c r="L42" s="10"/>
      <c r="M42" s="10"/>
      <c r="N42" s="86"/>
      <c r="O42" s="123">
        <v>600648</v>
      </c>
      <c r="P42" s="123"/>
      <c r="Q42" s="123"/>
      <c r="R42" s="123"/>
      <c r="S42" s="123"/>
      <c r="T42" s="123"/>
      <c r="U42" s="123"/>
      <c r="V42" s="123">
        <v>496492</v>
      </c>
      <c r="W42" s="123"/>
      <c r="X42" s="123"/>
      <c r="Y42" s="123"/>
      <c r="Z42" s="123"/>
      <c r="AA42" s="123"/>
      <c r="AB42" s="123"/>
      <c r="AC42" s="142">
        <v>82.65939452058444</v>
      </c>
      <c r="AD42" s="142"/>
      <c r="AE42" s="142"/>
      <c r="AF42" s="142"/>
      <c r="AG42" s="142"/>
      <c r="AH42" s="142"/>
      <c r="AI42" s="142"/>
      <c r="AJ42" s="142"/>
      <c r="AK42" s="123">
        <v>1499420613</v>
      </c>
      <c r="AL42" s="123"/>
      <c r="AM42" s="123"/>
      <c r="AN42" s="123"/>
      <c r="AO42" s="123"/>
      <c r="AP42" s="123"/>
      <c r="AQ42" s="123"/>
      <c r="AR42" s="123"/>
      <c r="AS42" s="123"/>
      <c r="AT42" s="123">
        <v>1236886578</v>
      </c>
      <c r="AU42" s="123"/>
      <c r="AV42" s="123"/>
      <c r="AW42" s="123"/>
      <c r="AX42" s="123"/>
      <c r="AY42" s="123"/>
      <c r="AZ42" s="123"/>
      <c r="BA42" s="123"/>
      <c r="BB42" s="123"/>
      <c r="BC42" s="142">
        <v>82.49096799631633</v>
      </c>
      <c r="BD42" s="142"/>
      <c r="BE42" s="142"/>
      <c r="BF42" s="142"/>
      <c r="BG42" s="142"/>
      <c r="BH42" s="142"/>
      <c r="BI42" s="142"/>
      <c r="BJ42" s="142"/>
      <c r="BK42" s="12"/>
    </row>
    <row r="43" spans="2:63" ht="11.25" customHeight="1">
      <c r="B43" s="10"/>
      <c r="C43" s="10"/>
      <c r="D43" s="10"/>
      <c r="E43" s="5"/>
      <c r="F43" s="5"/>
      <c r="G43" s="122">
        <v>21</v>
      </c>
      <c r="H43" s="122"/>
      <c r="I43" s="122"/>
      <c r="J43" s="10"/>
      <c r="K43" s="10"/>
      <c r="L43" s="10"/>
      <c r="M43" s="10"/>
      <c r="N43" s="86"/>
      <c r="O43" s="123">
        <v>609006</v>
      </c>
      <c r="P43" s="123"/>
      <c r="Q43" s="123"/>
      <c r="R43" s="123"/>
      <c r="S43" s="123"/>
      <c r="T43" s="123"/>
      <c r="U43" s="123"/>
      <c r="V43" s="123">
        <v>500531</v>
      </c>
      <c r="W43" s="123"/>
      <c r="X43" s="123"/>
      <c r="Y43" s="123"/>
      <c r="Z43" s="123"/>
      <c r="AA43" s="123"/>
      <c r="AB43" s="123"/>
      <c r="AC43" s="142">
        <v>82.18818862211538</v>
      </c>
      <c r="AD43" s="142"/>
      <c r="AE43" s="142"/>
      <c r="AF43" s="142"/>
      <c r="AG43" s="142"/>
      <c r="AH43" s="142"/>
      <c r="AI43" s="142"/>
      <c r="AJ43" s="142"/>
      <c r="AK43" s="123">
        <v>1417439299</v>
      </c>
      <c r="AL43" s="123"/>
      <c r="AM43" s="123"/>
      <c r="AN43" s="123"/>
      <c r="AO43" s="123"/>
      <c r="AP43" s="123"/>
      <c r="AQ43" s="123"/>
      <c r="AR43" s="123"/>
      <c r="AS43" s="123"/>
      <c r="AT43" s="123">
        <v>1163078373</v>
      </c>
      <c r="AU43" s="123"/>
      <c r="AV43" s="123"/>
      <c r="AW43" s="123"/>
      <c r="AX43" s="123"/>
      <c r="AY43" s="123"/>
      <c r="AZ43" s="123"/>
      <c r="BA43" s="123"/>
      <c r="BB43" s="123"/>
      <c r="BC43" s="142">
        <v>82.05489814065047</v>
      </c>
      <c r="BD43" s="142"/>
      <c r="BE43" s="142"/>
      <c r="BF43" s="142"/>
      <c r="BG43" s="142"/>
      <c r="BH43" s="142"/>
      <c r="BI43" s="142"/>
      <c r="BJ43" s="142"/>
      <c r="BK43" s="10"/>
    </row>
    <row r="44" spans="2:63" ht="11.25" customHeight="1">
      <c r="B44" s="10"/>
      <c r="C44" s="10"/>
      <c r="D44" s="10"/>
      <c r="E44" s="5"/>
      <c r="F44" s="5"/>
      <c r="G44" s="122">
        <v>22</v>
      </c>
      <c r="H44" s="122"/>
      <c r="I44" s="122"/>
      <c r="J44" s="10"/>
      <c r="K44" s="10"/>
      <c r="L44" s="10"/>
      <c r="M44" s="10"/>
      <c r="N44" s="86"/>
      <c r="O44" s="123">
        <v>614731</v>
      </c>
      <c r="P44" s="123"/>
      <c r="Q44" s="123"/>
      <c r="R44" s="123"/>
      <c r="S44" s="123"/>
      <c r="T44" s="123"/>
      <c r="U44" s="123"/>
      <c r="V44" s="123">
        <v>511274</v>
      </c>
      <c r="W44" s="123"/>
      <c r="X44" s="123"/>
      <c r="Y44" s="123"/>
      <c r="Z44" s="123"/>
      <c r="AA44" s="123"/>
      <c r="AB44" s="123"/>
      <c r="AC44" s="142">
        <f>V44/O44*100</f>
        <v>83.17036232108028</v>
      </c>
      <c r="AD44" s="142"/>
      <c r="AE44" s="142"/>
      <c r="AF44" s="142"/>
      <c r="AG44" s="142"/>
      <c r="AH44" s="142"/>
      <c r="AI44" s="142"/>
      <c r="AJ44" s="142"/>
      <c r="AK44" s="123">
        <v>1428134910</v>
      </c>
      <c r="AL44" s="123"/>
      <c r="AM44" s="123"/>
      <c r="AN44" s="123"/>
      <c r="AO44" s="123"/>
      <c r="AP44" s="123"/>
      <c r="AQ44" s="123"/>
      <c r="AR44" s="123"/>
      <c r="AS44" s="123"/>
      <c r="AT44" s="123">
        <v>1184134731</v>
      </c>
      <c r="AU44" s="123"/>
      <c r="AV44" s="123"/>
      <c r="AW44" s="123"/>
      <c r="AX44" s="123"/>
      <c r="AY44" s="123"/>
      <c r="AZ44" s="123"/>
      <c r="BA44" s="123"/>
      <c r="BB44" s="123"/>
      <c r="BC44" s="142">
        <f>AT44/AK44*100</f>
        <v>82.91476685490449</v>
      </c>
      <c r="BD44" s="142"/>
      <c r="BE44" s="142"/>
      <c r="BF44" s="142"/>
      <c r="BG44" s="142"/>
      <c r="BH44" s="142"/>
      <c r="BI44" s="142"/>
      <c r="BJ44" s="142"/>
      <c r="BK44" s="10"/>
    </row>
    <row r="45" spans="2:63" s="11" customFormat="1" ht="11.25" customHeight="1">
      <c r="B45" s="12"/>
      <c r="C45" s="12"/>
      <c r="D45" s="12"/>
      <c r="E45" s="16"/>
      <c r="F45" s="16"/>
      <c r="G45" s="118">
        <v>23</v>
      </c>
      <c r="H45" s="118"/>
      <c r="I45" s="118"/>
      <c r="J45" s="12"/>
      <c r="K45" s="12"/>
      <c r="L45" s="12"/>
      <c r="M45" s="12"/>
      <c r="N45" s="87"/>
      <c r="O45" s="119">
        <v>623552</v>
      </c>
      <c r="P45" s="119"/>
      <c r="Q45" s="119"/>
      <c r="R45" s="119"/>
      <c r="S45" s="119"/>
      <c r="T45" s="119"/>
      <c r="U45" s="119"/>
      <c r="V45" s="119">
        <v>524682</v>
      </c>
      <c r="W45" s="119"/>
      <c r="X45" s="119"/>
      <c r="Y45" s="119"/>
      <c r="Z45" s="119"/>
      <c r="AA45" s="119"/>
      <c r="AB45" s="119"/>
      <c r="AC45" s="132">
        <f>V45/O45*100</f>
        <v>84.14406496972185</v>
      </c>
      <c r="AD45" s="132"/>
      <c r="AE45" s="132"/>
      <c r="AF45" s="132"/>
      <c r="AG45" s="132"/>
      <c r="AH45" s="132"/>
      <c r="AI45" s="132"/>
      <c r="AJ45" s="132"/>
      <c r="AK45" s="119">
        <v>1767247492</v>
      </c>
      <c r="AL45" s="119"/>
      <c r="AM45" s="119"/>
      <c r="AN45" s="119"/>
      <c r="AO45" s="119"/>
      <c r="AP45" s="119"/>
      <c r="AQ45" s="119"/>
      <c r="AR45" s="119"/>
      <c r="AS45" s="119"/>
      <c r="AT45" s="119">
        <v>1493216113</v>
      </c>
      <c r="AU45" s="119"/>
      <c r="AV45" s="119"/>
      <c r="AW45" s="119"/>
      <c r="AX45" s="119"/>
      <c r="AY45" s="119"/>
      <c r="AZ45" s="119"/>
      <c r="BA45" s="119"/>
      <c r="BB45" s="119"/>
      <c r="BC45" s="132">
        <f>AT45/AK45*100</f>
        <v>84.49388779780483</v>
      </c>
      <c r="BD45" s="132"/>
      <c r="BE45" s="132"/>
      <c r="BF45" s="132"/>
      <c r="BG45" s="132"/>
      <c r="BH45" s="132"/>
      <c r="BI45" s="132"/>
      <c r="BJ45" s="132"/>
      <c r="BK45" s="12"/>
    </row>
    <row r="46" spans="2:63" ht="11.25" customHeight="1">
      <c r="B46" s="7"/>
      <c r="C46" s="7"/>
      <c r="D46" s="7"/>
      <c r="E46" s="15"/>
      <c r="F46" s="15"/>
      <c r="G46" s="15"/>
      <c r="H46" s="15"/>
      <c r="I46" s="7"/>
      <c r="J46" s="7"/>
      <c r="K46" s="7"/>
      <c r="L46" s="7"/>
      <c r="M46" s="7"/>
      <c r="N46" s="8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10"/>
    </row>
    <row r="47" spans="2:6" ht="11.25" customHeight="1">
      <c r="B47" s="117" t="s">
        <v>17</v>
      </c>
      <c r="C47" s="117"/>
      <c r="D47" s="117"/>
      <c r="E47" s="6" t="s">
        <v>35</v>
      </c>
      <c r="F47" s="1" t="s">
        <v>18</v>
      </c>
    </row>
    <row r="48" spans="2:5" ht="9" customHeight="1">
      <c r="B48" s="14"/>
      <c r="C48" s="14"/>
      <c r="D48" s="14"/>
      <c r="E48" s="6"/>
    </row>
    <row r="49" spans="2:62" ht="12.75" customHeight="1">
      <c r="B49" s="122" t="s">
        <v>36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</row>
    <row r="50" spans="2:5" ht="7.5" customHeight="1">
      <c r="B50" s="14"/>
      <c r="C50" s="14"/>
      <c r="D50" s="14"/>
      <c r="E50" s="6"/>
    </row>
    <row r="51" spans="2:62" ht="12.75" customHeight="1">
      <c r="B51" s="141" t="s">
        <v>4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 t="s">
        <v>21</v>
      </c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 t="s">
        <v>22</v>
      </c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9"/>
    </row>
    <row r="52" spans="2:62" ht="12.75" customHeight="1">
      <c r="B52" s="141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 t="s">
        <v>23</v>
      </c>
      <c r="P52" s="138"/>
      <c r="Q52" s="138"/>
      <c r="R52" s="138"/>
      <c r="S52" s="138"/>
      <c r="T52" s="138"/>
      <c r="U52" s="138"/>
      <c r="V52" s="138" t="s">
        <v>24</v>
      </c>
      <c r="W52" s="138"/>
      <c r="X52" s="138"/>
      <c r="Y52" s="138"/>
      <c r="Z52" s="138"/>
      <c r="AA52" s="138"/>
      <c r="AB52" s="138"/>
      <c r="AC52" s="138" t="s">
        <v>25</v>
      </c>
      <c r="AD52" s="138"/>
      <c r="AE52" s="138"/>
      <c r="AF52" s="138"/>
      <c r="AG52" s="138"/>
      <c r="AH52" s="138"/>
      <c r="AI52" s="138"/>
      <c r="AJ52" s="138"/>
      <c r="AK52" s="138" t="s">
        <v>26</v>
      </c>
      <c r="AL52" s="138"/>
      <c r="AM52" s="138"/>
      <c r="AN52" s="138"/>
      <c r="AO52" s="138"/>
      <c r="AP52" s="138"/>
      <c r="AQ52" s="138"/>
      <c r="AR52" s="138"/>
      <c r="AS52" s="138"/>
      <c r="AT52" s="138" t="s">
        <v>27</v>
      </c>
      <c r="AU52" s="138"/>
      <c r="AV52" s="138"/>
      <c r="AW52" s="138"/>
      <c r="AX52" s="138"/>
      <c r="AY52" s="138"/>
      <c r="AZ52" s="138"/>
      <c r="BA52" s="138"/>
      <c r="BB52" s="138"/>
      <c r="BC52" s="138" t="s">
        <v>25</v>
      </c>
      <c r="BD52" s="138"/>
      <c r="BE52" s="138"/>
      <c r="BF52" s="138"/>
      <c r="BG52" s="138"/>
      <c r="BH52" s="138"/>
      <c r="BI52" s="138"/>
      <c r="BJ52" s="139"/>
    </row>
    <row r="53" spans="2:62" ht="11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89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40" t="s">
        <v>12</v>
      </c>
      <c r="AJ53" s="140"/>
      <c r="AK53" s="17"/>
      <c r="AL53" s="17"/>
      <c r="AM53" s="17"/>
      <c r="AN53" s="17"/>
      <c r="AO53" s="17"/>
      <c r="AP53" s="17"/>
      <c r="AQ53" s="17"/>
      <c r="AR53" s="140" t="s">
        <v>28</v>
      </c>
      <c r="AS53" s="140"/>
      <c r="AT53" s="17"/>
      <c r="AU53" s="17"/>
      <c r="AV53" s="17"/>
      <c r="AW53" s="17"/>
      <c r="AX53" s="17"/>
      <c r="AY53" s="17"/>
      <c r="AZ53" s="17"/>
      <c r="BA53" s="140" t="s">
        <v>28</v>
      </c>
      <c r="BB53" s="140"/>
      <c r="BC53" s="17"/>
      <c r="BD53" s="17"/>
      <c r="BE53" s="17"/>
      <c r="BF53" s="17"/>
      <c r="BG53" s="17"/>
      <c r="BH53" s="17"/>
      <c r="BI53" s="140" t="s">
        <v>29</v>
      </c>
      <c r="BJ53" s="140"/>
    </row>
    <row r="54" spans="2:62" ht="11.25" customHeight="1">
      <c r="B54" s="17"/>
      <c r="C54" s="137" t="s">
        <v>30</v>
      </c>
      <c r="D54" s="137"/>
      <c r="E54" s="137"/>
      <c r="F54" s="137"/>
      <c r="G54" s="133">
        <v>20</v>
      </c>
      <c r="H54" s="133"/>
      <c r="I54" s="133"/>
      <c r="J54" s="137" t="s">
        <v>31</v>
      </c>
      <c r="K54" s="137"/>
      <c r="L54" s="137"/>
      <c r="M54" s="137"/>
      <c r="N54" s="90"/>
      <c r="O54" s="135">
        <v>1242576</v>
      </c>
      <c r="P54" s="135"/>
      <c r="Q54" s="135"/>
      <c r="R54" s="135"/>
      <c r="S54" s="135"/>
      <c r="T54" s="135"/>
      <c r="U54" s="135"/>
      <c r="V54" s="135">
        <v>1029705</v>
      </c>
      <c r="W54" s="135"/>
      <c r="X54" s="135"/>
      <c r="Y54" s="135"/>
      <c r="Z54" s="135"/>
      <c r="AA54" s="135"/>
      <c r="AB54" s="135"/>
      <c r="AC54" s="130">
        <v>82.86857302893344</v>
      </c>
      <c r="AD54" s="130"/>
      <c r="AE54" s="130"/>
      <c r="AF54" s="130"/>
      <c r="AG54" s="130"/>
      <c r="AH54" s="130"/>
      <c r="AI54" s="130"/>
      <c r="AJ54" s="130"/>
      <c r="AK54" s="136">
        <v>3734024660</v>
      </c>
      <c r="AL54" s="136"/>
      <c r="AM54" s="136"/>
      <c r="AN54" s="136"/>
      <c r="AO54" s="136"/>
      <c r="AP54" s="136"/>
      <c r="AQ54" s="136"/>
      <c r="AR54" s="136"/>
      <c r="AS54" s="136"/>
      <c r="AT54" s="136">
        <v>3140496742</v>
      </c>
      <c r="AU54" s="136"/>
      <c r="AV54" s="136"/>
      <c r="AW54" s="136"/>
      <c r="AX54" s="136"/>
      <c r="AY54" s="136"/>
      <c r="AZ54" s="136"/>
      <c r="BA54" s="136"/>
      <c r="BB54" s="136"/>
      <c r="BC54" s="130">
        <v>84.10487417616572</v>
      </c>
      <c r="BD54" s="130"/>
      <c r="BE54" s="130"/>
      <c r="BF54" s="130"/>
      <c r="BG54" s="130"/>
      <c r="BH54" s="130"/>
      <c r="BI54" s="130"/>
      <c r="BJ54" s="130"/>
    </row>
    <row r="55" spans="2:62" ht="11.25" customHeight="1">
      <c r="B55" s="19"/>
      <c r="G55" s="133">
        <v>21</v>
      </c>
      <c r="H55" s="133"/>
      <c r="I55" s="133"/>
      <c r="N55" s="90"/>
      <c r="O55" s="135">
        <v>1254574</v>
      </c>
      <c r="P55" s="135"/>
      <c r="Q55" s="135"/>
      <c r="R55" s="135"/>
      <c r="S55" s="135"/>
      <c r="T55" s="135"/>
      <c r="U55" s="135"/>
      <c r="V55" s="135">
        <v>1036039</v>
      </c>
      <c r="W55" s="135"/>
      <c r="X55" s="135"/>
      <c r="Y55" s="135"/>
      <c r="Z55" s="135"/>
      <c r="AA55" s="135"/>
      <c r="AB55" s="135"/>
      <c r="AC55" s="130">
        <v>82.58093982499238</v>
      </c>
      <c r="AD55" s="130"/>
      <c r="AE55" s="130"/>
      <c r="AF55" s="130"/>
      <c r="AG55" s="130"/>
      <c r="AH55" s="130"/>
      <c r="AI55" s="130"/>
      <c r="AJ55" s="130"/>
      <c r="AK55" s="136">
        <v>4320413768</v>
      </c>
      <c r="AL55" s="136"/>
      <c r="AM55" s="136"/>
      <c r="AN55" s="136"/>
      <c r="AO55" s="136"/>
      <c r="AP55" s="136"/>
      <c r="AQ55" s="136"/>
      <c r="AR55" s="136"/>
      <c r="AS55" s="136"/>
      <c r="AT55" s="136">
        <v>3598763801</v>
      </c>
      <c r="AU55" s="136"/>
      <c r="AV55" s="136"/>
      <c r="AW55" s="136"/>
      <c r="AX55" s="136"/>
      <c r="AY55" s="136"/>
      <c r="AZ55" s="136"/>
      <c r="BA55" s="136"/>
      <c r="BB55" s="136"/>
      <c r="BC55" s="130">
        <v>83.29673948488352</v>
      </c>
      <c r="BD55" s="130"/>
      <c r="BE55" s="130"/>
      <c r="BF55" s="130"/>
      <c r="BG55" s="130"/>
      <c r="BH55" s="130"/>
      <c r="BI55" s="130"/>
      <c r="BJ55" s="130"/>
    </row>
    <row r="56" spans="2:62" s="11" customFormat="1" ht="11.25" customHeight="1">
      <c r="B56" s="20"/>
      <c r="C56" s="21"/>
      <c r="D56" s="21"/>
      <c r="E56" s="21"/>
      <c r="F56" s="21"/>
      <c r="G56" s="133">
        <v>22</v>
      </c>
      <c r="H56" s="133"/>
      <c r="I56" s="133"/>
      <c r="J56" s="21"/>
      <c r="K56" s="21"/>
      <c r="L56" s="21"/>
      <c r="M56" s="21"/>
      <c r="N56" s="91"/>
      <c r="O56" s="134">
        <v>1228438</v>
      </c>
      <c r="P56" s="134"/>
      <c r="Q56" s="134"/>
      <c r="R56" s="134"/>
      <c r="S56" s="134"/>
      <c r="T56" s="134"/>
      <c r="U56" s="134"/>
      <c r="V56" s="135">
        <v>1019351</v>
      </c>
      <c r="W56" s="135"/>
      <c r="X56" s="135"/>
      <c r="Y56" s="135"/>
      <c r="Z56" s="135"/>
      <c r="AA56" s="135"/>
      <c r="AB56" s="135"/>
      <c r="AC56" s="130">
        <f>V56/O56*100</f>
        <v>82.97944218593042</v>
      </c>
      <c r="AD56" s="130"/>
      <c r="AE56" s="130"/>
      <c r="AF56" s="130"/>
      <c r="AG56" s="130"/>
      <c r="AH56" s="130"/>
      <c r="AI56" s="130"/>
      <c r="AJ56" s="130"/>
      <c r="AK56" s="136">
        <v>3724129753</v>
      </c>
      <c r="AL56" s="136"/>
      <c r="AM56" s="136"/>
      <c r="AN56" s="136"/>
      <c r="AO56" s="136"/>
      <c r="AP56" s="136"/>
      <c r="AQ56" s="136"/>
      <c r="AR56" s="136"/>
      <c r="AS56" s="136"/>
      <c r="AT56" s="136">
        <v>3147471768</v>
      </c>
      <c r="AU56" s="136"/>
      <c r="AV56" s="136"/>
      <c r="AW56" s="136"/>
      <c r="AX56" s="136"/>
      <c r="AY56" s="136"/>
      <c r="AZ56" s="136"/>
      <c r="BA56" s="136"/>
      <c r="BB56" s="136"/>
      <c r="BC56" s="130">
        <f>AT56/AK56*100</f>
        <v>84.51563121463562</v>
      </c>
      <c r="BD56" s="130"/>
      <c r="BE56" s="130"/>
      <c r="BF56" s="130"/>
      <c r="BG56" s="130"/>
      <c r="BH56" s="130"/>
      <c r="BI56" s="130"/>
      <c r="BJ56" s="130"/>
    </row>
    <row r="57" spans="2:62" s="11" customFormat="1" ht="11.25" customHeight="1">
      <c r="B57" s="20"/>
      <c r="C57" s="21"/>
      <c r="D57" s="21"/>
      <c r="E57" s="21"/>
      <c r="F57" s="21"/>
      <c r="G57" s="131">
        <v>23</v>
      </c>
      <c r="H57" s="131"/>
      <c r="I57" s="131"/>
      <c r="J57" s="21"/>
      <c r="K57" s="21"/>
      <c r="L57" s="21"/>
      <c r="M57" s="21"/>
      <c r="N57" s="91"/>
      <c r="O57" s="119">
        <v>1202683</v>
      </c>
      <c r="P57" s="119"/>
      <c r="Q57" s="119"/>
      <c r="R57" s="119"/>
      <c r="S57" s="119"/>
      <c r="T57" s="119"/>
      <c r="U57" s="119"/>
      <c r="V57" s="119">
        <v>1010262</v>
      </c>
      <c r="W57" s="119"/>
      <c r="X57" s="119"/>
      <c r="Y57" s="119"/>
      <c r="Z57" s="119"/>
      <c r="AA57" s="119"/>
      <c r="AB57" s="119"/>
      <c r="AC57" s="132">
        <f>V57/O57*100</f>
        <v>84.00068846071657</v>
      </c>
      <c r="AD57" s="132"/>
      <c r="AE57" s="132"/>
      <c r="AF57" s="132"/>
      <c r="AG57" s="132"/>
      <c r="AH57" s="132"/>
      <c r="AI57" s="132"/>
      <c r="AJ57" s="132"/>
      <c r="AK57" s="119">
        <v>4024468706</v>
      </c>
      <c r="AL57" s="119"/>
      <c r="AM57" s="119"/>
      <c r="AN57" s="119"/>
      <c r="AO57" s="119"/>
      <c r="AP57" s="119"/>
      <c r="AQ57" s="119"/>
      <c r="AR57" s="119"/>
      <c r="AS57" s="119"/>
      <c r="AT57" s="119">
        <v>3465531691</v>
      </c>
      <c r="AU57" s="119"/>
      <c r="AV57" s="119"/>
      <c r="AW57" s="119"/>
      <c r="AX57" s="119"/>
      <c r="AY57" s="119"/>
      <c r="AZ57" s="119"/>
      <c r="BA57" s="119"/>
      <c r="BB57" s="119"/>
      <c r="BC57" s="132">
        <f>AT57/AK57*100</f>
        <v>86.1115328299934</v>
      </c>
      <c r="BD57" s="132"/>
      <c r="BE57" s="132"/>
      <c r="BF57" s="132"/>
      <c r="BG57" s="132"/>
      <c r="BH57" s="132"/>
      <c r="BI57" s="132"/>
      <c r="BJ57" s="132"/>
    </row>
    <row r="58" spans="2:62" ht="11.25" customHeight="1">
      <c r="B58" s="22"/>
      <c r="C58" s="23"/>
      <c r="D58" s="23"/>
      <c r="E58" s="23"/>
      <c r="F58" s="23"/>
      <c r="G58" s="24"/>
      <c r="H58" s="24"/>
      <c r="I58" s="24"/>
      <c r="J58" s="23"/>
      <c r="K58" s="23"/>
      <c r="L58" s="23"/>
      <c r="M58" s="23"/>
      <c r="N58" s="92"/>
      <c r="O58" s="25"/>
      <c r="P58" s="25"/>
      <c r="Q58" s="25"/>
      <c r="R58" s="25"/>
      <c r="S58" s="25"/>
      <c r="T58" s="25"/>
      <c r="U58" s="25"/>
      <c r="V58" s="24"/>
      <c r="W58" s="24"/>
      <c r="X58" s="24"/>
      <c r="Y58" s="24"/>
      <c r="Z58" s="24"/>
      <c r="AA58" s="24"/>
      <c r="AB58" s="24"/>
      <c r="AC58" s="26"/>
      <c r="AD58" s="26"/>
      <c r="AE58" s="26"/>
      <c r="AF58" s="26"/>
      <c r="AG58" s="26"/>
      <c r="AH58" s="26"/>
      <c r="AI58" s="26"/>
      <c r="AJ58" s="26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6"/>
      <c r="BD58" s="26"/>
      <c r="BE58" s="26"/>
      <c r="BF58" s="26"/>
      <c r="BG58" s="26"/>
      <c r="BH58" s="26"/>
      <c r="BI58" s="26"/>
      <c r="BJ58" s="26"/>
    </row>
    <row r="59" spans="2:6" ht="11.25" customHeight="1">
      <c r="B59" s="125" t="s">
        <v>17</v>
      </c>
      <c r="C59" s="125"/>
      <c r="D59" s="125"/>
      <c r="E59" s="6" t="s">
        <v>37</v>
      </c>
      <c r="F59" s="1" t="s">
        <v>18</v>
      </c>
    </row>
    <row r="60" spans="2:5" ht="9" customHeight="1">
      <c r="B60" s="14"/>
      <c r="C60" s="14"/>
      <c r="D60" s="14"/>
      <c r="E60" s="6"/>
    </row>
    <row r="61" spans="2:62" ht="12.75" customHeight="1">
      <c r="B61" s="126" t="s">
        <v>38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</row>
    <row r="62" spans="2:62" ht="12.75" customHeight="1">
      <c r="B62" s="122" t="s">
        <v>20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</row>
    <row r="63" spans="2:63" ht="7.5" customHeight="1">
      <c r="B63" s="7"/>
      <c r="C63" s="7"/>
      <c r="D63" s="7"/>
      <c r="E63" s="15"/>
      <c r="F63" s="15"/>
      <c r="G63" s="15"/>
      <c r="H63" s="15"/>
      <c r="I63" s="28"/>
      <c r="J63" s="28"/>
      <c r="K63" s="2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10"/>
    </row>
    <row r="64" spans="2:63" ht="12.75" customHeight="1">
      <c r="B64" s="127" t="s">
        <v>4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 t="s">
        <v>39</v>
      </c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 t="s">
        <v>40</v>
      </c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9"/>
      <c r="BK64" s="10"/>
    </row>
    <row r="65" spans="2:63" ht="12.75" customHeight="1"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 t="s">
        <v>26</v>
      </c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 t="s">
        <v>27</v>
      </c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 t="s">
        <v>26</v>
      </c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 t="s">
        <v>27</v>
      </c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9"/>
      <c r="BK65" s="10"/>
    </row>
    <row r="66" spans="2:63" ht="11.25" customHeight="1">
      <c r="B66" s="10"/>
      <c r="C66" s="5"/>
      <c r="D66" s="5"/>
      <c r="E66" s="5"/>
      <c r="F66" s="5"/>
      <c r="G66" s="10"/>
      <c r="H66" s="10"/>
      <c r="I66" s="10"/>
      <c r="J66" s="10"/>
      <c r="K66" s="10"/>
      <c r="L66" s="10"/>
      <c r="M66" s="10"/>
      <c r="N66" s="85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22" t="s">
        <v>28</v>
      </c>
      <c r="Z66" s="122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22" t="s">
        <v>28</v>
      </c>
      <c r="AL66" s="122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22" t="s">
        <v>28</v>
      </c>
      <c r="AX66" s="122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22" t="s">
        <v>28</v>
      </c>
      <c r="BJ66" s="122"/>
      <c r="BK66" s="10"/>
    </row>
    <row r="67" spans="2:63" ht="11.25" customHeight="1">
      <c r="B67" s="10"/>
      <c r="C67" s="5"/>
      <c r="D67" s="5"/>
      <c r="E67" s="5"/>
      <c r="F67" s="5"/>
      <c r="G67" s="10"/>
      <c r="H67" s="10"/>
      <c r="I67" s="10"/>
      <c r="J67" s="10"/>
      <c r="K67" s="10"/>
      <c r="L67" s="10"/>
      <c r="M67" s="10"/>
      <c r="N67" s="86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5"/>
      <c r="Z67" s="5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5"/>
      <c r="AL67" s="5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5"/>
      <c r="AX67" s="5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5"/>
      <c r="BJ67" s="5"/>
      <c r="BK67" s="10"/>
    </row>
    <row r="68" spans="3:63" ht="11.25" customHeight="1">
      <c r="C68" s="124" t="s">
        <v>30</v>
      </c>
      <c r="D68" s="124"/>
      <c r="E68" s="124"/>
      <c r="F68" s="124"/>
      <c r="G68" s="122">
        <v>19</v>
      </c>
      <c r="H68" s="122"/>
      <c r="I68" s="122"/>
      <c r="J68" s="124" t="s">
        <v>31</v>
      </c>
      <c r="K68" s="124"/>
      <c r="L68" s="124"/>
      <c r="M68" s="124"/>
      <c r="N68" s="86"/>
      <c r="O68" s="123">
        <v>133530</v>
      </c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>
        <v>115263</v>
      </c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>
        <v>79155</v>
      </c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>
        <v>68327</v>
      </c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0"/>
    </row>
    <row r="69" spans="2:63" s="11" customFormat="1" ht="11.25" customHeight="1">
      <c r="B69" s="10"/>
      <c r="C69" s="10"/>
      <c r="D69" s="10"/>
      <c r="E69" s="5"/>
      <c r="F69" s="5"/>
      <c r="G69" s="122">
        <v>20</v>
      </c>
      <c r="H69" s="122"/>
      <c r="I69" s="122"/>
      <c r="J69" s="10"/>
      <c r="K69" s="10"/>
      <c r="L69" s="10"/>
      <c r="M69" s="10"/>
      <c r="N69" s="86"/>
      <c r="O69" s="123">
        <v>105089</v>
      </c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>
        <v>88391</v>
      </c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>
        <v>65139</v>
      </c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>
        <v>54789</v>
      </c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"/>
    </row>
    <row r="70" spans="2:63" s="11" customFormat="1" ht="11.25" customHeight="1">
      <c r="B70" s="12"/>
      <c r="C70" s="12"/>
      <c r="D70" s="12"/>
      <c r="E70" s="16"/>
      <c r="F70" s="16"/>
      <c r="G70" s="122">
        <v>21</v>
      </c>
      <c r="H70" s="122"/>
      <c r="I70" s="122"/>
      <c r="J70" s="12"/>
      <c r="K70" s="12"/>
      <c r="L70" s="12"/>
      <c r="M70" s="12"/>
      <c r="N70" s="87"/>
      <c r="O70" s="123">
        <v>101386</v>
      </c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>
        <v>84452</v>
      </c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>
        <v>62169</v>
      </c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>
        <v>51786</v>
      </c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"/>
    </row>
    <row r="71" spans="2:63" ht="11.25" customHeight="1">
      <c r="B71" s="10"/>
      <c r="C71" s="10"/>
      <c r="D71" s="10"/>
      <c r="E71" s="5"/>
      <c r="F71" s="5"/>
      <c r="G71" s="122">
        <v>22</v>
      </c>
      <c r="H71" s="122"/>
      <c r="I71" s="122"/>
      <c r="J71" s="10"/>
      <c r="K71" s="10"/>
      <c r="L71" s="10"/>
      <c r="M71" s="10"/>
      <c r="N71" s="86"/>
      <c r="O71" s="123">
        <v>106840</v>
      </c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>
        <v>90297</v>
      </c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>
        <v>65874</v>
      </c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>
        <v>55674</v>
      </c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0"/>
    </row>
    <row r="72" spans="2:63" s="11" customFormat="1" ht="11.25" customHeight="1">
      <c r="B72" s="12"/>
      <c r="C72" s="12"/>
      <c r="D72" s="12"/>
      <c r="E72" s="16"/>
      <c r="F72" s="16"/>
      <c r="G72" s="118">
        <v>23</v>
      </c>
      <c r="H72" s="118"/>
      <c r="I72" s="118"/>
      <c r="J72" s="12"/>
      <c r="K72" s="12"/>
      <c r="L72" s="12"/>
      <c r="M72" s="12"/>
      <c r="N72" s="87"/>
      <c r="O72" s="119">
        <f>AK30/122848</f>
        <v>109864.3111812972</v>
      </c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>
        <f>AT30/122848</f>
        <v>94604.24320298254</v>
      </c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>
        <f>AK30/BD14</f>
        <v>67975.19491115678</v>
      </c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>
        <f>AT30/BD14</f>
        <v>58533.492833111726</v>
      </c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2"/>
    </row>
    <row r="73" spans="2:63" ht="11.25" customHeight="1">
      <c r="B73" s="7"/>
      <c r="C73" s="7"/>
      <c r="D73" s="7"/>
      <c r="E73" s="15"/>
      <c r="F73" s="15"/>
      <c r="G73" s="15"/>
      <c r="H73" s="15"/>
      <c r="I73" s="7"/>
      <c r="J73" s="7"/>
      <c r="K73" s="7"/>
      <c r="L73" s="7"/>
      <c r="M73" s="7"/>
      <c r="N73" s="88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10"/>
    </row>
    <row r="74" spans="3:63" ht="11.25" customHeight="1">
      <c r="C74" s="120" t="s">
        <v>14</v>
      </c>
      <c r="D74" s="120"/>
      <c r="E74" s="5" t="s">
        <v>15</v>
      </c>
      <c r="F74" s="121">
        <v>-1</v>
      </c>
      <c r="G74" s="121"/>
      <c r="H74" s="10" t="s">
        <v>32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2:63" ht="11.25" customHeight="1">
      <c r="B75" s="10"/>
      <c r="C75" s="5"/>
      <c r="D75" s="5"/>
      <c r="E75" s="5"/>
      <c r="F75" s="116">
        <v>-2</v>
      </c>
      <c r="G75" s="116"/>
      <c r="H75" s="10" t="s">
        <v>41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</row>
    <row r="76" spans="2:63" ht="11.25" customHeight="1">
      <c r="B76" s="117" t="s">
        <v>17</v>
      </c>
      <c r="C76" s="117"/>
      <c r="D76" s="117"/>
      <c r="E76" s="6" t="s">
        <v>15</v>
      </c>
      <c r="F76" s="1" t="s">
        <v>18</v>
      </c>
      <c r="I76" s="30"/>
      <c r="J76" s="3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</row>
    <row r="77" ht="10.5" customHeight="1"/>
    <row r="78" ht="10.5" customHeight="1"/>
    <row r="79" ht="10.5" customHeight="1"/>
    <row r="80" spans="8:56" ht="12" customHeight="1">
      <c r="H80" s="31"/>
      <c r="I80" s="3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</row>
    <row r="81" spans="8:56" ht="12" customHeight="1">
      <c r="H81" s="31"/>
      <c r="I81" s="3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</row>
    <row r="82" spans="8:56" ht="12" customHeight="1">
      <c r="H82" s="31"/>
      <c r="I82" s="3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</row>
    <row r="83" spans="8:56" ht="12" customHeight="1">
      <c r="H83" s="31"/>
      <c r="I83" s="3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</row>
  </sheetData>
  <sheetProtection/>
  <mergeCells count="252">
    <mergeCell ref="B3:BJ3"/>
    <mergeCell ref="B4:BJ4"/>
    <mergeCell ref="B6:M7"/>
    <mergeCell ref="N6:T7"/>
    <mergeCell ref="U6:AA7"/>
    <mergeCell ref="AB6:AO6"/>
    <mergeCell ref="AP6:AV7"/>
    <mergeCell ref="AW6:BC7"/>
    <mergeCell ref="BD6:BJ7"/>
    <mergeCell ref="AB7:AH7"/>
    <mergeCell ref="AI7:AO7"/>
    <mergeCell ref="AN8:AO8"/>
    <mergeCell ref="BB8:BC8"/>
    <mergeCell ref="C10:F10"/>
    <mergeCell ref="G10:H10"/>
    <mergeCell ref="I10:L10"/>
    <mergeCell ref="N10:T10"/>
    <mergeCell ref="U10:AA10"/>
    <mergeCell ref="AB10:AH10"/>
    <mergeCell ref="AI10:AO10"/>
    <mergeCell ref="AP10:AV10"/>
    <mergeCell ref="AW10:BC10"/>
    <mergeCell ref="BD10:BJ10"/>
    <mergeCell ref="G11:H11"/>
    <mergeCell ref="N11:T11"/>
    <mergeCell ref="U11:AA11"/>
    <mergeCell ref="AB11:AH11"/>
    <mergeCell ref="AI11:AO11"/>
    <mergeCell ref="AP11:AV11"/>
    <mergeCell ref="AW11:BC11"/>
    <mergeCell ref="BD11:BJ11"/>
    <mergeCell ref="G12:H12"/>
    <mergeCell ref="N12:T12"/>
    <mergeCell ref="U12:AA12"/>
    <mergeCell ref="AB12:AH12"/>
    <mergeCell ref="AI12:AO12"/>
    <mergeCell ref="AP12:AV12"/>
    <mergeCell ref="AW12:BC12"/>
    <mergeCell ref="BD12:BJ12"/>
    <mergeCell ref="G13:H13"/>
    <mergeCell ref="N13:T13"/>
    <mergeCell ref="U13:AA13"/>
    <mergeCell ref="AB13:AH13"/>
    <mergeCell ref="AI13:AO13"/>
    <mergeCell ref="AP13:AV13"/>
    <mergeCell ref="AW13:BC13"/>
    <mergeCell ref="BD13:BJ13"/>
    <mergeCell ref="G14:H14"/>
    <mergeCell ref="N14:T14"/>
    <mergeCell ref="U14:AA14"/>
    <mergeCell ref="AB14:AH14"/>
    <mergeCell ref="AI14:AO14"/>
    <mergeCell ref="AP14:AV14"/>
    <mergeCell ref="AW14:BC14"/>
    <mergeCell ref="BD14:BJ14"/>
    <mergeCell ref="C16:D16"/>
    <mergeCell ref="B17:D17"/>
    <mergeCell ref="B19:BJ19"/>
    <mergeCell ref="B20:BJ20"/>
    <mergeCell ref="B22:N23"/>
    <mergeCell ref="O22:AJ22"/>
    <mergeCell ref="AK22:BJ22"/>
    <mergeCell ref="O23:U23"/>
    <mergeCell ref="V23:AB23"/>
    <mergeCell ref="AC23:AJ23"/>
    <mergeCell ref="AK23:AS23"/>
    <mergeCell ref="AT23:BB23"/>
    <mergeCell ref="BC23:BJ23"/>
    <mergeCell ref="AI24:AJ24"/>
    <mergeCell ref="AR24:AS24"/>
    <mergeCell ref="BA24:BB24"/>
    <mergeCell ref="BI24:BJ24"/>
    <mergeCell ref="C26:F26"/>
    <mergeCell ref="G26:I26"/>
    <mergeCell ref="J26:M26"/>
    <mergeCell ref="O26:U26"/>
    <mergeCell ref="V26:AB26"/>
    <mergeCell ref="AC26:AJ26"/>
    <mergeCell ref="BC26:BJ26"/>
    <mergeCell ref="G27:I27"/>
    <mergeCell ref="O27:U27"/>
    <mergeCell ref="V27:AB27"/>
    <mergeCell ref="AC27:AJ27"/>
    <mergeCell ref="AK27:AS27"/>
    <mergeCell ref="AT27:BB27"/>
    <mergeCell ref="BC27:BJ27"/>
    <mergeCell ref="V28:AB28"/>
    <mergeCell ref="AC28:AJ28"/>
    <mergeCell ref="AK28:AS28"/>
    <mergeCell ref="AT28:BB28"/>
    <mergeCell ref="AK26:AS26"/>
    <mergeCell ref="AT26:BB26"/>
    <mergeCell ref="BC28:BJ28"/>
    <mergeCell ref="G29:I29"/>
    <mergeCell ref="O29:U29"/>
    <mergeCell ref="V29:AB29"/>
    <mergeCell ref="AC29:AJ29"/>
    <mergeCell ref="AK29:AS29"/>
    <mergeCell ref="AT29:BB29"/>
    <mergeCell ref="BC29:BJ29"/>
    <mergeCell ref="G28:I28"/>
    <mergeCell ref="O28:U28"/>
    <mergeCell ref="G30:I30"/>
    <mergeCell ref="O30:U30"/>
    <mergeCell ref="V30:AB30"/>
    <mergeCell ref="AC30:AJ30"/>
    <mergeCell ref="AK30:AS30"/>
    <mergeCell ref="AT30:BB30"/>
    <mergeCell ref="BC30:BJ30"/>
    <mergeCell ref="C32:D32"/>
    <mergeCell ref="B33:D33"/>
    <mergeCell ref="B35:BJ35"/>
    <mergeCell ref="B37:N38"/>
    <mergeCell ref="O37:AJ37"/>
    <mergeCell ref="AK37:BJ37"/>
    <mergeCell ref="O38:U38"/>
    <mergeCell ref="V38:AB38"/>
    <mergeCell ref="AC38:AJ38"/>
    <mergeCell ref="AK38:AS38"/>
    <mergeCell ref="AT38:BB38"/>
    <mergeCell ref="BC38:BJ38"/>
    <mergeCell ref="AI39:AJ39"/>
    <mergeCell ref="AR39:AS39"/>
    <mergeCell ref="BA39:BB39"/>
    <mergeCell ref="BI39:BJ39"/>
    <mergeCell ref="C41:F41"/>
    <mergeCell ref="G41:I41"/>
    <mergeCell ref="J41:M41"/>
    <mergeCell ref="O41:U41"/>
    <mergeCell ref="V41:AB41"/>
    <mergeCell ref="AC41:AJ41"/>
    <mergeCell ref="BC41:BJ41"/>
    <mergeCell ref="G42:I42"/>
    <mergeCell ref="O42:U42"/>
    <mergeCell ref="V42:AB42"/>
    <mergeCell ref="AC42:AJ42"/>
    <mergeCell ref="AK42:AS42"/>
    <mergeCell ref="AT42:BB42"/>
    <mergeCell ref="BC42:BJ42"/>
    <mergeCell ref="V43:AB43"/>
    <mergeCell ref="AC43:AJ43"/>
    <mergeCell ref="AK43:AS43"/>
    <mergeCell ref="AT43:BB43"/>
    <mergeCell ref="AK41:AS41"/>
    <mergeCell ref="AT41:BB41"/>
    <mergeCell ref="BC43:BJ43"/>
    <mergeCell ref="G44:I44"/>
    <mergeCell ref="O44:U44"/>
    <mergeCell ref="V44:AB44"/>
    <mergeCell ref="AC44:AJ44"/>
    <mergeCell ref="AK44:AS44"/>
    <mergeCell ref="AT44:BB44"/>
    <mergeCell ref="BC44:BJ44"/>
    <mergeCell ref="G43:I43"/>
    <mergeCell ref="O43:U43"/>
    <mergeCell ref="G45:I45"/>
    <mergeCell ref="O45:U45"/>
    <mergeCell ref="V45:AB45"/>
    <mergeCell ref="AC45:AJ45"/>
    <mergeCell ref="AK45:AS45"/>
    <mergeCell ref="AT45:BB45"/>
    <mergeCell ref="BC45:BJ45"/>
    <mergeCell ref="B47:D47"/>
    <mergeCell ref="B49:BJ49"/>
    <mergeCell ref="B51:N52"/>
    <mergeCell ref="O51:AJ51"/>
    <mergeCell ref="AK51:BJ51"/>
    <mergeCell ref="O52:U52"/>
    <mergeCell ref="V52:AB52"/>
    <mergeCell ref="AC52:AJ52"/>
    <mergeCell ref="AK52:AS52"/>
    <mergeCell ref="AT52:BB52"/>
    <mergeCell ref="BC52:BJ52"/>
    <mergeCell ref="AI53:AJ53"/>
    <mergeCell ref="AR53:AS53"/>
    <mergeCell ref="BA53:BB53"/>
    <mergeCell ref="BI53:BJ53"/>
    <mergeCell ref="C54:F54"/>
    <mergeCell ref="G54:I54"/>
    <mergeCell ref="J54:M54"/>
    <mergeCell ref="O54:U54"/>
    <mergeCell ref="V54:AB54"/>
    <mergeCell ref="AC54:AJ54"/>
    <mergeCell ref="BC54:BJ54"/>
    <mergeCell ref="G55:I55"/>
    <mergeCell ref="O55:U55"/>
    <mergeCell ref="V55:AB55"/>
    <mergeCell ref="AC55:AJ55"/>
    <mergeCell ref="AK55:AS55"/>
    <mergeCell ref="AT55:BB55"/>
    <mergeCell ref="BC55:BJ55"/>
    <mergeCell ref="V56:AB56"/>
    <mergeCell ref="AC56:AJ56"/>
    <mergeCell ref="AK56:AS56"/>
    <mergeCell ref="AT56:BB56"/>
    <mergeCell ref="AK54:AS54"/>
    <mergeCell ref="AT54:BB54"/>
    <mergeCell ref="BC56:BJ56"/>
    <mergeCell ref="G57:I57"/>
    <mergeCell ref="O57:U57"/>
    <mergeCell ref="V57:AB57"/>
    <mergeCell ref="AC57:AJ57"/>
    <mergeCell ref="AK57:AS57"/>
    <mergeCell ref="AT57:BB57"/>
    <mergeCell ref="BC57:BJ57"/>
    <mergeCell ref="G56:I56"/>
    <mergeCell ref="O56:U56"/>
    <mergeCell ref="B59:D59"/>
    <mergeCell ref="B61:BJ61"/>
    <mergeCell ref="B62:BJ62"/>
    <mergeCell ref="B64:N65"/>
    <mergeCell ref="O64:AL64"/>
    <mergeCell ref="AM64:BJ64"/>
    <mergeCell ref="O65:Z65"/>
    <mergeCell ref="AA65:AL65"/>
    <mergeCell ref="AM65:AX65"/>
    <mergeCell ref="AY65:BJ65"/>
    <mergeCell ref="Y66:Z66"/>
    <mergeCell ref="AK66:AL66"/>
    <mergeCell ref="AW66:AX66"/>
    <mergeCell ref="BI66:BJ66"/>
    <mergeCell ref="C68:F68"/>
    <mergeCell ref="G68:I68"/>
    <mergeCell ref="J68:M68"/>
    <mergeCell ref="O68:Z68"/>
    <mergeCell ref="AA68:AL68"/>
    <mergeCell ref="AM68:AX68"/>
    <mergeCell ref="AA71:AL71"/>
    <mergeCell ref="AM71:AX71"/>
    <mergeCell ref="AY71:BJ71"/>
    <mergeCell ref="AY68:BJ68"/>
    <mergeCell ref="G69:I69"/>
    <mergeCell ref="O69:Z69"/>
    <mergeCell ref="AA69:AL69"/>
    <mergeCell ref="AM69:AX69"/>
    <mergeCell ref="AY69:BJ69"/>
    <mergeCell ref="AY72:BJ72"/>
    <mergeCell ref="C74:D74"/>
    <mergeCell ref="F74:G74"/>
    <mergeCell ref="G70:I70"/>
    <mergeCell ref="O70:Z70"/>
    <mergeCell ref="AA70:AL70"/>
    <mergeCell ref="AM70:AX70"/>
    <mergeCell ref="AY70:BJ70"/>
    <mergeCell ref="G71:I71"/>
    <mergeCell ref="O71:Z71"/>
    <mergeCell ref="F75:G75"/>
    <mergeCell ref="B76:D76"/>
    <mergeCell ref="G72:I72"/>
    <mergeCell ref="O72:Z72"/>
    <mergeCell ref="AA72:AL72"/>
    <mergeCell ref="AM72:AX7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78"/>
  <sheetViews>
    <sheetView workbookViewId="0" topLeftCell="A1">
      <selection activeCell="B3" sqref="B3:BJ3"/>
    </sheetView>
  </sheetViews>
  <sheetFormatPr defaultColWidth="9.140625" defaultRowHeight="12" customHeight="1"/>
  <cols>
    <col min="1" max="63" width="1.57421875" style="1" customWidth="1"/>
    <col min="64" max="16384" width="9.00390625" style="1" customWidth="1"/>
  </cols>
  <sheetData>
    <row r="1" ht="10.5" customHeight="1">
      <c r="A1" s="33" t="s">
        <v>42</v>
      </c>
    </row>
    <row r="2" ht="10.5" customHeight="1"/>
    <row r="3" spans="2:62" ht="12.75" customHeight="1">
      <c r="B3" s="122" t="s">
        <v>33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</row>
    <row r="4" spans="2:62" ht="7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4" ht="15" customHeight="1">
      <c r="B5" s="127" t="s">
        <v>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 t="s">
        <v>39</v>
      </c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 t="s">
        <v>40</v>
      </c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9"/>
      <c r="BL5" s="10"/>
    </row>
    <row r="6" spans="2:62" ht="15" customHeight="1"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 t="s">
        <v>26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 t="s">
        <v>27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 t="s">
        <v>26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 t="s">
        <v>27</v>
      </c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9"/>
    </row>
    <row r="7" spans="2:62" ht="12.75" customHeight="1">
      <c r="B7" s="10"/>
      <c r="C7" s="5"/>
      <c r="D7" s="5"/>
      <c r="E7" s="5"/>
      <c r="F7" s="5"/>
      <c r="G7" s="10"/>
      <c r="H7" s="10"/>
      <c r="I7" s="10"/>
      <c r="J7" s="10"/>
      <c r="K7" s="10"/>
      <c r="L7" s="10"/>
      <c r="M7" s="10"/>
      <c r="N7" s="85"/>
      <c r="O7" s="10"/>
      <c r="P7" s="10"/>
      <c r="Q7" s="10"/>
      <c r="R7" s="10"/>
      <c r="S7" s="10"/>
      <c r="T7" s="10"/>
      <c r="U7" s="10"/>
      <c r="V7" s="10"/>
      <c r="W7" s="10"/>
      <c r="X7" s="10"/>
      <c r="Y7" s="122" t="s">
        <v>28</v>
      </c>
      <c r="Z7" s="122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22" t="s">
        <v>28</v>
      </c>
      <c r="AL7" s="122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22" t="s">
        <v>28</v>
      </c>
      <c r="AX7" s="122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22" t="s">
        <v>28</v>
      </c>
      <c r="BJ7" s="122"/>
    </row>
    <row r="8" spans="2:62" ht="9.75" customHeight="1">
      <c r="B8" s="10"/>
      <c r="C8" s="5"/>
      <c r="D8" s="5"/>
      <c r="E8" s="5"/>
      <c r="F8" s="5"/>
      <c r="G8" s="10"/>
      <c r="H8" s="10"/>
      <c r="I8" s="10"/>
      <c r="J8" s="10"/>
      <c r="K8" s="10"/>
      <c r="L8" s="10"/>
      <c r="M8" s="10"/>
      <c r="N8" s="86"/>
      <c r="O8" s="10"/>
      <c r="P8" s="10"/>
      <c r="Q8" s="10"/>
      <c r="R8" s="10"/>
      <c r="S8" s="10"/>
      <c r="T8" s="10"/>
      <c r="U8" s="10"/>
      <c r="V8" s="10"/>
      <c r="W8" s="10"/>
      <c r="X8" s="10"/>
      <c r="Y8" s="5"/>
      <c r="Z8" s="5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5"/>
      <c r="AL8" s="5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5"/>
      <c r="AX8" s="5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5"/>
      <c r="BJ8" s="5"/>
    </row>
    <row r="9" spans="2:62" s="11" customFormat="1" ht="12.75" customHeight="1">
      <c r="B9" s="12"/>
      <c r="C9" s="124" t="s">
        <v>30</v>
      </c>
      <c r="D9" s="124"/>
      <c r="E9" s="124"/>
      <c r="F9" s="124"/>
      <c r="G9" s="122">
        <v>19</v>
      </c>
      <c r="H9" s="122"/>
      <c r="I9" s="122"/>
      <c r="J9" s="124" t="s">
        <v>31</v>
      </c>
      <c r="K9" s="124"/>
      <c r="L9" s="124"/>
      <c r="M9" s="124"/>
      <c r="N9" s="86"/>
      <c r="O9" s="191">
        <v>30160</v>
      </c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>
        <v>25011</v>
      </c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>
        <v>23889</v>
      </c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>
        <v>19810</v>
      </c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</row>
    <row r="10" spans="2:62" ht="12.75" customHeight="1">
      <c r="B10" s="10"/>
      <c r="C10" s="10"/>
      <c r="D10" s="10"/>
      <c r="E10" s="5"/>
      <c r="F10" s="5"/>
      <c r="G10" s="122">
        <v>20</v>
      </c>
      <c r="H10" s="122"/>
      <c r="I10" s="122"/>
      <c r="J10" s="10"/>
      <c r="K10" s="10"/>
      <c r="L10" s="10"/>
      <c r="M10" s="10"/>
      <c r="N10" s="86"/>
      <c r="O10" s="200" t="s">
        <v>43</v>
      </c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 t="s">
        <v>43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191">
        <v>20762</v>
      </c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>
        <v>17126</v>
      </c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</row>
    <row r="11" spans="2:62" ht="12.75" customHeight="1">
      <c r="B11" s="10"/>
      <c r="C11" s="10"/>
      <c r="D11" s="10"/>
      <c r="E11" s="5"/>
      <c r="F11" s="5"/>
      <c r="G11" s="122">
        <v>21</v>
      </c>
      <c r="H11" s="122"/>
      <c r="I11" s="122"/>
      <c r="J11" s="10"/>
      <c r="K11" s="10"/>
      <c r="L11" s="10"/>
      <c r="M11" s="10"/>
      <c r="N11" s="86"/>
      <c r="O11" s="200" t="s">
        <v>43</v>
      </c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 t="s">
        <v>43</v>
      </c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>
        <v>19742</v>
      </c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>
        <v>16199</v>
      </c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</row>
    <row r="12" spans="2:62" ht="12.75" customHeight="1">
      <c r="B12" s="10"/>
      <c r="C12" s="10"/>
      <c r="D12" s="10"/>
      <c r="E12" s="5"/>
      <c r="F12" s="5"/>
      <c r="G12" s="122">
        <v>22</v>
      </c>
      <c r="H12" s="122"/>
      <c r="I12" s="122"/>
      <c r="J12" s="10"/>
      <c r="K12" s="10"/>
      <c r="L12" s="10"/>
      <c r="M12" s="10"/>
      <c r="N12" s="86"/>
      <c r="O12" s="199" t="s">
        <v>44</v>
      </c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 t="s">
        <v>44</v>
      </c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200">
        <v>19614</v>
      </c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>
        <v>16263</v>
      </c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</row>
    <row r="13" spans="2:62" ht="12.75" customHeight="1">
      <c r="B13" s="10"/>
      <c r="C13" s="10"/>
      <c r="D13" s="10"/>
      <c r="E13" s="5"/>
      <c r="F13" s="5"/>
      <c r="G13" s="118">
        <v>23</v>
      </c>
      <c r="H13" s="118"/>
      <c r="I13" s="118"/>
      <c r="J13" s="12"/>
      <c r="K13" s="12"/>
      <c r="L13" s="12"/>
      <c r="M13" s="12"/>
      <c r="N13" s="87"/>
      <c r="O13" s="199" t="s">
        <v>44</v>
      </c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 t="s">
        <v>44</v>
      </c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0">
        <f>1767247492/73790</f>
        <v>23949.688196232553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>
        <f>1493216113/73790</f>
        <v>20236.022672448842</v>
      </c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</row>
    <row r="14" spans="2:62" ht="12.75" customHeight="1">
      <c r="B14" s="7"/>
      <c r="C14" s="7"/>
      <c r="D14" s="7"/>
      <c r="E14" s="15"/>
      <c r="F14" s="15"/>
      <c r="G14" s="15"/>
      <c r="H14" s="15"/>
      <c r="I14" s="7"/>
      <c r="J14" s="7"/>
      <c r="K14" s="7"/>
      <c r="L14" s="7"/>
      <c r="M14" s="7"/>
      <c r="N14" s="8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2" ht="12" customHeight="1">
      <c r="B15" s="13"/>
      <c r="C15" s="120" t="s">
        <v>14</v>
      </c>
      <c r="D15" s="120"/>
      <c r="E15" s="6" t="s">
        <v>15</v>
      </c>
      <c r="F15" s="1" t="s">
        <v>45</v>
      </c>
      <c r="G15" s="5"/>
      <c r="H15" s="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2:6" ht="12" customHeight="1">
      <c r="B16" s="125" t="s">
        <v>17</v>
      </c>
      <c r="C16" s="125"/>
      <c r="D16" s="125"/>
      <c r="E16" s="6" t="s">
        <v>15</v>
      </c>
      <c r="F16" s="1" t="s">
        <v>18</v>
      </c>
    </row>
    <row r="17" spans="2:5" ht="9" customHeight="1">
      <c r="B17" s="27"/>
      <c r="C17" s="27"/>
      <c r="D17" s="27"/>
      <c r="E17" s="6"/>
    </row>
    <row r="18" spans="2:62" ht="12.75" customHeight="1">
      <c r="B18" s="122" t="s">
        <v>36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</row>
    <row r="19" spans="2:5" ht="7.5" customHeight="1">
      <c r="B19" s="27"/>
      <c r="C19" s="27"/>
      <c r="D19" s="27"/>
      <c r="E19" s="6"/>
    </row>
    <row r="20" spans="2:62" ht="15" customHeight="1">
      <c r="B20" s="141" t="s">
        <v>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28" t="s">
        <v>39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 t="s">
        <v>40</v>
      </c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9"/>
    </row>
    <row r="21" spans="2:62" ht="15" customHeight="1">
      <c r="B21" s="141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28" t="s">
        <v>26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 t="s">
        <v>27</v>
      </c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 t="s">
        <v>26</v>
      </c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 t="s">
        <v>27</v>
      </c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9"/>
    </row>
    <row r="22" spans="2:62" ht="12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9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22" t="s">
        <v>28</v>
      </c>
      <c r="Z22" s="122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22" t="s">
        <v>28</v>
      </c>
      <c r="AL22" s="122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22" t="s">
        <v>28</v>
      </c>
      <c r="AX22" s="122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22" t="s">
        <v>28</v>
      </c>
      <c r="BJ22" s="122"/>
    </row>
    <row r="23" spans="2:62" ht="9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90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34"/>
      <c r="AJ23" s="34"/>
      <c r="AK23" s="17"/>
      <c r="AL23" s="17"/>
      <c r="AM23" s="17"/>
      <c r="AN23" s="17"/>
      <c r="AO23" s="17"/>
      <c r="AP23" s="17"/>
      <c r="AQ23" s="17"/>
      <c r="AR23" s="34"/>
      <c r="AS23" s="34"/>
      <c r="AT23" s="17"/>
      <c r="AU23" s="17"/>
      <c r="AV23" s="17"/>
      <c r="AW23" s="17"/>
      <c r="AX23" s="17"/>
      <c r="AY23" s="17"/>
      <c r="AZ23" s="17"/>
      <c r="BA23" s="34"/>
      <c r="BB23" s="34"/>
      <c r="BC23" s="17"/>
      <c r="BD23" s="17"/>
      <c r="BE23" s="17"/>
      <c r="BF23" s="17"/>
      <c r="BG23" s="17"/>
      <c r="BH23" s="17"/>
      <c r="BI23" s="34"/>
      <c r="BJ23" s="34"/>
    </row>
    <row r="24" spans="2:62" ht="12.75" customHeight="1">
      <c r="B24" s="17"/>
      <c r="C24" s="137" t="s">
        <v>30</v>
      </c>
      <c r="D24" s="137"/>
      <c r="E24" s="137"/>
      <c r="F24" s="137"/>
      <c r="G24" s="133">
        <v>20</v>
      </c>
      <c r="H24" s="133"/>
      <c r="I24" s="133"/>
      <c r="J24" s="137" t="s">
        <v>31</v>
      </c>
      <c r="K24" s="137"/>
      <c r="L24" s="137"/>
      <c r="M24" s="137"/>
      <c r="N24" s="90"/>
      <c r="O24" s="198">
        <v>29398</v>
      </c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>
        <v>24725</v>
      </c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>
        <v>18222</v>
      </c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>
        <v>15326</v>
      </c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</row>
    <row r="25" spans="2:62" ht="12.75" customHeight="1">
      <c r="B25" s="19"/>
      <c r="G25" s="133">
        <v>21</v>
      </c>
      <c r="H25" s="133"/>
      <c r="I25" s="133"/>
      <c r="N25" s="90"/>
      <c r="O25" s="195">
        <v>34694</v>
      </c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>
        <v>28899</v>
      </c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>
        <v>21274</v>
      </c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>
        <v>17721</v>
      </c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</row>
    <row r="26" spans="2:62" ht="12.75" customHeight="1">
      <c r="B26" s="19"/>
      <c r="G26" s="133">
        <v>22</v>
      </c>
      <c r="H26" s="133"/>
      <c r="I26" s="133"/>
      <c r="N26" s="90"/>
      <c r="O26" s="195">
        <v>29960</v>
      </c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>
        <v>25321</v>
      </c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>
        <v>18472</v>
      </c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>
        <v>15612</v>
      </c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</row>
    <row r="27" spans="2:62" s="11" customFormat="1" ht="12.75" customHeight="1">
      <c r="B27" s="20"/>
      <c r="C27" s="21"/>
      <c r="D27" s="21"/>
      <c r="E27" s="21"/>
      <c r="F27" s="21"/>
      <c r="G27" s="196">
        <v>23</v>
      </c>
      <c r="H27" s="196"/>
      <c r="I27" s="196"/>
      <c r="J27" s="21"/>
      <c r="K27" s="21"/>
      <c r="L27" s="21"/>
      <c r="M27" s="21"/>
      <c r="N27" s="91"/>
      <c r="O27" s="197">
        <f>4024468706/122848</f>
        <v>32759.741355170616</v>
      </c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>
        <f>3465531691/122848</f>
        <v>28209.915432078666</v>
      </c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>
        <f>4024468706/198552</f>
        <v>20269.091754301142</v>
      </c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>
        <f>3465531691/198552</f>
        <v>17454.025600346507</v>
      </c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</row>
    <row r="28" spans="2:62" ht="12.75" customHeight="1">
      <c r="B28" s="22"/>
      <c r="C28" s="23"/>
      <c r="D28" s="23"/>
      <c r="E28" s="23"/>
      <c r="F28" s="23"/>
      <c r="G28" s="24"/>
      <c r="H28" s="24"/>
      <c r="I28" s="24"/>
      <c r="J28" s="23"/>
      <c r="K28" s="23"/>
      <c r="L28" s="23"/>
      <c r="M28" s="23"/>
      <c r="N28" s="92"/>
      <c r="O28" s="25"/>
      <c r="P28" s="25"/>
      <c r="Q28" s="25"/>
      <c r="R28" s="25"/>
      <c r="S28" s="25"/>
      <c r="T28" s="25"/>
      <c r="U28" s="25"/>
      <c r="V28" s="24"/>
      <c r="W28" s="24"/>
      <c r="X28" s="24"/>
      <c r="Y28" s="24"/>
      <c r="Z28" s="24"/>
      <c r="AA28" s="24"/>
      <c r="AB28" s="24"/>
      <c r="AC28" s="26"/>
      <c r="AD28" s="26"/>
      <c r="AE28" s="26"/>
      <c r="AF28" s="26"/>
      <c r="AG28" s="26"/>
      <c r="AH28" s="26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6"/>
      <c r="BD28" s="26"/>
      <c r="BE28" s="26"/>
      <c r="BF28" s="26"/>
      <c r="BG28" s="26"/>
      <c r="BH28" s="26"/>
      <c r="BI28" s="26"/>
      <c r="BJ28" s="26"/>
    </row>
    <row r="29" spans="2:6" ht="12.75" customHeight="1">
      <c r="B29" s="125" t="s">
        <v>17</v>
      </c>
      <c r="C29" s="125"/>
      <c r="D29" s="125"/>
      <c r="E29" s="6" t="s">
        <v>46</v>
      </c>
      <c r="F29" s="1" t="s">
        <v>18</v>
      </c>
    </row>
    <row r="30" spans="2:5" ht="10.5" customHeight="1">
      <c r="B30" s="27"/>
      <c r="C30" s="27"/>
      <c r="D30" s="27"/>
      <c r="E30" s="6"/>
    </row>
    <row r="31" spans="2:62" ht="12.75" customHeight="1">
      <c r="B31" s="122" t="s">
        <v>47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</row>
    <row r="32" spans="2:62" ht="7.5" customHeight="1">
      <c r="B32" s="35"/>
      <c r="C32" s="35"/>
      <c r="D32" s="35"/>
      <c r="E32" s="15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4" ht="15" customHeight="1">
      <c r="B33" s="127" t="s">
        <v>4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92" t="s">
        <v>48</v>
      </c>
      <c r="P33" s="192"/>
      <c r="Q33" s="192"/>
      <c r="R33" s="192"/>
      <c r="S33" s="192"/>
      <c r="T33" s="192"/>
      <c r="U33" s="192"/>
      <c r="V33" s="192" t="s">
        <v>49</v>
      </c>
      <c r="W33" s="192"/>
      <c r="X33" s="192"/>
      <c r="Y33" s="192"/>
      <c r="Z33" s="192"/>
      <c r="AA33" s="192"/>
      <c r="AB33" s="192"/>
      <c r="AC33" s="192" t="s">
        <v>50</v>
      </c>
      <c r="AD33" s="192"/>
      <c r="AE33" s="192"/>
      <c r="AF33" s="192"/>
      <c r="AG33" s="192"/>
      <c r="AH33" s="192"/>
      <c r="AI33" s="192"/>
      <c r="AJ33" s="192" t="s">
        <v>51</v>
      </c>
      <c r="AK33" s="192"/>
      <c r="AL33" s="192"/>
      <c r="AM33" s="192"/>
      <c r="AN33" s="192"/>
      <c r="AO33" s="192"/>
      <c r="AP33" s="192"/>
      <c r="AQ33" s="192" t="s">
        <v>52</v>
      </c>
      <c r="AR33" s="192"/>
      <c r="AS33" s="192"/>
      <c r="AT33" s="192"/>
      <c r="AU33" s="192"/>
      <c r="AV33" s="192"/>
      <c r="AW33" s="192"/>
      <c r="AX33" s="192" t="s">
        <v>53</v>
      </c>
      <c r="AY33" s="192"/>
      <c r="AZ33" s="192"/>
      <c r="BA33" s="192"/>
      <c r="BB33" s="192"/>
      <c r="BC33" s="192"/>
      <c r="BD33" s="192"/>
      <c r="BE33" s="192" t="s">
        <v>54</v>
      </c>
      <c r="BF33" s="192"/>
      <c r="BG33" s="192"/>
      <c r="BH33" s="192"/>
      <c r="BI33" s="192"/>
      <c r="BJ33" s="193"/>
      <c r="BL33" s="36"/>
    </row>
    <row r="34" spans="2:22" ht="12.75" customHeight="1">
      <c r="B34" s="10"/>
      <c r="C34" s="5"/>
      <c r="D34" s="5"/>
      <c r="E34" s="5"/>
      <c r="F34" s="5"/>
      <c r="G34" s="10"/>
      <c r="H34" s="10"/>
      <c r="I34" s="10"/>
      <c r="J34" s="10"/>
      <c r="K34" s="10"/>
      <c r="L34" s="10"/>
      <c r="M34" s="10"/>
      <c r="N34" s="85"/>
      <c r="O34" s="10"/>
      <c r="P34" s="10"/>
      <c r="Q34" s="10"/>
      <c r="R34" s="10"/>
      <c r="S34" s="10"/>
      <c r="T34" s="10"/>
      <c r="U34" s="10"/>
      <c r="V34" s="10"/>
    </row>
    <row r="35" spans="3:62" ht="12.75" customHeight="1">
      <c r="C35" s="124" t="s">
        <v>30</v>
      </c>
      <c r="D35" s="124"/>
      <c r="E35" s="124"/>
      <c r="F35" s="124"/>
      <c r="G35" s="122">
        <v>19</v>
      </c>
      <c r="H35" s="122"/>
      <c r="I35" s="122"/>
      <c r="J35" s="124" t="s">
        <v>31</v>
      </c>
      <c r="K35" s="124"/>
      <c r="L35" s="124"/>
      <c r="M35" s="124"/>
      <c r="N35" s="86"/>
      <c r="O35" s="123">
        <f>SUM(V35:BJ35)</f>
        <v>37466</v>
      </c>
      <c r="P35" s="123"/>
      <c r="Q35" s="123"/>
      <c r="R35" s="123"/>
      <c r="S35" s="123"/>
      <c r="T35" s="123"/>
      <c r="U35" s="123"/>
      <c r="V35" s="194">
        <v>13225</v>
      </c>
      <c r="W35" s="194"/>
      <c r="X35" s="194"/>
      <c r="Y35" s="194"/>
      <c r="Z35" s="194"/>
      <c r="AA35" s="194"/>
      <c r="AB35" s="194"/>
      <c r="AC35" s="194">
        <v>20439</v>
      </c>
      <c r="AD35" s="194"/>
      <c r="AE35" s="194"/>
      <c r="AF35" s="194"/>
      <c r="AG35" s="194"/>
      <c r="AH35" s="194"/>
      <c r="AI35" s="194"/>
      <c r="AJ35" s="194">
        <v>472</v>
      </c>
      <c r="AK35" s="194"/>
      <c r="AL35" s="194"/>
      <c r="AM35" s="194"/>
      <c r="AN35" s="194"/>
      <c r="AO35" s="194"/>
      <c r="AP35" s="194"/>
      <c r="AQ35" s="194">
        <v>1153</v>
      </c>
      <c r="AR35" s="194"/>
      <c r="AS35" s="194"/>
      <c r="AT35" s="194"/>
      <c r="AU35" s="194"/>
      <c r="AV35" s="194"/>
      <c r="AW35" s="194"/>
      <c r="AX35" s="191">
        <v>0</v>
      </c>
      <c r="AY35" s="191"/>
      <c r="AZ35" s="191"/>
      <c r="BA35" s="191"/>
      <c r="BB35" s="191"/>
      <c r="BC35" s="191"/>
      <c r="BD35" s="191"/>
      <c r="BE35" s="194">
        <v>2177</v>
      </c>
      <c r="BF35" s="194"/>
      <c r="BG35" s="194"/>
      <c r="BH35" s="194"/>
      <c r="BI35" s="194"/>
      <c r="BJ35" s="194"/>
    </row>
    <row r="36" spans="2:62" s="11" customFormat="1" ht="12.75" customHeight="1">
      <c r="B36" s="10"/>
      <c r="C36" s="10"/>
      <c r="D36" s="10"/>
      <c r="E36" s="5"/>
      <c r="F36" s="5"/>
      <c r="G36" s="122">
        <v>20</v>
      </c>
      <c r="H36" s="122"/>
      <c r="I36" s="122"/>
      <c r="J36" s="10"/>
      <c r="K36" s="10"/>
      <c r="L36" s="10"/>
      <c r="M36" s="10"/>
      <c r="N36" s="86"/>
      <c r="O36" s="123">
        <f>SUM(V36:BJ36)</f>
        <v>38466</v>
      </c>
      <c r="P36" s="123"/>
      <c r="Q36" s="123"/>
      <c r="R36" s="123"/>
      <c r="S36" s="123"/>
      <c r="T36" s="123"/>
      <c r="U36" s="123"/>
      <c r="V36" s="194">
        <v>12449</v>
      </c>
      <c r="W36" s="194"/>
      <c r="X36" s="194"/>
      <c r="Y36" s="194"/>
      <c r="Z36" s="194"/>
      <c r="AA36" s="194"/>
      <c r="AB36" s="194"/>
      <c r="AC36" s="194">
        <v>22184</v>
      </c>
      <c r="AD36" s="194"/>
      <c r="AE36" s="194"/>
      <c r="AF36" s="194"/>
      <c r="AG36" s="194"/>
      <c r="AH36" s="194"/>
      <c r="AI36" s="194"/>
      <c r="AJ36" s="194">
        <v>354</v>
      </c>
      <c r="AK36" s="194"/>
      <c r="AL36" s="194"/>
      <c r="AM36" s="194"/>
      <c r="AN36" s="194"/>
      <c r="AO36" s="194"/>
      <c r="AP36" s="194"/>
      <c r="AQ36" s="194">
        <v>1094</v>
      </c>
      <c r="AR36" s="194"/>
      <c r="AS36" s="194"/>
      <c r="AT36" s="194"/>
      <c r="AU36" s="194"/>
      <c r="AV36" s="194"/>
      <c r="AW36" s="194"/>
      <c r="AX36" s="194">
        <v>32</v>
      </c>
      <c r="AY36" s="194"/>
      <c r="AZ36" s="194"/>
      <c r="BA36" s="194"/>
      <c r="BB36" s="194"/>
      <c r="BC36" s="194"/>
      <c r="BD36" s="194"/>
      <c r="BE36" s="194">
        <v>2353</v>
      </c>
      <c r="BF36" s="194"/>
      <c r="BG36" s="194"/>
      <c r="BH36" s="194"/>
      <c r="BI36" s="194"/>
      <c r="BJ36" s="194"/>
    </row>
    <row r="37" spans="2:62" ht="12.75" customHeight="1">
      <c r="B37" s="10"/>
      <c r="C37" s="10"/>
      <c r="D37" s="10"/>
      <c r="E37" s="5"/>
      <c r="F37" s="5"/>
      <c r="G37" s="122">
        <v>21</v>
      </c>
      <c r="H37" s="122"/>
      <c r="I37" s="122"/>
      <c r="J37" s="10"/>
      <c r="K37" s="10"/>
      <c r="L37" s="10"/>
      <c r="M37" s="10"/>
      <c r="N37" s="86"/>
      <c r="O37" s="123">
        <v>37606</v>
      </c>
      <c r="P37" s="123"/>
      <c r="Q37" s="123"/>
      <c r="R37" s="123"/>
      <c r="S37" s="123"/>
      <c r="T37" s="123"/>
      <c r="U37" s="123"/>
      <c r="V37" s="123">
        <v>12705</v>
      </c>
      <c r="W37" s="123"/>
      <c r="X37" s="123"/>
      <c r="Y37" s="123"/>
      <c r="Z37" s="123"/>
      <c r="AA37" s="123"/>
      <c r="AB37" s="123"/>
      <c r="AC37" s="123">
        <v>21432</v>
      </c>
      <c r="AD37" s="123"/>
      <c r="AE37" s="123"/>
      <c r="AF37" s="123"/>
      <c r="AG37" s="123"/>
      <c r="AH37" s="123"/>
      <c r="AI37" s="123"/>
      <c r="AJ37" s="123">
        <v>391</v>
      </c>
      <c r="AK37" s="123"/>
      <c r="AL37" s="123"/>
      <c r="AM37" s="123"/>
      <c r="AN37" s="123"/>
      <c r="AO37" s="123"/>
      <c r="AP37" s="123"/>
      <c r="AQ37" s="123">
        <v>1017</v>
      </c>
      <c r="AR37" s="123"/>
      <c r="AS37" s="123"/>
      <c r="AT37" s="123"/>
      <c r="AU37" s="123"/>
      <c r="AV37" s="123"/>
      <c r="AW37" s="123"/>
      <c r="AX37" s="123">
        <v>10</v>
      </c>
      <c r="AY37" s="123"/>
      <c r="AZ37" s="123"/>
      <c r="BA37" s="123"/>
      <c r="BB37" s="123"/>
      <c r="BC37" s="123"/>
      <c r="BD37" s="123"/>
      <c r="BE37" s="123">
        <v>2051</v>
      </c>
      <c r="BF37" s="123"/>
      <c r="BG37" s="123"/>
      <c r="BH37" s="123"/>
      <c r="BI37" s="123"/>
      <c r="BJ37" s="123"/>
    </row>
    <row r="38" spans="2:62" s="37" customFormat="1" ht="12.75" customHeight="1">
      <c r="B38" s="9"/>
      <c r="C38" s="9"/>
      <c r="D38" s="9"/>
      <c r="E38" s="9"/>
      <c r="F38" s="9"/>
      <c r="G38" s="122">
        <v>22</v>
      </c>
      <c r="H38" s="122"/>
      <c r="I38" s="122"/>
      <c r="J38" s="9"/>
      <c r="K38" s="9"/>
      <c r="L38" s="9"/>
      <c r="M38" s="9"/>
      <c r="N38" s="93"/>
      <c r="O38" s="123">
        <f>SUM(V38:BJ38)</f>
        <v>36980</v>
      </c>
      <c r="P38" s="123"/>
      <c r="Q38" s="123"/>
      <c r="R38" s="123"/>
      <c r="S38" s="123"/>
      <c r="T38" s="123"/>
      <c r="U38" s="123"/>
      <c r="V38" s="123">
        <v>11922</v>
      </c>
      <c r="W38" s="123"/>
      <c r="X38" s="123"/>
      <c r="Y38" s="123"/>
      <c r="Z38" s="123"/>
      <c r="AA38" s="123"/>
      <c r="AB38" s="123"/>
      <c r="AC38" s="123">
        <v>21683</v>
      </c>
      <c r="AD38" s="123"/>
      <c r="AE38" s="123"/>
      <c r="AF38" s="123"/>
      <c r="AG38" s="123"/>
      <c r="AH38" s="123"/>
      <c r="AI38" s="123"/>
      <c r="AJ38" s="123">
        <v>333</v>
      </c>
      <c r="AK38" s="123"/>
      <c r="AL38" s="123"/>
      <c r="AM38" s="123"/>
      <c r="AN38" s="123"/>
      <c r="AO38" s="123"/>
      <c r="AP38" s="123"/>
      <c r="AQ38" s="123">
        <v>962</v>
      </c>
      <c r="AR38" s="123"/>
      <c r="AS38" s="123"/>
      <c r="AT38" s="123"/>
      <c r="AU38" s="123"/>
      <c r="AV38" s="123"/>
      <c r="AW38" s="123"/>
      <c r="AX38" s="191">
        <v>0</v>
      </c>
      <c r="AY38" s="191"/>
      <c r="AZ38" s="191"/>
      <c r="BA38" s="191"/>
      <c r="BB38" s="191"/>
      <c r="BC38" s="191"/>
      <c r="BD38" s="191"/>
      <c r="BE38" s="123">
        <v>2080</v>
      </c>
      <c r="BF38" s="123"/>
      <c r="BG38" s="123"/>
      <c r="BH38" s="123"/>
      <c r="BI38" s="123"/>
      <c r="BJ38" s="123"/>
    </row>
    <row r="39" spans="2:62" s="39" customFormat="1" ht="12.75" customHeight="1">
      <c r="B39" s="38"/>
      <c r="C39" s="38"/>
      <c r="D39" s="38"/>
      <c r="E39" s="38"/>
      <c r="F39" s="38"/>
      <c r="G39" s="118">
        <v>23</v>
      </c>
      <c r="H39" s="118"/>
      <c r="I39" s="118"/>
      <c r="J39" s="38"/>
      <c r="K39" s="38"/>
      <c r="L39" s="38"/>
      <c r="M39" s="38"/>
      <c r="N39" s="94"/>
      <c r="O39" s="190">
        <f>SUM(V39:BJ39)</f>
        <v>36140</v>
      </c>
      <c r="P39" s="190"/>
      <c r="Q39" s="190"/>
      <c r="R39" s="190"/>
      <c r="S39" s="190"/>
      <c r="T39" s="190"/>
      <c r="U39" s="190"/>
      <c r="V39" s="190">
        <v>11064</v>
      </c>
      <c r="W39" s="190"/>
      <c r="X39" s="190"/>
      <c r="Y39" s="190"/>
      <c r="Z39" s="190"/>
      <c r="AA39" s="190"/>
      <c r="AB39" s="190"/>
      <c r="AC39" s="190">
        <v>21096</v>
      </c>
      <c r="AD39" s="190"/>
      <c r="AE39" s="190"/>
      <c r="AF39" s="190"/>
      <c r="AG39" s="190"/>
      <c r="AH39" s="190"/>
      <c r="AI39" s="190"/>
      <c r="AJ39" s="190">
        <v>455</v>
      </c>
      <c r="AK39" s="190"/>
      <c r="AL39" s="190"/>
      <c r="AM39" s="190"/>
      <c r="AN39" s="190"/>
      <c r="AO39" s="190"/>
      <c r="AP39" s="190"/>
      <c r="AQ39" s="190">
        <v>927</v>
      </c>
      <c r="AR39" s="190"/>
      <c r="AS39" s="190"/>
      <c r="AT39" s="190"/>
      <c r="AU39" s="190"/>
      <c r="AV39" s="190"/>
      <c r="AW39" s="190"/>
      <c r="AX39" s="190">
        <v>2</v>
      </c>
      <c r="AY39" s="190"/>
      <c r="AZ39" s="190"/>
      <c r="BA39" s="190"/>
      <c r="BB39" s="190"/>
      <c r="BC39" s="190"/>
      <c r="BD39" s="190"/>
      <c r="BE39" s="190">
        <v>2596</v>
      </c>
      <c r="BF39" s="190"/>
      <c r="BG39" s="190"/>
      <c r="BH39" s="190"/>
      <c r="BI39" s="190"/>
      <c r="BJ39" s="190"/>
    </row>
    <row r="40" spans="2:62" ht="12.75" customHeight="1">
      <c r="B40" s="7"/>
      <c r="C40" s="7"/>
      <c r="D40" s="7"/>
      <c r="E40" s="15"/>
      <c r="F40" s="15"/>
      <c r="G40" s="15"/>
      <c r="H40" s="15"/>
      <c r="I40" s="7"/>
      <c r="J40" s="7"/>
      <c r="K40" s="7"/>
      <c r="L40" s="7"/>
      <c r="M40" s="7"/>
      <c r="N40" s="8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2:6" ht="12" customHeight="1">
      <c r="B41" s="125" t="s">
        <v>17</v>
      </c>
      <c r="C41" s="125"/>
      <c r="D41" s="125"/>
      <c r="E41" s="6" t="s">
        <v>46</v>
      </c>
      <c r="F41" s="1" t="s">
        <v>18</v>
      </c>
    </row>
    <row r="42" spans="2:5" ht="10.5" customHeight="1">
      <c r="B42" s="27"/>
      <c r="C42" s="27"/>
      <c r="D42" s="27"/>
      <c r="E42" s="6"/>
    </row>
    <row r="43" spans="2:62" ht="12.75" customHeight="1">
      <c r="B43" s="122" t="s">
        <v>55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</row>
    <row r="44" spans="2:62" ht="7.5" customHeight="1">
      <c r="B44" s="35"/>
      <c r="C44" s="35"/>
      <c r="D44" s="35"/>
      <c r="E44" s="1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2:64" ht="15" customHeight="1">
      <c r="B45" s="127" t="s">
        <v>4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92" t="s">
        <v>48</v>
      </c>
      <c r="P45" s="192"/>
      <c r="Q45" s="192"/>
      <c r="R45" s="192"/>
      <c r="S45" s="192"/>
      <c r="T45" s="192"/>
      <c r="U45" s="192"/>
      <c r="V45" s="192" t="s">
        <v>56</v>
      </c>
      <c r="W45" s="192"/>
      <c r="X45" s="192"/>
      <c r="Y45" s="192"/>
      <c r="Z45" s="192"/>
      <c r="AA45" s="192"/>
      <c r="AB45" s="192"/>
      <c r="AC45" s="192" t="s">
        <v>57</v>
      </c>
      <c r="AD45" s="192"/>
      <c r="AE45" s="192"/>
      <c r="AF45" s="192"/>
      <c r="AG45" s="192"/>
      <c r="AH45" s="192"/>
      <c r="AI45" s="192"/>
      <c r="AJ45" s="192" t="s">
        <v>58</v>
      </c>
      <c r="AK45" s="192"/>
      <c r="AL45" s="192"/>
      <c r="AM45" s="192"/>
      <c r="AN45" s="192"/>
      <c r="AO45" s="192"/>
      <c r="AP45" s="192"/>
      <c r="AQ45" s="192" t="s">
        <v>59</v>
      </c>
      <c r="AR45" s="192"/>
      <c r="AS45" s="192"/>
      <c r="AT45" s="192"/>
      <c r="AU45" s="192"/>
      <c r="AV45" s="192"/>
      <c r="AW45" s="192"/>
      <c r="AX45" s="192" t="s">
        <v>60</v>
      </c>
      <c r="AY45" s="192"/>
      <c r="AZ45" s="192"/>
      <c r="BA45" s="192"/>
      <c r="BB45" s="192"/>
      <c r="BC45" s="192"/>
      <c r="BD45" s="192"/>
      <c r="BE45" s="192" t="s">
        <v>54</v>
      </c>
      <c r="BF45" s="192"/>
      <c r="BG45" s="192"/>
      <c r="BH45" s="192"/>
      <c r="BI45" s="192"/>
      <c r="BJ45" s="193"/>
      <c r="BL45" s="36"/>
    </row>
    <row r="46" spans="2:65" ht="12.75" customHeight="1">
      <c r="B46" s="10"/>
      <c r="C46" s="5"/>
      <c r="D46" s="5"/>
      <c r="E46" s="5"/>
      <c r="F46" s="5"/>
      <c r="G46" s="10"/>
      <c r="H46" s="10"/>
      <c r="I46" s="10"/>
      <c r="J46" s="10"/>
      <c r="K46" s="10"/>
      <c r="L46" s="10"/>
      <c r="M46" s="10"/>
      <c r="N46" s="85"/>
      <c r="O46" s="10"/>
      <c r="P46" s="10"/>
      <c r="Q46" s="10"/>
      <c r="R46" s="10"/>
      <c r="S46" s="10"/>
      <c r="T46" s="10"/>
      <c r="U46" s="10"/>
      <c r="V46" s="10"/>
      <c r="BM46" s="10"/>
    </row>
    <row r="47" spans="3:62" ht="12.75" customHeight="1">
      <c r="C47" s="124" t="s">
        <v>30</v>
      </c>
      <c r="D47" s="124"/>
      <c r="E47" s="124"/>
      <c r="F47" s="124"/>
      <c r="G47" s="122">
        <v>19</v>
      </c>
      <c r="H47" s="122"/>
      <c r="I47" s="122"/>
      <c r="J47" s="124" t="s">
        <v>31</v>
      </c>
      <c r="K47" s="124"/>
      <c r="L47" s="124"/>
      <c r="M47" s="124"/>
      <c r="N47" s="86"/>
      <c r="O47" s="123">
        <f>SUM(V47:BJ47)</f>
        <v>40786</v>
      </c>
      <c r="P47" s="123"/>
      <c r="Q47" s="123"/>
      <c r="R47" s="123"/>
      <c r="S47" s="123"/>
      <c r="T47" s="123"/>
      <c r="U47" s="123"/>
      <c r="V47" s="123">
        <v>12362</v>
      </c>
      <c r="W47" s="123"/>
      <c r="X47" s="123"/>
      <c r="Y47" s="123"/>
      <c r="Z47" s="123"/>
      <c r="AA47" s="123"/>
      <c r="AB47" s="123"/>
      <c r="AC47" s="123">
        <v>20935</v>
      </c>
      <c r="AD47" s="123"/>
      <c r="AE47" s="123"/>
      <c r="AF47" s="123"/>
      <c r="AG47" s="123"/>
      <c r="AH47" s="123"/>
      <c r="AI47" s="123"/>
      <c r="AJ47" s="123">
        <v>1009</v>
      </c>
      <c r="AK47" s="123"/>
      <c r="AL47" s="123"/>
      <c r="AM47" s="123"/>
      <c r="AN47" s="123"/>
      <c r="AO47" s="123"/>
      <c r="AP47" s="123"/>
      <c r="AQ47" s="123">
        <v>3805</v>
      </c>
      <c r="AR47" s="123"/>
      <c r="AS47" s="123"/>
      <c r="AT47" s="123"/>
      <c r="AU47" s="123"/>
      <c r="AV47" s="123"/>
      <c r="AW47" s="123"/>
      <c r="AX47" s="191">
        <v>0</v>
      </c>
      <c r="AY47" s="191"/>
      <c r="AZ47" s="191"/>
      <c r="BA47" s="191"/>
      <c r="BB47" s="191"/>
      <c r="BC47" s="191"/>
      <c r="BD47" s="191"/>
      <c r="BE47" s="123">
        <v>2675</v>
      </c>
      <c r="BF47" s="123"/>
      <c r="BG47" s="123"/>
      <c r="BH47" s="123"/>
      <c r="BI47" s="123"/>
      <c r="BJ47" s="123"/>
    </row>
    <row r="48" spans="2:62" s="11" customFormat="1" ht="12.75" customHeight="1">
      <c r="B48" s="10"/>
      <c r="C48" s="10"/>
      <c r="D48" s="10"/>
      <c r="E48" s="5"/>
      <c r="F48" s="5"/>
      <c r="G48" s="122">
        <v>20</v>
      </c>
      <c r="H48" s="122"/>
      <c r="I48" s="122"/>
      <c r="J48" s="10"/>
      <c r="K48" s="10"/>
      <c r="L48" s="10"/>
      <c r="M48" s="10"/>
      <c r="N48" s="86"/>
      <c r="O48" s="123">
        <f>SUM(V48:BJ48)</f>
        <v>90504</v>
      </c>
      <c r="P48" s="123"/>
      <c r="Q48" s="123"/>
      <c r="R48" s="123"/>
      <c r="S48" s="123"/>
      <c r="T48" s="123"/>
      <c r="U48" s="123"/>
      <c r="V48" s="123">
        <v>11694</v>
      </c>
      <c r="W48" s="123"/>
      <c r="X48" s="123"/>
      <c r="Y48" s="123"/>
      <c r="Z48" s="123"/>
      <c r="AA48" s="123"/>
      <c r="AB48" s="123"/>
      <c r="AC48" s="123">
        <v>18751</v>
      </c>
      <c r="AD48" s="123"/>
      <c r="AE48" s="123"/>
      <c r="AF48" s="123"/>
      <c r="AG48" s="123"/>
      <c r="AH48" s="123"/>
      <c r="AI48" s="123"/>
      <c r="AJ48" s="123">
        <v>1196</v>
      </c>
      <c r="AK48" s="123"/>
      <c r="AL48" s="123"/>
      <c r="AM48" s="123"/>
      <c r="AN48" s="123"/>
      <c r="AO48" s="123"/>
      <c r="AP48" s="123"/>
      <c r="AQ48" s="123">
        <v>1017</v>
      </c>
      <c r="AR48" s="123"/>
      <c r="AS48" s="123"/>
      <c r="AT48" s="123"/>
      <c r="AU48" s="123"/>
      <c r="AV48" s="123"/>
      <c r="AW48" s="123"/>
      <c r="AX48" s="123">
        <v>55181</v>
      </c>
      <c r="AY48" s="123"/>
      <c r="AZ48" s="123"/>
      <c r="BA48" s="123"/>
      <c r="BB48" s="123"/>
      <c r="BC48" s="123"/>
      <c r="BD48" s="123"/>
      <c r="BE48" s="123">
        <v>2665</v>
      </c>
      <c r="BF48" s="123"/>
      <c r="BG48" s="123"/>
      <c r="BH48" s="123"/>
      <c r="BI48" s="123"/>
      <c r="BJ48" s="123"/>
    </row>
    <row r="49" spans="2:62" ht="12.75" customHeight="1">
      <c r="B49" s="10"/>
      <c r="C49" s="10"/>
      <c r="D49" s="10"/>
      <c r="E49" s="5"/>
      <c r="F49" s="5"/>
      <c r="G49" s="122">
        <v>21</v>
      </c>
      <c r="H49" s="122"/>
      <c r="I49" s="122"/>
      <c r="J49" s="10"/>
      <c r="K49" s="10"/>
      <c r="L49" s="10"/>
      <c r="M49" s="10"/>
      <c r="N49" s="86"/>
      <c r="O49" s="123">
        <v>39584</v>
      </c>
      <c r="P49" s="123"/>
      <c r="Q49" s="123"/>
      <c r="R49" s="123"/>
      <c r="S49" s="123"/>
      <c r="T49" s="123"/>
      <c r="U49" s="123"/>
      <c r="V49" s="123">
        <v>12428</v>
      </c>
      <c r="W49" s="123"/>
      <c r="X49" s="123"/>
      <c r="Y49" s="123"/>
      <c r="Z49" s="123"/>
      <c r="AA49" s="123"/>
      <c r="AB49" s="123"/>
      <c r="AC49" s="123">
        <v>16640</v>
      </c>
      <c r="AD49" s="123"/>
      <c r="AE49" s="123"/>
      <c r="AF49" s="123"/>
      <c r="AG49" s="123"/>
      <c r="AH49" s="123"/>
      <c r="AI49" s="123"/>
      <c r="AJ49" s="123">
        <v>1737</v>
      </c>
      <c r="AK49" s="123"/>
      <c r="AL49" s="123"/>
      <c r="AM49" s="123"/>
      <c r="AN49" s="123"/>
      <c r="AO49" s="123"/>
      <c r="AP49" s="123"/>
      <c r="AQ49" s="123">
        <v>1011</v>
      </c>
      <c r="AR49" s="123"/>
      <c r="AS49" s="123"/>
      <c r="AT49" s="123"/>
      <c r="AU49" s="123"/>
      <c r="AV49" s="123"/>
      <c r="AW49" s="123"/>
      <c r="AX49" s="123">
        <v>5309</v>
      </c>
      <c r="AY49" s="123"/>
      <c r="AZ49" s="123"/>
      <c r="BA49" s="123"/>
      <c r="BB49" s="123"/>
      <c r="BC49" s="123"/>
      <c r="BD49" s="123"/>
      <c r="BE49" s="123">
        <v>2459</v>
      </c>
      <c r="BF49" s="123"/>
      <c r="BG49" s="123"/>
      <c r="BH49" s="123"/>
      <c r="BI49" s="123"/>
      <c r="BJ49" s="123"/>
    </row>
    <row r="50" spans="2:62" ht="12.75" customHeight="1">
      <c r="B50" s="10"/>
      <c r="C50" s="10"/>
      <c r="D50" s="10"/>
      <c r="E50" s="5"/>
      <c r="F50" s="5"/>
      <c r="G50" s="122">
        <v>22</v>
      </c>
      <c r="H50" s="122"/>
      <c r="I50" s="122"/>
      <c r="J50" s="10"/>
      <c r="K50" s="10"/>
      <c r="L50" s="10"/>
      <c r="M50" s="10"/>
      <c r="N50" s="86"/>
      <c r="O50" s="123">
        <f>SUM(V50:BJ50)</f>
        <v>38789</v>
      </c>
      <c r="P50" s="123"/>
      <c r="Q50" s="123"/>
      <c r="R50" s="123"/>
      <c r="S50" s="123"/>
      <c r="T50" s="123"/>
      <c r="U50" s="123"/>
      <c r="V50" s="123">
        <v>12568</v>
      </c>
      <c r="W50" s="123"/>
      <c r="X50" s="123"/>
      <c r="Y50" s="123"/>
      <c r="Z50" s="123"/>
      <c r="AA50" s="123"/>
      <c r="AB50" s="123"/>
      <c r="AC50" s="123">
        <v>15553</v>
      </c>
      <c r="AD50" s="123"/>
      <c r="AE50" s="123"/>
      <c r="AF50" s="123"/>
      <c r="AG50" s="123"/>
      <c r="AH50" s="123"/>
      <c r="AI50" s="123"/>
      <c r="AJ50" s="123">
        <v>1787</v>
      </c>
      <c r="AK50" s="123"/>
      <c r="AL50" s="123"/>
      <c r="AM50" s="123"/>
      <c r="AN50" s="123"/>
      <c r="AO50" s="123"/>
      <c r="AP50" s="123"/>
      <c r="AQ50" s="123">
        <v>973</v>
      </c>
      <c r="AR50" s="123"/>
      <c r="AS50" s="123"/>
      <c r="AT50" s="123"/>
      <c r="AU50" s="123"/>
      <c r="AV50" s="123"/>
      <c r="AW50" s="123"/>
      <c r="AX50" s="123">
        <v>5563</v>
      </c>
      <c r="AY50" s="123"/>
      <c r="AZ50" s="123"/>
      <c r="BA50" s="123"/>
      <c r="BB50" s="123"/>
      <c r="BC50" s="123"/>
      <c r="BD50" s="123"/>
      <c r="BE50" s="123">
        <v>2345</v>
      </c>
      <c r="BF50" s="123"/>
      <c r="BG50" s="123"/>
      <c r="BH50" s="123"/>
      <c r="BI50" s="123"/>
      <c r="BJ50" s="123"/>
    </row>
    <row r="51" spans="2:62" s="11" customFormat="1" ht="12.75" customHeight="1">
      <c r="B51" s="12"/>
      <c r="C51" s="12"/>
      <c r="D51" s="12"/>
      <c r="E51" s="16"/>
      <c r="F51" s="16"/>
      <c r="G51" s="118">
        <v>23</v>
      </c>
      <c r="H51" s="118"/>
      <c r="I51" s="118"/>
      <c r="J51" s="12"/>
      <c r="K51" s="12"/>
      <c r="L51" s="12"/>
      <c r="M51" s="12"/>
      <c r="N51" s="87"/>
      <c r="O51" s="190">
        <f>SUM(V51:BJ51)</f>
        <v>40168</v>
      </c>
      <c r="P51" s="190"/>
      <c r="Q51" s="190"/>
      <c r="R51" s="190"/>
      <c r="S51" s="190"/>
      <c r="T51" s="190"/>
      <c r="U51" s="190"/>
      <c r="V51" s="190">
        <v>12354</v>
      </c>
      <c r="W51" s="190"/>
      <c r="X51" s="190"/>
      <c r="Y51" s="190"/>
      <c r="Z51" s="190"/>
      <c r="AA51" s="190"/>
      <c r="AB51" s="190"/>
      <c r="AC51" s="190">
        <v>17465</v>
      </c>
      <c r="AD51" s="190"/>
      <c r="AE51" s="190"/>
      <c r="AF51" s="190"/>
      <c r="AG51" s="190"/>
      <c r="AH51" s="190"/>
      <c r="AI51" s="190"/>
      <c r="AJ51" s="190">
        <v>1512</v>
      </c>
      <c r="AK51" s="190"/>
      <c r="AL51" s="190"/>
      <c r="AM51" s="190"/>
      <c r="AN51" s="190"/>
      <c r="AO51" s="190"/>
      <c r="AP51" s="190"/>
      <c r="AQ51" s="190">
        <v>967</v>
      </c>
      <c r="AR51" s="190"/>
      <c r="AS51" s="190"/>
      <c r="AT51" s="190"/>
      <c r="AU51" s="190"/>
      <c r="AV51" s="190"/>
      <c r="AW51" s="190"/>
      <c r="AX51" s="190">
        <v>5494</v>
      </c>
      <c r="AY51" s="190"/>
      <c r="AZ51" s="190"/>
      <c r="BA51" s="190"/>
      <c r="BB51" s="190"/>
      <c r="BC51" s="190"/>
      <c r="BD51" s="190"/>
      <c r="BE51" s="190">
        <v>2376</v>
      </c>
      <c r="BF51" s="190"/>
      <c r="BG51" s="190"/>
      <c r="BH51" s="190"/>
      <c r="BI51" s="190"/>
      <c r="BJ51" s="190"/>
    </row>
    <row r="52" spans="2:62" ht="12.75" customHeight="1">
      <c r="B52" s="7"/>
      <c r="C52" s="7"/>
      <c r="D52" s="7"/>
      <c r="E52" s="15"/>
      <c r="F52" s="15"/>
      <c r="G52" s="15"/>
      <c r="H52" s="15"/>
      <c r="I52" s="7"/>
      <c r="J52" s="7"/>
      <c r="K52" s="7"/>
      <c r="L52" s="7"/>
      <c r="M52" s="7"/>
      <c r="N52" s="8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2:6" ht="12" customHeight="1">
      <c r="B53" s="125" t="s">
        <v>17</v>
      </c>
      <c r="C53" s="125"/>
      <c r="D53" s="125"/>
      <c r="E53" s="6" t="s">
        <v>61</v>
      </c>
      <c r="F53" s="1" t="s">
        <v>18</v>
      </c>
    </row>
    <row r="54" spans="2:5" ht="9" customHeight="1">
      <c r="B54" s="27"/>
      <c r="C54" s="27"/>
      <c r="D54" s="27"/>
      <c r="E54" s="6"/>
    </row>
    <row r="55" spans="2:62" ht="12.75" customHeight="1">
      <c r="B55" s="122" t="s">
        <v>62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</row>
    <row r="56" spans="2:62" ht="7.5" customHeight="1">
      <c r="B56" s="7"/>
      <c r="C56" s="35"/>
      <c r="D56" s="35"/>
      <c r="E56" s="35"/>
      <c r="F56" s="15"/>
      <c r="G56" s="7"/>
      <c r="H56" s="7"/>
      <c r="I56" s="7"/>
      <c r="J56" s="7"/>
      <c r="K56" s="7"/>
      <c r="L56" s="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2:62" ht="15" customHeight="1">
      <c r="B57" s="13"/>
      <c r="C57" s="40"/>
      <c r="D57" s="40"/>
      <c r="E57" s="40"/>
      <c r="F57" s="41"/>
      <c r="G57" s="13"/>
      <c r="H57" s="13"/>
      <c r="I57" s="13"/>
      <c r="J57" s="13"/>
      <c r="K57" s="13"/>
      <c r="L57" s="85"/>
      <c r="M57" s="178" t="s">
        <v>63</v>
      </c>
      <c r="N57" s="179"/>
      <c r="O57" s="179"/>
      <c r="P57" s="179"/>
      <c r="Q57" s="179"/>
      <c r="R57" s="179"/>
      <c r="S57" s="179"/>
      <c r="T57" s="182" t="s">
        <v>64</v>
      </c>
      <c r="U57" s="179"/>
      <c r="V57" s="179"/>
      <c r="W57" s="179"/>
      <c r="X57" s="179"/>
      <c r="Y57" s="167" t="s">
        <v>65</v>
      </c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</row>
    <row r="58" spans="2:62" ht="15" customHeight="1">
      <c r="B58" s="124" t="s">
        <v>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65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3"/>
      <c r="Z58" s="122"/>
      <c r="AA58" s="122"/>
      <c r="AB58" s="122"/>
      <c r="AC58" s="122"/>
      <c r="AD58" s="184"/>
      <c r="AE58" s="166" t="s">
        <v>66</v>
      </c>
      <c r="AF58" s="167"/>
      <c r="AG58" s="167"/>
      <c r="AH58" s="167"/>
      <c r="AI58" s="167"/>
      <c r="AJ58" s="167"/>
      <c r="AK58" s="186"/>
      <c r="AL58" s="187" t="s">
        <v>67</v>
      </c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86"/>
      <c r="AZ58" s="166" t="s">
        <v>68</v>
      </c>
      <c r="BA58" s="188"/>
      <c r="BB58" s="188"/>
      <c r="BC58" s="188"/>
      <c r="BD58" s="188"/>
      <c r="BE58" s="188"/>
      <c r="BF58" s="189"/>
      <c r="BG58" s="166" t="s">
        <v>69</v>
      </c>
      <c r="BH58" s="167"/>
      <c r="BI58" s="167"/>
      <c r="BJ58" s="167"/>
    </row>
    <row r="59" spans="2:62" ht="15" customHeight="1">
      <c r="B59" s="7"/>
      <c r="C59" s="7"/>
      <c r="D59" s="7"/>
      <c r="E59" s="15"/>
      <c r="F59" s="15"/>
      <c r="G59" s="7"/>
      <c r="H59" s="7"/>
      <c r="I59" s="7"/>
      <c r="J59" s="7"/>
      <c r="K59" s="7"/>
      <c r="L59" s="88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68"/>
      <c r="Z59" s="169"/>
      <c r="AA59" s="169"/>
      <c r="AB59" s="169"/>
      <c r="AC59" s="169"/>
      <c r="AD59" s="185"/>
      <c r="AE59" s="168"/>
      <c r="AF59" s="169"/>
      <c r="AG59" s="169"/>
      <c r="AH59" s="169"/>
      <c r="AI59" s="169"/>
      <c r="AJ59" s="169"/>
      <c r="AK59" s="185"/>
      <c r="AL59" s="170"/>
      <c r="AM59" s="171"/>
      <c r="AN59" s="171"/>
      <c r="AO59" s="171"/>
      <c r="AP59" s="171"/>
      <c r="AQ59" s="171"/>
      <c r="AR59" s="171"/>
      <c r="AS59" s="172" t="s">
        <v>70</v>
      </c>
      <c r="AT59" s="173"/>
      <c r="AU59" s="173"/>
      <c r="AV59" s="173"/>
      <c r="AW59" s="173"/>
      <c r="AX59" s="173"/>
      <c r="AY59" s="174"/>
      <c r="AZ59" s="175" t="s">
        <v>71</v>
      </c>
      <c r="BA59" s="176"/>
      <c r="BB59" s="176"/>
      <c r="BC59" s="176"/>
      <c r="BD59" s="176"/>
      <c r="BE59" s="176"/>
      <c r="BF59" s="177"/>
      <c r="BG59" s="168"/>
      <c r="BH59" s="169"/>
      <c r="BI59" s="169"/>
      <c r="BJ59" s="169"/>
    </row>
    <row r="60" spans="2:62" ht="12.75" customHeight="1">
      <c r="B60" s="10"/>
      <c r="C60" s="5"/>
      <c r="D60" s="5"/>
      <c r="E60" s="5"/>
      <c r="F60" s="10"/>
      <c r="G60" s="10"/>
      <c r="H60" s="10"/>
      <c r="I60" s="13"/>
      <c r="J60" s="13"/>
      <c r="K60" s="13"/>
      <c r="L60" s="85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AB60" s="122" t="s">
        <v>72</v>
      </c>
      <c r="AC60" s="122"/>
      <c r="AD60" s="122"/>
      <c r="AF60" s="31"/>
      <c r="AG60" s="31"/>
      <c r="AH60" s="10"/>
      <c r="AI60" s="122" t="s">
        <v>72</v>
      </c>
      <c r="AJ60" s="122"/>
      <c r="AK60" s="122"/>
      <c r="AL60" s="10"/>
      <c r="AM60" s="5"/>
      <c r="AN60" s="31"/>
      <c r="AO60" s="31"/>
      <c r="AP60" s="122" t="s">
        <v>72</v>
      </c>
      <c r="AQ60" s="122"/>
      <c r="AR60" s="122"/>
      <c r="AS60" s="10"/>
      <c r="AT60" s="10"/>
      <c r="AU60" s="5"/>
      <c r="AV60" s="31"/>
      <c r="AW60" s="122" t="s">
        <v>72</v>
      </c>
      <c r="AX60" s="122"/>
      <c r="AY60" s="122"/>
      <c r="AZ60" s="10"/>
      <c r="BA60" s="10"/>
      <c r="BB60" s="10"/>
      <c r="BC60" s="5"/>
      <c r="BD60" s="122" t="s">
        <v>72</v>
      </c>
      <c r="BE60" s="122"/>
      <c r="BF60" s="122"/>
      <c r="BG60" s="10"/>
      <c r="BH60" s="122" t="s">
        <v>72</v>
      </c>
      <c r="BI60" s="122"/>
      <c r="BJ60" s="122"/>
    </row>
    <row r="61" spans="2:62" ht="12.75" customHeight="1">
      <c r="B61" s="10"/>
      <c r="C61" s="5"/>
      <c r="D61" s="5"/>
      <c r="E61" s="5"/>
      <c r="F61" s="10"/>
      <c r="G61" s="10"/>
      <c r="H61" s="10"/>
      <c r="I61" s="10"/>
      <c r="J61" s="10"/>
      <c r="K61" s="10"/>
      <c r="L61" s="86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5"/>
      <c r="AC61" s="5"/>
      <c r="AD61" s="5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5"/>
      <c r="AQ61" s="5"/>
      <c r="AR61" s="5"/>
      <c r="AS61" s="10"/>
      <c r="AT61" s="10"/>
      <c r="AU61" s="10"/>
      <c r="AV61" s="10"/>
      <c r="AW61" s="5"/>
      <c r="AX61" s="5"/>
      <c r="AY61" s="5"/>
      <c r="AZ61" s="10"/>
      <c r="BA61" s="10"/>
      <c r="BB61" s="10"/>
      <c r="BC61" s="10"/>
      <c r="BD61" s="5"/>
      <c r="BE61" s="5"/>
      <c r="BF61" s="5"/>
      <c r="BG61" s="10"/>
      <c r="BH61" s="10"/>
      <c r="BI61" s="5"/>
      <c r="BJ61" s="5"/>
    </row>
    <row r="62" spans="2:62" ht="12.75" customHeight="1">
      <c r="B62" s="124" t="s">
        <v>30</v>
      </c>
      <c r="C62" s="124"/>
      <c r="D62" s="124"/>
      <c r="E62" s="124"/>
      <c r="F62" s="122">
        <v>19</v>
      </c>
      <c r="G62" s="122"/>
      <c r="H62" s="122"/>
      <c r="I62" s="124" t="s">
        <v>31</v>
      </c>
      <c r="J62" s="124"/>
      <c r="K62" s="124"/>
      <c r="L62" s="165"/>
      <c r="M62" s="161">
        <v>3005028</v>
      </c>
      <c r="N62" s="162"/>
      <c r="O62" s="162"/>
      <c r="P62" s="162"/>
      <c r="Q62" s="162"/>
      <c r="R62" s="162"/>
      <c r="S62" s="162"/>
      <c r="T62" s="150">
        <v>14.43</v>
      </c>
      <c r="U62" s="151"/>
      <c r="V62" s="151"/>
      <c r="W62" s="151"/>
      <c r="X62" s="151"/>
      <c r="Y62" s="152">
        <v>50561096</v>
      </c>
      <c r="Z62" s="153"/>
      <c r="AA62" s="153"/>
      <c r="AB62" s="153"/>
      <c r="AC62" s="153"/>
      <c r="AD62" s="153"/>
      <c r="AE62" s="154">
        <v>37714194</v>
      </c>
      <c r="AF62" s="155"/>
      <c r="AG62" s="155"/>
      <c r="AH62" s="155"/>
      <c r="AI62" s="155"/>
      <c r="AJ62" s="155"/>
      <c r="AK62" s="155"/>
      <c r="AL62" s="154">
        <v>11735939</v>
      </c>
      <c r="AM62" s="153"/>
      <c r="AN62" s="153"/>
      <c r="AO62" s="153"/>
      <c r="AP62" s="153"/>
      <c r="AQ62" s="153"/>
      <c r="AR62" s="153"/>
      <c r="AS62" s="156">
        <v>0</v>
      </c>
      <c r="AT62" s="157"/>
      <c r="AU62" s="157"/>
      <c r="AV62" s="157"/>
      <c r="AW62" s="157"/>
      <c r="AX62" s="157"/>
      <c r="AY62" s="157"/>
      <c r="AZ62" s="154">
        <v>1090963</v>
      </c>
      <c r="BA62" s="153"/>
      <c r="BB62" s="153"/>
      <c r="BC62" s="153"/>
      <c r="BD62" s="153"/>
      <c r="BE62" s="153"/>
      <c r="BF62" s="153"/>
      <c r="BG62" s="148">
        <v>242.9</v>
      </c>
      <c r="BH62" s="149"/>
      <c r="BI62" s="149"/>
      <c r="BJ62" s="149"/>
    </row>
    <row r="63" spans="2:62" s="11" customFormat="1" ht="12.75" customHeight="1">
      <c r="B63" s="10"/>
      <c r="C63" s="10"/>
      <c r="D63" s="10"/>
      <c r="E63" s="5"/>
      <c r="F63" s="122">
        <v>20</v>
      </c>
      <c r="G63" s="122"/>
      <c r="H63" s="122"/>
      <c r="I63" s="10"/>
      <c r="J63" s="10"/>
      <c r="K63" s="10"/>
      <c r="L63" s="86"/>
      <c r="M63" s="161">
        <v>2990076</v>
      </c>
      <c r="N63" s="162"/>
      <c r="O63" s="162"/>
      <c r="P63" s="162"/>
      <c r="Q63" s="162"/>
      <c r="R63" s="162"/>
      <c r="S63" s="162"/>
      <c r="T63" s="150">
        <v>14.59</v>
      </c>
      <c r="U63" s="151"/>
      <c r="V63" s="151"/>
      <c r="W63" s="151"/>
      <c r="X63" s="151"/>
      <c r="Y63" s="152">
        <v>51369765</v>
      </c>
      <c r="Z63" s="153"/>
      <c r="AA63" s="153"/>
      <c r="AB63" s="153"/>
      <c r="AC63" s="153"/>
      <c r="AD63" s="153"/>
      <c r="AE63" s="154">
        <v>37402707</v>
      </c>
      <c r="AF63" s="155"/>
      <c r="AG63" s="155"/>
      <c r="AH63" s="155"/>
      <c r="AI63" s="155"/>
      <c r="AJ63" s="155"/>
      <c r="AK63" s="155"/>
      <c r="AL63" s="154">
        <v>12192190</v>
      </c>
      <c r="AM63" s="153"/>
      <c r="AN63" s="153"/>
      <c r="AO63" s="153"/>
      <c r="AP63" s="153"/>
      <c r="AQ63" s="153"/>
      <c r="AR63" s="153"/>
      <c r="AS63" s="154">
        <v>0</v>
      </c>
      <c r="AT63" s="153"/>
      <c r="AU63" s="153"/>
      <c r="AV63" s="153"/>
      <c r="AW63" s="153"/>
      <c r="AX63" s="153"/>
      <c r="AY63" s="153"/>
      <c r="AZ63" s="154">
        <v>1774868</v>
      </c>
      <c r="BA63" s="153"/>
      <c r="BB63" s="153"/>
      <c r="BC63" s="153"/>
      <c r="BD63" s="153"/>
      <c r="BE63" s="153"/>
      <c r="BF63" s="153"/>
      <c r="BG63" s="148">
        <v>250.7</v>
      </c>
      <c r="BH63" s="149"/>
      <c r="BI63" s="149"/>
      <c r="BJ63" s="149"/>
    </row>
    <row r="64" spans="2:62" ht="12.75" customHeight="1">
      <c r="B64" s="10"/>
      <c r="C64" s="10"/>
      <c r="D64" s="10"/>
      <c r="E64" s="5"/>
      <c r="F64" s="122">
        <v>21</v>
      </c>
      <c r="G64" s="122"/>
      <c r="H64" s="122"/>
      <c r="I64" s="10"/>
      <c r="J64" s="10"/>
      <c r="K64" s="10"/>
      <c r="L64" s="86"/>
      <c r="M64" s="161">
        <v>3014325</v>
      </c>
      <c r="N64" s="162"/>
      <c r="O64" s="162"/>
      <c r="P64" s="162"/>
      <c r="Q64" s="162"/>
      <c r="R64" s="162"/>
      <c r="S64" s="162"/>
      <c r="T64" s="150">
        <v>14.84</v>
      </c>
      <c r="U64" s="151"/>
      <c r="V64" s="151"/>
      <c r="W64" s="151"/>
      <c r="X64" s="151"/>
      <c r="Y64" s="152">
        <v>51944707</v>
      </c>
      <c r="Z64" s="153"/>
      <c r="AA64" s="153"/>
      <c r="AB64" s="153"/>
      <c r="AC64" s="153"/>
      <c r="AD64" s="153"/>
      <c r="AE64" s="154">
        <v>37734182</v>
      </c>
      <c r="AF64" s="155"/>
      <c r="AG64" s="155"/>
      <c r="AH64" s="155"/>
      <c r="AI64" s="155"/>
      <c r="AJ64" s="155"/>
      <c r="AK64" s="155"/>
      <c r="AL64" s="154">
        <v>12327549</v>
      </c>
      <c r="AM64" s="153"/>
      <c r="AN64" s="153"/>
      <c r="AO64" s="153"/>
      <c r="AP64" s="153"/>
      <c r="AQ64" s="153"/>
      <c r="AR64" s="153"/>
      <c r="AS64" s="154">
        <v>0</v>
      </c>
      <c r="AT64" s="153"/>
      <c r="AU64" s="153"/>
      <c r="AV64" s="153"/>
      <c r="AW64" s="153"/>
      <c r="AX64" s="153"/>
      <c r="AY64" s="153"/>
      <c r="AZ64" s="154">
        <v>1882977</v>
      </c>
      <c r="BA64" s="153"/>
      <c r="BB64" s="153"/>
      <c r="BC64" s="153"/>
      <c r="BD64" s="153"/>
      <c r="BE64" s="153"/>
      <c r="BF64" s="153"/>
      <c r="BG64" s="148">
        <v>255.8</v>
      </c>
      <c r="BH64" s="149"/>
      <c r="BI64" s="149"/>
      <c r="BJ64" s="149"/>
    </row>
    <row r="65" spans="2:62" ht="12.75" customHeight="1">
      <c r="B65" s="10"/>
      <c r="C65" s="10"/>
      <c r="D65" s="10"/>
      <c r="E65" s="5"/>
      <c r="F65" s="122">
        <v>22</v>
      </c>
      <c r="G65" s="122"/>
      <c r="H65" s="122"/>
      <c r="I65" s="10"/>
      <c r="J65" s="10"/>
      <c r="K65" s="10"/>
      <c r="L65" s="86"/>
      <c r="M65" s="161">
        <v>2997328</v>
      </c>
      <c r="N65" s="162"/>
      <c r="O65" s="162"/>
      <c r="P65" s="162"/>
      <c r="Q65" s="162"/>
      <c r="R65" s="162"/>
      <c r="S65" s="162"/>
      <c r="T65" s="150">
        <v>14.87</v>
      </c>
      <c r="U65" s="151"/>
      <c r="V65" s="151"/>
      <c r="W65" s="151"/>
      <c r="X65" s="151"/>
      <c r="Y65" s="152">
        <v>52741015</v>
      </c>
      <c r="Z65" s="153"/>
      <c r="AA65" s="153"/>
      <c r="AB65" s="153"/>
      <c r="AC65" s="153"/>
      <c r="AD65" s="153"/>
      <c r="AE65" s="154">
        <v>38299575</v>
      </c>
      <c r="AF65" s="155"/>
      <c r="AG65" s="155"/>
      <c r="AH65" s="155"/>
      <c r="AI65" s="155"/>
      <c r="AJ65" s="155"/>
      <c r="AK65" s="155"/>
      <c r="AL65" s="154">
        <v>12554451</v>
      </c>
      <c r="AM65" s="153"/>
      <c r="AN65" s="153"/>
      <c r="AO65" s="153"/>
      <c r="AP65" s="153"/>
      <c r="AQ65" s="153"/>
      <c r="AR65" s="153"/>
      <c r="AS65" s="154">
        <v>0</v>
      </c>
      <c r="AT65" s="153"/>
      <c r="AU65" s="153"/>
      <c r="AV65" s="153"/>
      <c r="AW65" s="153"/>
      <c r="AX65" s="153"/>
      <c r="AY65" s="153"/>
      <c r="AZ65" s="154">
        <v>1886989</v>
      </c>
      <c r="BA65" s="153"/>
      <c r="BB65" s="153"/>
      <c r="BC65" s="153"/>
      <c r="BD65" s="153"/>
      <c r="BE65" s="153"/>
      <c r="BF65" s="153"/>
      <c r="BG65" s="148">
        <v>261.6</v>
      </c>
      <c r="BH65" s="149"/>
      <c r="BI65" s="149"/>
      <c r="BJ65" s="149"/>
    </row>
    <row r="66" spans="2:62" s="11" customFormat="1" ht="12.75" customHeight="1">
      <c r="B66" s="12"/>
      <c r="C66" s="12"/>
      <c r="D66" s="12"/>
      <c r="E66" s="16"/>
      <c r="F66" s="118">
        <v>23</v>
      </c>
      <c r="G66" s="118"/>
      <c r="H66" s="118"/>
      <c r="I66" s="12"/>
      <c r="J66" s="12"/>
      <c r="K66" s="12"/>
      <c r="L66" s="87"/>
      <c r="M66" s="163">
        <v>3000520</v>
      </c>
      <c r="N66" s="164"/>
      <c r="O66" s="164"/>
      <c r="P66" s="164"/>
      <c r="Q66" s="164"/>
      <c r="R66" s="164"/>
      <c r="S66" s="164"/>
      <c r="T66" s="159">
        <v>15.11</v>
      </c>
      <c r="U66" s="159"/>
      <c r="V66" s="159"/>
      <c r="W66" s="159"/>
      <c r="X66" s="159"/>
      <c r="Y66" s="160">
        <v>53660591</v>
      </c>
      <c r="Z66" s="160"/>
      <c r="AA66" s="160"/>
      <c r="AB66" s="160"/>
      <c r="AC66" s="160"/>
      <c r="AD66" s="160"/>
      <c r="AE66" s="160">
        <v>38989061</v>
      </c>
      <c r="AF66" s="160"/>
      <c r="AG66" s="160"/>
      <c r="AH66" s="160"/>
      <c r="AI66" s="160"/>
      <c r="AJ66" s="160"/>
      <c r="AK66" s="160"/>
      <c r="AL66" s="160">
        <v>12369838</v>
      </c>
      <c r="AM66" s="160"/>
      <c r="AN66" s="160"/>
      <c r="AO66" s="160"/>
      <c r="AP66" s="160"/>
      <c r="AQ66" s="160"/>
      <c r="AR66" s="160"/>
      <c r="AS66" s="154">
        <v>0</v>
      </c>
      <c r="AT66" s="153"/>
      <c r="AU66" s="153"/>
      <c r="AV66" s="153"/>
      <c r="AW66" s="153"/>
      <c r="AX66" s="153"/>
      <c r="AY66" s="153"/>
      <c r="AZ66" s="160">
        <v>2301692</v>
      </c>
      <c r="BA66" s="160"/>
      <c r="BB66" s="160"/>
      <c r="BC66" s="160"/>
      <c r="BD66" s="160"/>
      <c r="BE66" s="160"/>
      <c r="BF66" s="160"/>
      <c r="BG66" s="158">
        <v>270.3</v>
      </c>
      <c r="BH66" s="158"/>
      <c r="BI66" s="158"/>
      <c r="BJ66" s="158"/>
    </row>
    <row r="67" spans="2:62" ht="12.75" customHeight="1">
      <c r="B67" s="7"/>
      <c r="C67" s="7"/>
      <c r="D67" s="7"/>
      <c r="E67" s="15"/>
      <c r="F67" s="15"/>
      <c r="G67" s="7"/>
      <c r="H67" s="7"/>
      <c r="I67" s="7"/>
      <c r="J67" s="7"/>
      <c r="K67" s="7"/>
      <c r="L67" s="88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3:8" ht="12" customHeight="1">
      <c r="C68" s="120" t="s">
        <v>14</v>
      </c>
      <c r="D68" s="120"/>
      <c r="E68" s="1" t="s">
        <v>73</v>
      </c>
      <c r="F68" s="121">
        <v>-1</v>
      </c>
      <c r="G68" s="121"/>
      <c r="H68" s="1" t="s">
        <v>74</v>
      </c>
    </row>
    <row r="69" spans="6:8" ht="12" customHeight="1">
      <c r="F69" s="116">
        <v>-2</v>
      </c>
      <c r="G69" s="116"/>
      <c r="H69" s="1" t="s">
        <v>75</v>
      </c>
    </row>
    <row r="70" spans="6:8" ht="12" customHeight="1">
      <c r="F70" s="116">
        <v>-3</v>
      </c>
      <c r="G70" s="116"/>
      <c r="H70" s="1" t="s">
        <v>98</v>
      </c>
    </row>
    <row r="71" spans="2:6" ht="12" customHeight="1">
      <c r="B71" s="117" t="s">
        <v>17</v>
      </c>
      <c r="C71" s="117"/>
      <c r="D71" s="117"/>
      <c r="E71" s="1" t="s">
        <v>73</v>
      </c>
      <c r="F71" s="1" t="s">
        <v>18</v>
      </c>
    </row>
    <row r="72" spans="2:5" ht="12" customHeight="1">
      <c r="B72" s="14"/>
      <c r="C72" s="14"/>
      <c r="D72" s="14"/>
      <c r="E72" s="6"/>
    </row>
    <row r="73" spans="3:6" ht="12" customHeight="1">
      <c r="C73" s="14"/>
      <c r="D73" s="14"/>
      <c r="E73" s="14"/>
      <c r="F73" s="14"/>
    </row>
    <row r="75" spans="7:55" ht="12" customHeight="1">
      <c r="G75" s="31"/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7:55" ht="12" customHeight="1">
      <c r="G76" s="31"/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7:55" ht="12" customHeight="1">
      <c r="G77" s="31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7:55" ht="12" customHeight="1"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</row>
  </sheetData>
  <sheetProtection/>
  <mergeCells count="251">
    <mergeCell ref="B3:BJ3"/>
    <mergeCell ref="B5:N6"/>
    <mergeCell ref="O5:AL5"/>
    <mergeCell ref="AM5:BJ5"/>
    <mergeCell ref="O6:Z6"/>
    <mergeCell ref="AA6:AL6"/>
    <mergeCell ref="AM6:AX6"/>
    <mergeCell ref="AY6:BJ6"/>
    <mergeCell ref="Y7:Z7"/>
    <mergeCell ref="AK7:AL7"/>
    <mergeCell ref="AW7:AX7"/>
    <mergeCell ref="BI7:BJ7"/>
    <mergeCell ref="C9:F9"/>
    <mergeCell ref="G9:I9"/>
    <mergeCell ref="J9:M9"/>
    <mergeCell ref="O9:Z9"/>
    <mergeCell ref="AA9:AL9"/>
    <mergeCell ref="AM9:AX9"/>
    <mergeCell ref="AY9:BJ9"/>
    <mergeCell ref="G10:I10"/>
    <mergeCell ref="O10:Z10"/>
    <mergeCell ref="AA10:AL10"/>
    <mergeCell ref="AM10:AX10"/>
    <mergeCell ref="AY10:BJ10"/>
    <mergeCell ref="G11:I11"/>
    <mergeCell ref="O11:Z11"/>
    <mergeCell ref="AA11:AL11"/>
    <mergeCell ref="AM11:AX11"/>
    <mergeCell ref="AY11:BJ11"/>
    <mergeCell ref="G12:I12"/>
    <mergeCell ref="O12:Z12"/>
    <mergeCell ref="AA12:AL12"/>
    <mergeCell ref="AM12:AX12"/>
    <mergeCell ref="AY12:BJ12"/>
    <mergeCell ref="G13:I13"/>
    <mergeCell ref="O13:Z13"/>
    <mergeCell ref="AA13:AL13"/>
    <mergeCell ref="AM13:AX13"/>
    <mergeCell ref="AY13:BJ13"/>
    <mergeCell ref="C15:D15"/>
    <mergeCell ref="B16:D16"/>
    <mergeCell ref="B18:BJ18"/>
    <mergeCell ref="B20:N21"/>
    <mergeCell ref="O20:AL20"/>
    <mergeCell ref="AM20:BJ20"/>
    <mergeCell ref="O21:Z21"/>
    <mergeCell ref="AA21:AL21"/>
    <mergeCell ref="AM21:AX21"/>
    <mergeCell ref="AY21:BJ21"/>
    <mergeCell ref="Y22:Z22"/>
    <mergeCell ref="AK22:AL22"/>
    <mergeCell ref="AW22:AX22"/>
    <mergeCell ref="BI22:BJ22"/>
    <mergeCell ref="C24:F24"/>
    <mergeCell ref="G24:I24"/>
    <mergeCell ref="J24:M24"/>
    <mergeCell ref="O24:Z24"/>
    <mergeCell ref="AA24:AL24"/>
    <mergeCell ref="AM24:AX24"/>
    <mergeCell ref="AY24:BJ24"/>
    <mergeCell ref="G25:I25"/>
    <mergeCell ref="O25:Z25"/>
    <mergeCell ref="AA25:AL25"/>
    <mergeCell ref="AM25:AX25"/>
    <mergeCell ref="AY25:BJ25"/>
    <mergeCell ref="G26:I26"/>
    <mergeCell ref="O26:Z26"/>
    <mergeCell ref="AA26:AL26"/>
    <mergeCell ref="AM26:AX26"/>
    <mergeCell ref="AY26:BJ26"/>
    <mergeCell ref="G27:I27"/>
    <mergeCell ref="O27:Z27"/>
    <mergeCell ref="AA27:AL27"/>
    <mergeCell ref="AM27:AX27"/>
    <mergeCell ref="AY27:BJ27"/>
    <mergeCell ref="B29:D29"/>
    <mergeCell ref="B31:BJ31"/>
    <mergeCell ref="B33:N33"/>
    <mergeCell ref="O33:U33"/>
    <mergeCell ref="V33:AB33"/>
    <mergeCell ref="AC33:AI33"/>
    <mergeCell ref="AJ33:AP33"/>
    <mergeCell ref="AQ33:AW33"/>
    <mergeCell ref="AX33:BD33"/>
    <mergeCell ref="BE33:BJ33"/>
    <mergeCell ref="C35:F35"/>
    <mergeCell ref="G35:I35"/>
    <mergeCell ref="J35:M35"/>
    <mergeCell ref="O35:U35"/>
    <mergeCell ref="V35:AB35"/>
    <mergeCell ref="AC35:AI35"/>
    <mergeCell ref="AJ35:AP35"/>
    <mergeCell ref="AQ35:AW35"/>
    <mergeCell ref="AX35:BD35"/>
    <mergeCell ref="BE35:BJ35"/>
    <mergeCell ref="G36:I36"/>
    <mergeCell ref="O36:U36"/>
    <mergeCell ref="V36:AB36"/>
    <mergeCell ref="AC36:AI36"/>
    <mergeCell ref="AJ36:AP36"/>
    <mergeCell ref="AQ36:AW36"/>
    <mergeCell ref="AX36:BD36"/>
    <mergeCell ref="BE36:BJ36"/>
    <mergeCell ref="G37:I37"/>
    <mergeCell ref="O37:U37"/>
    <mergeCell ref="V37:AB37"/>
    <mergeCell ref="AC37:AI37"/>
    <mergeCell ref="AJ37:AP37"/>
    <mergeCell ref="AQ37:AW37"/>
    <mergeCell ref="AX37:BD37"/>
    <mergeCell ref="BE37:BJ37"/>
    <mergeCell ref="G38:I38"/>
    <mergeCell ref="O38:U38"/>
    <mergeCell ref="V38:AB38"/>
    <mergeCell ref="AC38:AI38"/>
    <mergeCell ref="AJ38:AP38"/>
    <mergeCell ref="AQ38:AW38"/>
    <mergeCell ref="AX38:BD38"/>
    <mergeCell ref="BE38:BJ38"/>
    <mergeCell ref="G39:I39"/>
    <mergeCell ref="O39:U39"/>
    <mergeCell ref="V39:AB39"/>
    <mergeCell ref="AC39:AI39"/>
    <mergeCell ref="AJ39:AP39"/>
    <mergeCell ref="AQ39:AW39"/>
    <mergeCell ref="AX39:BD39"/>
    <mergeCell ref="BE39:BJ39"/>
    <mergeCell ref="B41:D41"/>
    <mergeCell ref="B43:BJ43"/>
    <mergeCell ref="B45:N45"/>
    <mergeCell ref="O45:U45"/>
    <mergeCell ref="V45:AB45"/>
    <mergeCell ref="AC45:AI45"/>
    <mergeCell ref="AJ45:AP45"/>
    <mergeCell ref="AQ45:AW45"/>
    <mergeCell ref="AX45:BD45"/>
    <mergeCell ref="BE45:BJ45"/>
    <mergeCell ref="C47:F47"/>
    <mergeCell ref="G47:I47"/>
    <mergeCell ref="J47:M47"/>
    <mergeCell ref="O47:U47"/>
    <mergeCell ref="V47:AB47"/>
    <mergeCell ref="AC47:AI47"/>
    <mergeCell ref="AJ47:AP47"/>
    <mergeCell ref="AQ47:AW47"/>
    <mergeCell ref="AX47:BD47"/>
    <mergeCell ref="BE47:BJ47"/>
    <mergeCell ref="G48:I48"/>
    <mergeCell ref="O48:U48"/>
    <mergeCell ref="V48:AB48"/>
    <mergeCell ref="AC48:AI48"/>
    <mergeCell ref="AJ48:AP48"/>
    <mergeCell ref="AQ48:AW48"/>
    <mergeCell ref="AX48:BD48"/>
    <mergeCell ref="BE48:BJ48"/>
    <mergeCell ref="G49:I49"/>
    <mergeCell ref="O49:U49"/>
    <mergeCell ref="V49:AB49"/>
    <mergeCell ref="AC49:AI49"/>
    <mergeCell ref="AJ49:AP49"/>
    <mergeCell ref="AQ49:AW49"/>
    <mergeCell ref="AX49:BD49"/>
    <mergeCell ref="BE49:BJ49"/>
    <mergeCell ref="G50:I50"/>
    <mergeCell ref="O50:U50"/>
    <mergeCell ref="V50:AB50"/>
    <mergeCell ref="AC50:AI50"/>
    <mergeCell ref="AJ50:AP50"/>
    <mergeCell ref="AQ50:AW50"/>
    <mergeCell ref="AX50:BD50"/>
    <mergeCell ref="BE50:BJ50"/>
    <mergeCell ref="G51:I51"/>
    <mergeCell ref="O51:U51"/>
    <mergeCell ref="V51:AB51"/>
    <mergeCell ref="AC51:AI51"/>
    <mergeCell ref="AJ51:AP51"/>
    <mergeCell ref="AQ51:AW51"/>
    <mergeCell ref="AX51:BD51"/>
    <mergeCell ref="BE51:BJ51"/>
    <mergeCell ref="B53:D53"/>
    <mergeCell ref="B55:BJ55"/>
    <mergeCell ref="M57:S59"/>
    <mergeCell ref="T57:X59"/>
    <mergeCell ref="Y57:BJ57"/>
    <mergeCell ref="B58:L58"/>
    <mergeCell ref="Y58:AD59"/>
    <mergeCell ref="AE58:AK59"/>
    <mergeCell ref="AL58:AY58"/>
    <mergeCell ref="AZ58:BF58"/>
    <mergeCell ref="BG58:BJ59"/>
    <mergeCell ref="AL59:AR59"/>
    <mergeCell ref="AS59:AY59"/>
    <mergeCell ref="AZ59:BF59"/>
    <mergeCell ref="AB60:AD60"/>
    <mergeCell ref="AI60:AK60"/>
    <mergeCell ref="AP60:AR60"/>
    <mergeCell ref="AW60:AY60"/>
    <mergeCell ref="BD60:BF60"/>
    <mergeCell ref="BH60:BJ60"/>
    <mergeCell ref="B62:E62"/>
    <mergeCell ref="F62:H62"/>
    <mergeCell ref="I62:L62"/>
    <mergeCell ref="M62:S62"/>
    <mergeCell ref="T62:X62"/>
    <mergeCell ref="F63:H63"/>
    <mergeCell ref="M63:S63"/>
    <mergeCell ref="T63:X63"/>
    <mergeCell ref="AS66:AY66"/>
    <mergeCell ref="AZ66:BF66"/>
    <mergeCell ref="F64:H64"/>
    <mergeCell ref="M64:S64"/>
    <mergeCell ref="F65:H65"/>
    <mergeCell ref="M65:S65"/>
    <mergeCell ref="F66:H66"/>
    <mergeCell ref="M66:S66"/>
    <mergeCell ref="AE64:AK64"/>
    <mergeCell ref="AL64:AR64"/>
    <mergeCell ref="BG66:BJ66"/>
    <mergeCell ref="C68:D68"/>
    <mergeCell ref="F68:G68"/>
    <mergeCell ref="F69:G69"/>
    <mergeCell ref="B71:D71"/>
    <mergeCell ref="F70:G70"/>
    <mergeCell ref="T66:X66"/>
    <mergeCell ref="Y66:AD66"/>
    <mergeCell ref="AE66:AK66"/>
    <mergeCell ref="AL66:AR66"/>
    <mergeCell ref="BG63:BJ63"/>
    <mergeCell ref="Y62:AD62"/>
    <mergeCell ref="AE62:AK62"/>
    <mergeCell ref="AL62:AR62"/>
    <mergeCell ref="AS62:AY62"/>
    <mergeCell ref="AZ62:BF62"/>
    <mergeCell ref="BG62:BJ62"/>
    <mergeCell ref="AS64:AY64"/>
    <mergeCell ref="AZ64:BF64"/>
    <mergeCell ref="Y63:AD63"/>
    <mergeCell ref="AE63:AK63"/>
    <mergeCell ref="AL63:AR63"/>
    <mergeCell ref="AS63:AY63"/>
    <mergeCell ref="AZ63:BF63"/>
    <mergeCell ref="BG64:BJ64"/>
    <mergeCell ref="T65:X65"/>
    <mergeCell ref="Y65:AD65"/>
    <mergeCell ref="AE65:AK65"/>
    <mergeCell ref="AL65:AR65"/>
    <mergeCell ref="AS65:AY65"/>
    <mergeCell ref="AZ65:BF65"/>
    <mergeCell ref="BG65:BJ65"/>
    <mergeCell ref="T64:X64"/>
    <mergeCell ref="Y64:AD64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N65"/>
  <sheetViews>
    <sheetView workbookViewId="0" topLeftCell="A1">
      <selection activeCell="B4" sqref="B4:BJ4"/>
    </sheetView>
  </sheetViews>
  <sheetFormatPr defaultColWidth="9.140625" defaultRowHeight="12" customHeight="1"/>
  <cols>
    <col min="1" max="1" width="0.9921875" style="1" customWidth="1"/>
    <col min="2" max="63" width="1.57421875" style="1" customWidth="1"/>
    <col min="64" max="16384" width="9.00390625" style="1" customWidth="1"/>
  </cols>
  <sheetData>
    <row r="1" ht="10.5" customHeight="1">
      <c r="BK1" s="2" t="s">
        <v>76</v>
      </c>
    </row>
    <row r="2" ht="10.5" customHeight="1"/>
    <row r="3" ht="18" customHeight="1"/>
    <row r="4" spans="2:62" ht="12.75" customHeight="1">
      <c r="B4" s="122" t="s">
        <v>77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</row>
    <row r="5" spans="2:6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2" ht="18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95"/>
      <c r="O6" s="128" t="s">
        <v>78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 t="s">
        <v>79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9"/>
    </row>
    <row r="7" spans="2:62" ht="18" customHeight="1">
      <c r="B7" s="124" t="s">
        <v>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65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 t="s">
        <v>80</v>
      </c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 t="s">
        <v>81</v>
      </c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 t="s">
        <v>82</v>
      </c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9"/>
    </row>
    <row r="8" spans="2:62" ht="18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128" t="s">
        <v>21</v>
      </c>
      <c r="P8" s="128"/>
      <c r="Q8" s="128"/>
      <c r="R8" s="128"/>
      <c r="S8" s="128"/>
      <c r="T8" s="128"/>
      <c r="U8" s="128" t="s">
        <v>22</v>
      </c>
      <c r="V8" s="128"/>
      <c r="W8" s="128"/>
      <c r="X8" s="128"/>
      <c r="Y8" s="128"/>
      <c r="Z8" s="128"/>
      <c r="AA8" s="128" t="s">
        <v>21</v>
      </c>
      <c r="AB8" s="128"/>
      <c r="AC8" s="128"/>
      <c r="AD8" s="128"/>
      <c r="AE8" s="128"/>
      <c r="AF8" s="128"/>
      <c r="AG8" s="128" t="s">
        <v>22</v>
      </c>
      <c r="AH8" s="128"/>
      <c r="AI8" s="128"/>
      <c r="AJ8" s="128"/>
      <c r="AK8" s="128"/>
      <c r="AL8" s="128"/>
      <c r="AM8" s="128" t="s">
        <v>21</v>
      </c>
      <c r="AN8" s="128"/>
      <c r="AO8" s="128"/>
      <c r="AP8" s="128"/>
      <c r="AQ8" s="128"/>
      <c r="AR8" s="128"/>
      <c r="AS8" s="128" t="s">
        <v>22</v>
      </c>
      <c r="AT8" s="128"/>
      <c r="AU8" s="128"/>
      <c r="AV8" s="128"/>
      <c r="AW8" s="128"/>
      <c r="AX8" s="128"/>
      <c r="AY8" s="128" t="s">
        <v>21</v>
      </c>
      <c r="AZ8" s="128"/>
      <c r="BA8" s="128"/>
      <c r="BB8" s="128"/>
      <c r="BC8" s="128"/>
      <c r="BD8" s="128"/>
      <c r="BE8" s="128" t="s">
        <v>22</v>
      </c>
      <c r="BF8" s="128"/>
      <c r="BG8" s="128"/>
      <c r="BH8" s="128"/>
      <c r="BI8" s="128"/>
      <c r="BJ8" s="129"/>
    </row>
    <row r="9" spans="2:62" ht="13.5" customHeight="1">
      <c r="B9" s="10"/>
      <c r="C9" s="5"/>
      <c r="D9" s="5"/>
      <c r="E9" s="5"/>
      <c r="F9" s="5"/>
      <c r="G9" s="10"/>
      <c r="H9" s="10"/>
      <c r="I9" s="10"/>
      <c r="J9" s="10"/>
      <c r="K9" s="10"/>
      <c r="L9" s="10"/>
      <c r="M9" s="10"/>
      <c r="N9" s="85"/>
      <c r="O9" s="10"/>
      <c r="P9" s="10"/>
      <c r="Q9" s="10"/>
      <c r="R9" s="10"/>
      <c r="S9" s="10"/>
      <c r="T9" s="10"/>
      <c r="U9" s="10"/>
      <c r="V9" s="10"/>
      <c r="W9" s="10"/>
      <c r="X9" s="122" t="s">
        <v>72</v>
      </c>
      <c r="Y9" s="122"/>
      <c r="Z9" s="122"/>
      <c r="AA9" s="10"/>
      <c r="AB9" s="10"/>
      <c r="AC9" s="10"/>
      <c r="AD9" s="10"/>
      <c r="AE9" s="10"/>
      <c r="AF9" s="10"/>
      <c r="AG9" s="10"/>
      <c r="AH9" s="10"/>
      <c r="AI9" s="10"/>
      <c r="AJ9" s="122" t="s">
        <v>72</v>
      </c>
      <c r="AK9" s="122"/>
      <c r="AL9" s="122"/>
      <c r="AM9" s="10"/>
      <c r="AN9" s="10"/>
      <c r="AO9" s="10"/>
      <c r="AP9" s="10"/>
      <c r="AQ9" s="10"/>
      <c r="AR9" s="10"/>
      <c r="AS9" s="10"/>
      <c r="AT9" s="10"/>
      <c r="AU9" s="10"/>
      <c r="AV9" s="122" t="s">
        <v>72</v>
      </c>
      <c r="AW9" s="122"/>
      <c r="AX9" s="122"/>
      <c r="AY9" s="10"/>
      <c r="AZ9" s="10"/>
      <c r="BA9" s="10"/>
      <c r="BB9" s="10"/>
      <c r="BC9" s="10"/>
      <c r="BD9" s="10"/>
      <c r="BE9" s="10"/>
      <c r="BF9" s="10"/>
      <c r="BG9" s="10"/>
      <c r="BH9" s="122" t="s">
        <v>72</v>
      </c>
      <c r="BI9" s="122"/>
      <c r="BJ9" s="122"/>
    </row>
    <row r="10" spans="2:62" ht="13.5" customHeight="1">
      <c r="B10" s="10"/>
      <c r="C10" s="5"/>
      <c r="D10" s="5"/>
      <c r="E10" s="5"/>
      <c r="F10" s="5"/>
      <c r="G10" s="10"/>
      <c r="H10" s="10"/>
      <c r="I10" s="10"/>
      <c r="J10" s="10"/>
      <c r="K10" s="10"/>
      <c r="L10" s="10"/>
      <c r="M10" s="10"/>
      <c r="N10" s="86"/>
      <c r="O10" s="10"/>
      <c r="P10" s="10"/>
      <c r="Q10" s="10"/>
      <c r="R10" s="10"/>
      <c r="S10" s="10"/>
      <c r="T10" s="10"/>
      <c r="U10" s="10"/>
      <c r="V10" s="10"/>
      <c r="W10" s="10"/>
      <c r="X10" s="5"/>
      <c r="Y10" s="5"/>
      <c r="Z10" s="5"/>
      <c r="AA10" s="10"/>
      <c r="AB10" s="10"/>
      <c r="AC10" s="10"/>
      <c r="AD10" s="10"/>
      <c r="AE10" s="10"/>
      <c r="AF10" s="10"/>
      <c r="AG10" s="10"/>
      <c r="AH10" s="10"/>
      <c r="AI10" s="10"/>
      <c r="AJ10" s="5"/>
      <c r="AK10" s="5"/>
      <c r="AL10" s="5"/>
      <c r="AM10" s="10"/>
      <c r="AN10" s="10"/>
      <c r="AO10" s="10"/>
      <c r="AP10" s="10"/>
      <c r="AQ10" s="10"/>
      <c r="AR10" s="10"/>
      <c r="AS10" s="10"/>
      <c r="AT10" s="10"/>
      <c r="AU10" s="10"/>
      <c r="AV10" s="5"/>
      <c r="AW10" s="5"/>
      <c r="AX10" s="5"/>
      <c r="AY10" s="10"/>
      <c r="AZ10" s="10"/>
      <c r="BA10" s="10"/>
      <c r="BB10" s="10"/>
      <c r="BC10" s="10"/>
      <c r="BD10" s="10"/>
      <c r="BE10" s="10"/>
      <c r="BF10" s="10"/>
      <c r="BG10" s="10"/>
      <c r="BH10" s="5"/>
      <c r="BI10" s="5"/>
      <c r="BJ10" s="5"/>
    </row>
    <row r="11" spans="2:65" ht="13.5" customHeight="1">
      <c r="B11" s="10"/>
      <c r="C11" s="124" t="s">
        <v>30</v>
      </c>
      <c r="D11" s="124"/>
      <c r="E11" s="124"/>
      <c r="F11" s="124"/>
      <c r="G11" s="122">
        <v>19</v>
      </c>
      <c r="H11" s="122"/>
      <c r="I11" s="122"/>
      <c r="J11" s="124" t="s">
        <v>31</v>
      </c>
      <c r="K11" s="124"/>
      <c r="L11" s="124"/>
      <c r="M11" s="124"/>
      <c r="N11" s="86"/>
      <c r="O11" s="194">
        <f>SUM(AA11,AM11,AY11,O21,AE21,AU21,)</f>
        <v>2938303</v>
      </c>
      <c r="P11" s="194"/>
      <c r="Q11" s="194"/>
      <c r="R11" s="194"/>
      <c r="S11" s="194"/>
      <c r="T11" s="194"/>
      <c r="U11" s="203">
        <v>49423519</v>
      </c>
      <c r="V11" s="203"/>
      <c r="W11" s="203"/>
      <c r="X11" s="203"/>
      <c r="Y11" s="203"/>
      <c r="Z11" s="203"/>
      <c r="AA11" s="194">
        <v>34392</v>
      </c>
      <c r="AB11" s="194"/>
      <c r="AC11" s="194"/>
      <c r="AD11" s="194"/>
      <c r="AE11" s="194"/>
      <c r="AF11" s="194"/>
      <c r="AG11" s="203">
        <v>15643889</v>
      </c>
      <c r="AH11" s="203"/>
      <c r="AI11" s="203"/>
      <c r="AJ11" s="203"/>
      <c r="AK11" s="203"/>
      <c r="AL11" s="203"/>
      <c r="AM11" s="194">
        <v>1541417</v>
      </c>
      <c r="AN11" s="194"/>
      <c r="AO11" s="194"/>
      <c r="AP11" s="194"/>
      <c r="AQ11" s="194"/>
      <c r="AR11" s="194"/>
      <c r="AS11" s="203">
        <v>18321053</v>
      </c>
      <c r="AT11" s="203"/>
      <c r="AU11" s="203"/>
      <c r="AV11" s="203"/>
      <c r="AW11" s="203"/>
      <c r="AX11" s="203"/>
      <c r="AY11" s="194">
        <v>356648</v>
      </c>
      <c r="AZ11" s="194"/>
      <c r="BA11" s="194"/>
      <c r="BB11" s="194"/>
      <c r="BC11" s="194"/>
      <c r="BD11" s="194"/>
      <c r="BE11" s="194">
        <v>4684583</v>
      </c>
      <c r="BF11" s="194"/>
      <c r="BG11" s="194"/>
      <c r="BH11" s="194"/>
      <c r="BI11" s="194"/>
      <c r="BJ11" s="194"/>
      <c r="BM11" s="42"/>
    </row>
    <row r="12" spans="2:65" s="11" customFormat="1" ht="13.5" customHeight="1">
      <c r="B12" s="10"/>
      <c r="C12" s="10"/>
      <c r="D12" s="10"/>
      <c r="E12" s="5"/>
      <c r="F12" s="5"/>
      <c r="G12" s="122">
        <v>20</v>
      </c>
      <c r="H12" s="122"/>
      <c r="I12" s="122"/>
      <c r="J12" s="10"/>
      <c r="K12" s="10"/>
      <c r="L12" s="10"/>
      <c r="M12" s="10"/>
      <c r="N12" s="86"/>
      <c r="O12" s="194">
        <f>SUM(AA12,AM12,AY12,O22,AE22,AU22,)</f>
        <v>2926451</v>
      </c>
      <c r="P12" s="194"/>
      <c r="Q12" s="194"/>
      <c r="R12" s="194"/>
      <c r="S12" s="194"/>
      <c r="T12" s="194"/>
      <c r="U12" s="203">
        <v>50186802</v>
      </c>
      <c r="V12" s="203"/>
      <c r="W12" s="203"/>
      <c r="X12" s="203"/>
      <c r="Y12" s="203"/>
      <c r="Z12" s="203"/>
      <c r="AA12" s="194">
        <v>33953</v>
      </c>
      <c r="AB12" s="194"/>
      <c r="AC12" s="194"/>
      <c r="AD12" s="194"/>
      <c r="AE12" s="194"/>
      <c r="AF12" s="194"/>
      <c r="AG12" s="203">
        <v>16060273</v>
      </c>
      <c r="AH12" s="203"/>
      <c r="AI12" s="203"/>
      <c r="AJ12" s="203"/>
      <c r="AK12" s="203"/>
      <c r="AL12" s="203"/>
      <c r="AM12" s="194">
        <v>1524115</v>
      </c>
      <c r="AN12" s="194"/>
      <c r="AO12" s="194"/>
      <c r="AP12" s="194"/>
      <c r="AQ12" s="194"/>
      <c r="AR12" s="194"/>
      <c r="AS12" s="203">
        <v>18257403</v>
      </c>
      <c r="AT12" s="203"/>
      <c r="AU12" s="203"/>
      <c r="AV12" s="203"/>
      <c r="AW12" s="203"/>
      <c r="AX12" s="203"/>
      <c r="AY12" s="194">
        <v>356713</v>
      </c>
      <c r="AZ12" s="194"/>
      <c r="BA12" s="194"/>
      <c r="BB12" s="194"/>
      <c r="BC12" s="194"/>
      <c r="BD12" s="194"/>
      <c r="BE12" s="194">
        <v>4751582</v>
      </c>
      <c r="BF12" s="194"/>
      <c r="BG12" s="194"/>
      <c r="BH12" s="194"/>
      <c r="BI12" s="194"/>
      <c r="BJ12" s="194"/>
      <c r="BM12" s="43"/>
    </row>
    <row r="13" spans="2:65" ht="13.5" customHeight="1">
      <c r="B13" s="10"/>
      <c r="C13" s="10"/>
      <c r="D13" s="10"/>
      <c r="E13" s="5"/>
      <c r="F13" s="5"/>
      <c r="G13" s="122">
        <v>21</v>
      </c>
      <c r="H13" s="122"/>
      <c r="I13" s="122"/>
      <c r="J13" s="10"/>
      <c r="K13" s="10"/>
      <c r="L13" s="10"/>
      <c r="M13" s="10"/>
      <c r="N13" s="86"/>
      <c r="O13" s="194">
        <v>2929370</v>
      </c>
      <c r="P13" s="194"/>
      <c r="Q13" s="194"/>
      <c r="R13" s="194"/>
      <c r="S13" s="194"/>
      <c r="T13" s="194"/>
      <c r="U13" s="205">
        <v>50651048</v>
      </c>
      <c r="V13" s="205"/>
      <c r="W13" s="205"/>
      <c r="X13" s="205"/>
      <c r="Y13" s="205"/>
      <c r="Z13" s="205"/>
      <c r="AA13" s="194">
        <v>33137</v>
      </c>
      <c r="AB13" s="194"/>
      <c r="AC13" s="194"/>
      <c r="AD13" s="194"/>
      <c r="AE13" s="194"/>
      <c r="AF13" s="194"/>
      <c r="AG13" s="203">
        <v>16021546</v>
      </c>
      <c r="AH13" s="203"/>
      <c r="AI13" s="203"/>
      <c r="AJ13" s="203"/>
      <c r="AK13" s="203"/>
      <c r="AL13" s="203"/>
      <c r="AM13" s="194">
        <v>1518814</v>
      </c>
      <c r="AN13" s="194"/>
      <c r="AO13" s="194"/>
      <c r="AP13" s="194"/>
      <c r="AQ13" s="194"/>
      <c r="AR13" s="194"/>
      <c r="AS13" s="203">
        <v>18422064</v>
      </c>
      <c r="AT13" s="203"/>
      <c r="AU13" s="203"/>
      <c r="AV13" s="203"/>
      <c r="AW13" s="203"/>
      <c r="AX13" s="203"/>
      <c r="AY13" s="194">
        <v>356784</v>
      </c>
      <c r="AZ13" s="194"/>
      <c r="BA13" s="194"/>
      <c r="BB13" s="194"/>
      <c r="BC13" s="194"/>
      <c r="BD13" s="194"/>
      <c r="BE13" s="194">
        <v>4671758</v>
      </c>
      <c r="BF13" s="194"/>
      <c r="BG13" s="194"/>
      <c r="BH13" s="194"/>
      <c r="BI13" s="194"/>
      <c r="BJ13" s="194"/>
      <c r="BM13" s="42"/>
    </row>
    <row r="14" spans="2:65" ht="13.5" customHeight="1">
      <c r="B14" s="10"/>
      <c r="C14" s="10"/>
      <c r="D14" s="10"/>
      <c r="E14" s="5"/>
      <c r="F14" s="5"/>
      <c r="G14" s="122">
        <v>22</v>
      </c>
      <c r="H14" s="122"/>
      <c r="I14" s="122"/>
      <c r="J14" s="10"/>
      <c r="K14" s="10"/>
      <c r="L14" s="10"/>
      <c r="M14" s="10"/>
      <c r="N14" s="86"/>
      <c r="O14" s="123">
        <v>2912389</v>
      </c>
      <c r="P14" s="123"/>
      <c r="Q14" s="123"/>
      <c r="R14" s="123"/>
      <c r="S14" s="123"/>
      <c r="T14" s="123"/>
      <c r="U14" s="204">
        <v>51497294</v>
      </c>
      <c r="V14" s="204"/>
      <c r="W14" s="204"/>
      <c r="X14" s="204"/>
      <c r="Y14" s="204"/>
      <c r="Z14" s="204"/>
      <c r="AA14" s="123">
        <v>32492</v>
      </c>
      <c r="AB14" s="123"/>
      <c r="AC14" s="123"/>
      <c r="AD14" s="123"/>
      <c r="AE14" s="123"/>
      <c r="AF14" s="123"/>
      <c r="AG14" s="204">
        <v>16614199</v>
      </c>
      <c r="AH14" s="204"/>
      <c r="AI14" s="204"/>
      <c r="AJ14" s="204"/>
      <c r="AK14" s="204"/>
      <c r="AL14" s="204"/>
      <c r="AM14" s="123">
        <v>1491027</v>
      </c>
      <c r="AN14" s="123"/>
      <c r="AO14" s="123"/>
      <c r="AP14" s="123"/>
      <c r="AQ14" s="123"/>
      <c r="AR14" s="123"/>
      <c r="AS14" s="204">
        <v>18671316</v>
      </c>
      <c r="AT14" s="204"/>
      <c r="AU14" s="204"/>
      <c r="AV14" s="204"/>
      <c r="AW14" s="204"/>
      <c r="AX14" s="204"/>
      <c r="AY14" s="123">
        <v>356573</v>
      </c>
      <c r="AZ14" s="123"/>
      <c r="BA14" s="123"/>
      <c r="BB14" s="123"/>
      <c r="BC14" s="123"/>
      <c r="BD14" s="123"/>
      <c r="BE14" s="123">
        <v>4700926</v>
      </c>
      <c r="BF14" s="123"/>
      <c r="BG14" s="123"/>
      <c r="BH14" s="123"/>
      <c r="BI14" s="123"/>
      <c r="BJ14" s="123"/>
      <c r="BM14" s="42"/>
    </row>
    <row r="15" spans="2:65" s="11" customFormat="1" ht="13.5" customHeight="1">
      <c r="B15" s="12"/>
      <c r="C15" s="12"/>
      <c r="D15" s="12"/>
      <c r="E15" s="16"/>
      <c r="F15" s="16"/>
      <c r="G15" s="118">
        <v>23</v>
      </c>
      <c r="H15" s="118"/>
      <c r="I15" s="118"/>
      <c r="J15" s="12"/>
      <c r="K15" s="12"/>
      <c r="L15" s="12"/>
      <c r="M15" s="12"/>
      <c r="N15" s="87"/>
      <c r="O15" s="190">
        <f>SUM(AA15,AM15,AY15,O25,AE25,AU25,)</f>
        <v>2912069</v>
      </c>
      <c r="P15" s="190"/>
      <c r="Q15" s="190"/>
      <c r="R15" s="190"/>
      <c r="S15" s="190"/>
      <c r="T15" s="190"/>
      <c r="U15" s="202">
        <v>52404164</v>
      </c>
      <c r="V15" s="202"/>
      <c r="W15" s="202"/>
      <c r="X15" s="202"/>
      <c r="Y15" s="202"/>
      <c r="Z15" s="202"/>
      <c r="AA15" s="190">
        <v>32287</v>
      </c>
      <c r="AB15" s="190"/>
      <c r="AC15" s="190"/>
      <c r="AD15" s="190"/>
      <c r="AE15" s="190"/>
      <c r="AF15" s="190"/>
      <c r="AG15" s="202">
        <v>16893240</v>
      </c>
      <c r="AH15" s="202"/>
      <c r="AI15" s="202"/>
      <c r="AJ15" s="202"/>
      <c r="AK15" s="202"/>
      <c r="AL15" s="202"/>
      <c r="AM15" s="190">
        <v>1477081</v>
      </c>
      <c r="AN15" s="190"/>
      <c r="AO15" s="190"/>
      <c r="AP15" s="190"/>
      <c r="AQ15" s="190"/>
      <c r="AR15" s="190"/>
      <c r="AS15" s="202">
        <v>18791384</v>
      </c>
      <c r="AT15" s="202"/>
      <c r="AU15" s="202"/>
      <c r="AV15" s="202"/>
      <c r="AW15" s="202"/>
      <c r="AX15" s="202"/>
      <c r="AY15" s="190">
        <v>358377</v>
      </c>
      <c r="AZ15" s="190"/>
      <c r="BA15" s="190"/>
      <c r="BB15" s="190"/>
      <c r="BC15" s="190"/>
      <c r="BD15" s="190"/>
      <c r="BE15" s="190">
        <v>4660142</v>
      </c>
      <c r="BF15" s="190"/>
      <c r="BG15" s="190"/>
      <c r="BH15" s="190"/>
      <c r="BI15" s="190"/>
      <c r="BJ15" s="190"/>
      <c r="BM15" s="43"/>
    </row>
    <row r="16" spans="2:62" ht="13.5" customHeight="1">
      <c r="B16" s="7"/>
      <c r="C16" s="7"/>
      <c r="D16" s="7"/>
      <c r="E16" s="15"/>
      <c r="F16" s="15"/>
      <c r="G16" s="15"/>
      <c r="H16" s="15"/>
      <c r="I16" s="7"/>
      <c r="J16" s="7"/>
      <c r="K16" s="7"/>
      <c r="L16" s="7"/>
      <c r="M16" s="7"/>
      <c r="N16" s="8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2" ht="18" customHeight="1">
      <c r="B17" s="127" t="s">
        <v>4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 t="s">
        <v>83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 t="s">
        <v>84</v>
      </c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 t="s">
        <v>85</v>
      </c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9"/>
    </row>
    <row r="18" spans="2:62" ht="18" customHeight="1"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 t="s">
        <v>21</v>
      </c>
      <c r="P18" s="128"/>
      <c r="Q18" s="128"/>
      <c r="R18" s="128"/>
      <c r="S18" s="128"/>
      <c r="T18" s="128"/>
      <c r="U18" s="128"/>
      <c r="V18" s="128"/>
      <c r="W18" s="128" t="s">
        <v>22</v>
      </c>
      <c r="X18" s="128"/>
      <c r="Y18" s="128"/>
      <c r="Z18" s="128"/>
      <c r="AA18" s="128"/>
      <c r="AB18" s="128"/>
      <c r="AC18" s="128"/>
      <c r="AD18" s="128"/>
      <c r="AE18" s="128" t="s">
        <v>21</v>
      </c>
      <c r="AF18" s="128"/>
      <c r="AG18" s="128"/>
      <c r="AH18" s="128"/>
      <c r="AI18" s="128"/>
      <c r="AJ18" s="128"/>
      <c r="AK18" s="128"/>
      <c r="AL18" s="128"/>
      <c r="AM18" s="128" t="s">
        <v>22</v>
      </c>
      <c r="AN18" s="128"/>
      <c r="AO18" s="128"/>
      <c r="AP18" s="128"/>
      <c r="AQ18" s="128"/>
      <c r="AR18" s="128"/>
      <c r="AS18" s="128"/>
      <c r="AT18" s="128"/>
      <c r="AU18" s="128" t="s">
        <v>21</v>
      </c>
      <c r="AV18" s="128"/>
      <c r="AW18" s="128"/>
      <c r="AX18" s="128"/>
      <c r="AY18" s="128"/>
      <c r="AZ18" s="128"/>
      <c r="BA18" s="128"/>
      <c r="BB18" s="128"/>
      <c r="BC18" s="128" t="s">
        <v>22</v>
      </c>
      <c r="BD18" s="128"/>
      <c r="BE18" s="128"/>
      <c r="BF18" s="128"/>
      <c r="BG18" s="128"/>
      <c r="BH18" s="128"/>
      <c r="BI18" s="128"/>
      <c r="BJ18" s="129"/>
    </row>
    <row r="19" spans="2:62" ht="13.5" customHeight="1">
      <c r="B19" s="10"/>
      <c r="C19" s="5"/>
      <c r="D19" s="5"/>
      <c r="E19" s="5"/>
      <c r="F19" s="5"/>
      <c r="G19" s="10"/>
      <c r="H19" s="10"/>
      <c r="I19" s="10"/>
      <c r="J19" s="10"/>
      <c r="K19" s="10"/>
      <c r="L19" s="10"/>
      <c r="M19" s="10"/>
      <c r="N19" s="85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22" t="s">
        <v>72</v>
      </c>
      <c r="AC19" s="122"/>
      <c r="AD19" s="122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22" t="s">
        <v>72</v>
      </c>
      <c r="AS19" s="122"/>
      <c r="AT19" s="122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22" t="s">
        <v>72</v>
      </c>
      <c r="BI19" s="122"/>
      <c r="BJ19" s="122"/>
    </row>
    <row r="20" spans="2:62" ht="13.5" customHeight="1">
      <c r="B20" s="10"/>
      <c r="C20" s="5"/>
      <c r="D20" s="5"/>
      <c r="E20" s="5"/>
      <c r="F20" s="5"/>
      <c r="G20" s="10"/>
      <c r="H20" s="10"/>
      <c r="I20" s="10"/>
      <c r="J20" s="10"/>
      <c r="K20" s="10"/>
      <c r="L20" s="10"/>
      <c r="M20" s="10"/>
      <c r="N20" s="8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5"/>
      <c r="AC20" s="5"/>
      <c r="AD20" s="5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5"/>
      <c r="AS20" s="5"/>
      <c r="AT20" s="5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5"/>
      <c r="BI20" s="5"/>
      <c r="BJ20" s="5"/>
    </row>
    <row r="21" spans="2:62" ht="13.5" customHeight="1">
      <c r="B21" s="10"/>
      <c r="C21" s="124" t="s">
        <v>30</v>
      </c>
      <c r="D21" s="124"/>
      <c r="E21" s="124"/>
      <c r="F21" s="124"/>
      <c r="G21" s="122">
        <v>19</v>
      </c>
      <c r="H21" s="122"/>
      <c r="I21" s="122"/>
      <c r="J21" s="124" t="s">
        <v>31</v>
      </c>
      <c r="K21" s="124"/>
      <c r="L21" s="124"/>
      <c r="M21" s="124"/>
      <c r="N21" s="86"/>
      <c r="O21" s="194">
        <v>971789</v>
      </c>
      <c r="P21" s="194"/>
      <c r="Q21" s="194"/>
      <c r="R21" s="194"/>
      <c r="S21" s="194"/>
      <c r="T21" s="194"/>
      <c r="U21" s="194"/>
      <c r="V21" s="194"/>
      <c r="W21" s="194">
        <v>9758788</v>
      </c>
      <c r="X21" s="194"/>
      <c r="Y21" s="194"/>
      <c r="Z21" s="194"/>
      <c r="AA21" s="194"/>
      <c r="AB21" s="194"/>
      <c r="AC21" s="194"/>
      <c r="AD21" s="194"/>
      <c r="AE21" s="194">
        <v>32171</v>
      </c>
      <c r="AF21" s="194"/>
      <c r="AG21" s="194"/>
      <c r="AH21" s="194"/>
      <c r="AI21" s="194"/>
      <c r="AJ21" s="194"/>
      <c r="AK21" s="194"/>
      <c r="AL21" s="194"/>
      <c r="AM21" s="194">
        <v>902609</v>
      </c>
      <c r="AN21" s="194"/>
      <c r="AO21" s="194"/>
      <c r="AP21" s="194"/>
      <c r="AQ21" s="194"/>
      <c r="AR21" s="194"/>
      <c r="AS21" s="194"/>
      <c r="AT21" s="194"/>
      <c r="AU21" s="194">
        <v>1886</v>
      </c>
      <c r="AV21" s="194"/>
      <c r="AW21" s="194"/>
      <c r="AX21" s="194"/>
      <c r="AY21" s="194"/>
      <c r="AZ21" s="194"/>
      <c r="BA21" s="194"/>
      <c r="BB21" s="194"/>
      <c r="BC21" s="194">
        <v>112597</v>
      </c>
      <c r="BD21" s="194"/>
      <c r="BE21" s="194"/>
      <c r="BF21" s="194"/>
      <c r="BG21" s="194"/>
      <c r="BH21" s="194"/>
      <c r="BI21" s="194"/>
      <c r="BJ21" s="194"/>
    </row>
    <row r="22" spans="2:62" s="11" customFormat="1" ht="13.5" customHeight="1">
      <c r="B22" s="10"/>
      <c r="C22" s="10"/>
      <c r="D22" s="10"/>
      <c r="E22" s="5"/>
      <c r="F22" s="5"/>
      <c r="G22" s="122">
        <v>20</v>
      </c>
      <c r="H22" s="122"/>
      <c r="I22" s="122"/>
      <c r="J22" s="10"/>
      <c r="K22" s="10"/>
      <c r="L22" s="10"/>
      <c r="M22" s="10"/>
      <c r="N22" s="86"/>
      <c r="O22" s="194">
        <v>977777</v>
      </c>
      <c r="P22" s="194"/>
      <c r="Q22" s="194"/>
      <c r="R22" s="194"/>
      <c r="S22" s="194"/>
      <c r="T22" s="194"/>
      <c r="U22" s="194"/>
      <c r="V22" s="194"/>
      <c r="W22" s="194">
        <v>10096198</v>
      </c>
      <c r="X22" s="194"/>
      <c r="Y22" s="194"/>
      <c r="Z22" s="194"/>
      <c r="AA22" s="194"/>
      <c r="AB22" s="194"/>
      <c r="AC22" s="194"/>
      <c r="AD22" s="194"/>
      <c r="AE22" s="194">
        <v>31870</v>
      </c>
      <c r="AF22" s="194"/>
      <c r="AG22" s="194"/>
      <c r="AH22" s="194"/>
      <c r="AI22" s="194"/>
      <c r="AJ22" s="194"/>
      <c r="AK22" s="194"/>
      <c r="AL22" s="194"/>
      <c r="AM22" s="194">
        <v>895767</v>
      </c>
      <c r="AN22" s="194"/>
      <c r="AO22" s="194"/>
      <c r="AP22" s="194"/>
      <c r="AQ22" s="194"/>
      <c r="AR22" s="194"/>
      <c r="AS22" s="194"/>
      <c r="AT22" s="194"/>
      <c r="AU22" s="194">
        <v>2023</v>
      </c>
      <c r="AV22" s="194"/>
      <c r="AW22" s="194"/>
      <c r="AX22" s="194"/>
      <c r="AY22" s="194"/>
      <c r="AZ22" s="194"/>
      <c r="BA22" s="194"/>
      <c r="BB22" s="194"/>
      <c r="BC22" s="194">
        <v>125579</v>
      </c>
      <c r="BD22" s="194"/>
      <c r="BE22" s="194"/>
      <c r="BF22" s="194"/>
      <c r="BG22" s="194"/>
      <c r="BH22" s="194"/>
      <c r="BI22" s="194"/>
      <c r="BJ22" s="194"/>
    </row>
    <row r="23" spans="2:62" ht="13.5" customHeight="1">
      <c r="B23" s="10"/>
      <c r="C23" s="10"/>
      <c r="D23" s="10"/>
      <c r="E23" s="5"/>
      <c r="F23" s="5"/>
      <c r="G23" s="122">
        <v>21</v>
      </c>
      <c r="H23" s="122"/>
      <c r="I23" s="122"/>
      <c r="J23" s="10"/>
      <c r="K23" s="10"/>
      <c r="L23" s="10"/>
      <c r="M23" s="10"/>
      <c r="N23" s="86"/>
      <c r="O23" s="194">
        <v>987396</v>
      </c>
      <c r="P23" s="194"/>
      <c r="Q23" s="194"/>
      <c r="R23" s="194"/>
      <c r="S23" s="194"/>
      <c r="T23" s="194"/>
      <c r="U23" s="194"/>
      <c r="V23" s="194"/>
      <c r="W23" s="194">
        <v>10525316</v>
      </c>
      <c r="X23" s="194"/>
      <c r="Y23" s="194"/>
      <c r="Z23" s="194"/>
      <c r="AA23" s="194"/>
      <c r="AB23" s="194"/>
      <c r="AC23" s="194"/>
      <c r="AD23" s="194"/>
      <c r="AE23" s="194">
        <v>31062</v>
      </c>
      <c r="AF23" s="194"/>
      <c r="AG23" s="194"/>
      <c r="AH23" s="194"/>
      <c r="AI23" s="194"/>
      <c r="AJ23" s="194"/>
      <c r="AK23" s="194"/>
      <c r="AL23" s="194"/>
      <c r="AM23" s="194">
        <v>876553</v>
      </c>
      <c r="AN23" s="194"/>
      <c r="AO23" s="194"/>
      <c r="AP23" s="194"/>
      <c r="AQ23" s="194"/>
      <c r="AR23" s="194"/>
      <c r="AS23" s="194"/>
      <c r="AT23" s="194"/>
      <c r="AU23" s="194">
        <v>2177</v>
      </c>
      <c r="AV23" s="194"/>
      <c r="AW23" s="194"/>
      <c r="AX23" s="194"/>
      <c r="AY23" s="194"/>
      <c r="AZ23" s="194"/>
      <c r="BA23" s="194"/>
      <c r="BB23" s="194"/>
      <c r="BC23" s="194">
        <v>133811</v>
      </c>
      <c r="BD23" s="194"/>
      <c r="BE23" s="194"/>
      <c r="BF23" s="194"/>
      <c r="BG23" s="194"/>
      <c r="BH23" s="194"/>
      <c r="BI23" s="194"/>
      <c r="BJ23" s="194"/>
    </row>
    <row r="24" spans="2:62" ht="13.5" customHeight="1">
      <c r="B24" s="10"/>
      <c r="C24" s="10"/>
      <c r="D24" s="10"/>
      <c r="E24" s="5"/>
      <c r="F24" s="5"/>
      <c r="G24" s="122">
        <v>22</v>
      </c>
      <c r="H24" s="122"/>
      <c r="I24" s="122"/>
      <c r="J24" s="10"/>
      <c r="K24" s="10"/>
      <c r="L24" s="10"/>
      <c r="M24" s="10"/>
      <c r="N24" s="86"/>
      <c r="O24" s="194">
        <v>999407</v>
      </c>
      <c r="P24" s="194"/>
      <c r="Q24" s="194"/>
      <c r="R24" s="194"/>
      <c r="S24" s="194"/>
      <c r="T24" s="194"/>
      <c r="U24" s="194"/>
      <c r="V24" s="194"/>
      <c r="W24" s="194">
        <v>10509802</v>
      </c>
      <c r="X24" s="194"/>
      <c r="Y24" s="194"/>
      <c r="Z24" s="194"/>
      <c r="AA24" s="194"/>
      <c r="AB24" s="194"/>
      <c r="AC24" s="194"/>
      <c r="AD24" s="194"/>
      <c r="AE24" s="194">
        <v>30580</v>
      </c>
      <c r="AF24" s="194"/>
      <c r="AG24" s="194"/>
      <c r="AH24" s="194"/>
      <c r="AI24" s="194"/>
      <c r="AJ24" s="194"/>
      <c r="AK24" s="194"/>
      <c r="AL24" s="194"/>
      <c r="AM24" s="194">
        <v>851557</v>
      </c>
      <c r="AN24" s="194"/>
      <c r="AO24" s="194"/>
      <c r="AP24" s="194"/>
      <c r="AQ24" s="194"/>
      <c r="AR24" s="194"/>
      <c r="AS24" s="194"/>
      <c r="AT24" s="194"/>
      <c r="AU24" s="194">
        <v>2310</v>
      </c>
      <c r="AV24" s="194"/>
      <c r="AW24" s="194"/>
      <c r="AX24" s="194"/>
      <c r="AY24" s="194"/>
      <c r="AZ24" s="194"/>
      <c r="BA24" s="194"/>
      <c r="BB24" s="194"/>
      <c r="BC24" s="194">
        <v>149494</v>
      </c>
      <c r="BD24" s="194"/>
      <c r="BE24" s="194"/>
      <c r="BF24" s="194"/>
      <c r="BG24" s="194"/>
      <c r="BH24" s="194"/>
      <c r="BI24" s="194"/>
      <c r="BJ24" s="194"/>
    </row>
    <row r="25" spans="2:62" s="11" customFormat="1" ht="13.5" customHeight="1">
      <c r="B25" s="12"/>
      <c r="C25" s="12"/>
      <c r="D25" s="12"/>
      <c r="E25" s="16"/>
      <c r="F25" s="16"/>
      <c r="G25" s="118">
        <v>23</v>
      </c>
      <c r="H25" s="118"/>
      <c r="I25" s="118"/>
      <c r="J25" s="12"/>
      <c r="K25" s="12"/>
      <c r="L25" s="12"/>
      <c r="M25" s="12"/>
      <c r="N25" s="87"/>
      <c r="O25" s="190">
        <v>1011217</v>
      </c>
      <c r="P25" s="190"/>
      <c r="Q25" s="190"/>
      <c r="R25" s="190"/>
      <c r="S25" s="190"/>
      <c r="T25" s="190"/>
      <c r="U25" s="190"/>
      <c r="V25" s="190"/>
      <c r="W25" s="190">
        <v>11065808</v>
      </c>
      <c r="X25" s="190"/>
      <c r="Y25" s="190"/>
      <c r="Z25" s="190"/>
      <c r="AA25" s="190"/>
      <c r="AB25" s="190"/>
      <c r="AC25" s="190"/>
      <c r="AD25" s="190"/>
      <c r="AE25" s="190">
        <v>30477</v>
      </c>
      <c r="AF25" s="190"/>
      <c r="AG25" s="190"/>
      <c r="AH25" s="190"/>
      <c r="AI25" s="190"/>
      <c r="AJ25" s="190"/>
      <c r="AK25" s="190"/>
      <c r="AL25" s="190"/>
      <c r="AM25" s="190">
        <v>824584</v>
      </c>
      <c r="AN25" s="190"/>
      <c r="AO25" s="190"/>
      <c r="AP25" s="190"/>
      <c r="AQ25" s="190"/>
      <c r="AR25" s="190"/>
      <c r="AS25" s="190"/>
      <c r="AT25" s="190"/>
      <c r="AU25" s="190">
        <v>2630</v>
      </c>
      <c r="AV25" s="190"/>
      <c r="AW25" s="190"/>
      <c r="AX25" s="190"/>
      <c r="AY25" s="190"/>
      <c r="AZ25" s="190"/>
      <c r="BA25" s="190"/>
      <c r="BB25" s="190"/>
      <c r="BC25" s="190">
        <v>169006</v>
      </c>
      <c r="BD25" s="190"/>
      <c r="BE25" s="190"/>
      <c r="BF25" s="190"/>
      <c r="BG25" s="190"/>
      <c r="BH25" s="190"/>
      <c r="BI25" s="190"/>
      <c r="BJ25" s="190"/>
    </row>
    <row r="26" spans="2:62" ht="13.5" customHeight="1">
      <c r="B26" s="7"/>
      <c r="C26" s="7"/>
      <c r="D26" s="7"/>
      <c r="E26" s="15"/>
      <c r="F26" s="15"/>
      <c r="G26" s="15"/>
      <c r="H26" s="15"/>
      <c r="I26" s="7"/>
      <c r="J26" s="7"/>
      <c r="K26" s="7"/>
      <c r="L26" s="7"/>
      <c r="M26" s="7"/>
      <c r="N26" s="8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3:62" ht="13.5" customHeight="1">
      <c r="C27" s="120" t="s">
        <v>14</v>
      </c>
      <c r="D27" s="120"/>
      <c r="E27" s="6" t="s">
        <v>15</v>
      </c>
      <c r="F27" s="1" t="s">
        <v>86</v>
      </c>
      <c r="G27" s="4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:6" ht="13.5" customHeight="1">
      <c r="B28" s="117" t="s">
        <v>17</v>
      </c>
      <c r="C28" s="117"/>
      <c r="D28" s="117"/>
      <c r="E28" s="6" t="s">
        <v>15</v>
      </c>
      <c r="F28" s="1" t="s">
        <v>18</v>
      </c>
    </row>
    <row r="29" spans="2:27" ht="13.5" customHeight="1">
      <c r="B29" s="14"/>
      <c r="C29" s="14"/>
      <c r="D29" s="14"/>
      <c r="E29" s="6"/>
      <c r="AA29" s="10"/>
    </row>
    <row r="30" spans="2:27" ht="13.5" customHeight="1">
      <c r="B30" s="14"/>
      <c r="C30" s="14"/>
      <c r="D30" s="14"/>
      <c r="E30" s="6"/>
      <c r="AA30" s="10"/>
    </row>
    <row r="31" spans="2:27" ht="13.5" customHeight="1">
      <c r="B31" s="14"/>
      <c r="C31" s="14"/>
      <c r="D31" s="14"/>
      <c r="E31" s="6"/>
      <c r="AA31" s="10"/>
    </row>
    <row r="32" spans="2:27" ht="13.5" customHeight="1">
      <c r="B32" s="14"/>
      <c r="C32" s="14"/>
      <c r="D32" s="14"/>
      <c r="E32" s="6"/>
      <c r="AA32" s="10"/>
    </row>
    <row r="33" ht="13.5" customHeight="1"/>
    <row r="34" spans="2:62" ht="12.75" customHeight="1">
      <c r="B34" s="122" t="s">
        <v>87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</row>
    <row r="35" spans="2:62" ht="12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2" ht="18" customHeight="1">
      <c r="B36" s="127" t="s">
        <v>4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 t="s">
        <v>88</v>
      </c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 t="s">
        <v>89</v>
      </c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 t="s">
        <v>84</v>
      </c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 t="s">
        <v>90</v>
      </c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/>
    </row>
    <row r="37" spans="2:62" ht="18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92" t="s">
        <v>21</v>
      </c>
      <c r="P37" s="192"/>
      <c r="Q37" s="192"/>
      <c r="R37" s="192"/>
      <c r="S37" s="192"/>
      <c r="T37" s="192" t="s">
        <v>22</v>
      </c>
      <c r="U37" s="192"/>
      <c r="V37" s="192"/>
      <c r="W37" s="192"/>
      <c r="X37" s="192"/>
      <c r="Y37" s="192"/>
      <c r="Z37" s="192"/>
      <c r="AA37" s="192" t="s">
        <v>21</v>
      </c>
      <c r="AB37" s="192"/>
      <c r="AC37" s="192"/>
      <c r="AD37" s="192"/>
      <c r="AE37" s="192"/>
      <c r="AF37" s="192" t="s">
        <v>22</v>
      </c>
      <c r="AG37" s="192"/>
      <c r="AH37" s="192"/>
      <c r="AI37" s="192"/>
      <c r="AJ37" s="192"/>
      <c r="AK37" s="192"/>
      <c r="AL37" s="192"/>
      <c r="AM37" s="192" t="s">
        <v>21</v>
      </c>
      <c r="AN37" s="192"/>
      <c r="AO37" s="192"/>
      <c r="AP37" s="192"/>
      <c r="AQ37" s="192"/>
      <c r="AR37" s="192" t="s">
        <v>22</v>
      </c>
      <c r="AS37" s="192"/>
      <c r="AT37" s="192"/>
      <c r="AU37" s="192"/>
      <c r="AV37" s="192"/>
      <c r="AW37" s="192"/>
      <c r="AX37" s="192"/>
      <c r="AY37" s="192" t="s">
        <v>21</v>
      </c>
      <c r="AZ37" s="192"/>
      <c r="BA37" s="192"/>
      <c r="BB37" s="192"/>
      <c r="BC37" s="192"/>
      <c r="BD37" s="192" t="s">
        <v>22</v>
      </c>
      <c r="BE37" s="192"/>
      <c r="BF37" s="192"/>
      <c r="BG37" s="192"/>
      <c r="BH37" s="192"/>
      <c r="BI37" s="192"/>
      <c r="BJ37" s="193"/>
    </row>
    <row r="38" spans="2:62" ht="13.5" customHeight="1">
      <c r="B38" s="10"/>
      <c r="C38" s="5"/>
      <c r="D38" s="5"/>
      <c r="E38" s="5"/>
      <c r="F38" s="5"/>
      <c r="G38" s="10"/>
      <c r="H38" s="10"/>
      <c r="I38" s="10"/>
      <c r="J38" s="10"/>
      <c r="K38" s="10"/>
      <c r="L38" s="10"/>
      <c r="M38" s="10"/>
      <c r="N38" s="85"/>
      <c r="O38" s="10"/>
      <c r="P38" s="10"/>
      <c r="Q38" s="10"/>
      <c r="R38" s="10"/>
      <c r="S38" s="10"/>
      <c r="T38" s="10"/>
      <c r="X38" s="122" t="s">
        <v>72</v>
      </c>
      <c r="Y38" s="122"/>
      <c r="Z38" s="122"/>
      <c r="AJ38" s="122" t="s">
        <v>72</v>
      </c>
      <c r="AK38" s="122"/>
      <c r="AL38" s="122"/>
      <c r="AV38" s="122" t="s">
        <v>72</v>
      </c>
      <c r="AW38" s="122"/>
      <c r="AX38" s="122"/>
      <c r="BH38" s="122" t="s">
        <v>72</v>
      </c>
      <c r="BI38" s="122"/>
      <c r="BJ38" s="122"/>
    </row>
    <row r="39" spans="2:62" ht="13.5" customHeight="1">
      <c r="B39" s="10"/>
      <c r="C39" s="5"/>
      <c r="D39" s="5"/>
      <c r="E39" s="5"/>
      <c r="F39" s="5"/>
      <c r="G39" s="10"/>
      <c r="H39" s="10"/>
      <c r="I39" s="10"/>
      <c r="J39" s="10"/>
      <c r="K39" s="10"/>
      <c r="L39" s="10"/>
      <c r="M39" s="10"/>
      <c r="N39" s="86"/>
      <c r="O39" s="10"/>
      <c r="P39" s="10"/>
      <c r="Q39" s="10"/>
      <c r="R39" s="10"/>
      <c r="S39" s="10"/>
      <c r="T39" s="10"/>
      <c r="X39" s="5"/>
      <c r="Y39" s="5"/>
      <c r="Z39" s="5"/>
      <c r="AJ39" s="5"/>
      <c r="AK39" s="5"/>
      <c r="AL39" s="5"/>
      <c r="AV39" s="5"/>
      <c r="AW39" s="5"/>
      <c r="AX39" s="5"/>
      <c r="BH39" s="5"/>
      <c r="BI39" s="5"/>
      <c r="BJ39" s="5"/>
    </row>
    <row r="40" spans="2:65" ht="13.5" customHeight="1">
      <c r="B40" s="12"/>
      <c r="C40" s="122" t="s">
        <v>91</v>
      </c>
      <c r="D40" s="201"/>
      <c r="E40" s="201"/>
      <c r="F40" s="201"/>
      <c r="G40" s="122">
        <v>19</v>
      </c>
      <c r="H40" s="122"/>
      <c r="I40" s="122"/>
      <c r="J40" s="122" t="s">
        <v>92</v>
      </c>
      <c r="K40" s="122"/>
      <c r="L40" s="122"/>
      <c r="M40" s="122"/>
      <c r="N40" s="87"/>
      <c r="O40" s="200">
        <f>AA40+AM40+AY40+O50+AA50+AM50+AY50</f>
        <v>98896</v>
      </c>
      <c r="P40" s="200"/>
      <c r="Q40" s="200"/>
      <c r="R40" s="200"/>
      <c r="S40" s="200"/>
      <c r="T40" s="200">
        <v>848519</v>
      </c>
      <c r="U40" s="200"/>
      <c r="V40" s="200"/>
      <c r="W40" s="200"/>
      <c r="X40" s="200"/>
      <c r="Y40" s="200"/>
      <c r="Z40" s="200"/>
      <c r="AA40" s="200">
        <f>1233+49</f>
        <v>1282</v>
      </c>
      <c r="AB40" s="200"/>
      <c r="AC40" s="200"/>
      <c r="AD40" s="200"/>
      <c r="AE40" s="200"/>
      <c r="AF40" s="200">
        <v>17358</v>
      </c>
      <c r="AG40" s="200"/>
      <c r="AH40" s="200"/>
      <c r="AI40" s="200"/>
      <c r="AJ40" s="200"/>
      <c r="AK40" s="200"/>
      <c r="AL40" s="200"/>
      <c r="AM40" s="200">
        <f>52+12</f>
        <v>64</v>
      </c>
      <c r="AN40" s="200"/>
      <c r="AO40" s="200"/>
      <c r="AP40" s="200"/>
      <c r="AQ40" s="200"/>
      <c r="AR40" s="200">
        <v>538</v>
      </c>
      <c r="AS40" s="200"/>
      <c r="AT40" s="200"/>
      <c r="AU40" s="200"/>
      <c r="AV40" s="200"/>
      <c r="AW40" s="200"/>
      <c r="AX40" s="200"/>
      <c r="AY40" s="200">
        <f>8+3</f>
        <v>11</v>
      </c>
      <c r="AZ40" s="200"/>
      <c r="BA40" s="200"/>
      <c r="BB40" s="200"/>
      <c r="BC40" s="200"/>
      <c r="BD40" s="200">
        <v>674</v>
      </c>
      <c r="BE40" s="200"/>
      <c r="BF40" s="200"/>
      <c r="BG40" s="200"/>
      <c r="BH40" s="200"/>
      <c r="BI40" s="200"/>
      <c r="BJ40" s="200"/>
      <c r="BM40" s="45"/>
    </row>
    <row r="41" spans="2:66" s="11" customFormat="1" ht="13.5" customHeight="1">
      <c r="B41" s="10"/>
      <c r="C41" s="10"/>
      <c r="D41" s="10"/>
      <c r="E41" s="5"/>
      <c r="F41" s="5"/>
      <c r="G41" s="122">
        <v>20</v>
      </c>
      <c r="H41" s="122"/>
      <c r="I41" s="122"/>
      <c r="J41" s="10"/>
      <c r="K41" s="10"/>
      <c r="L41" s="10"/>
      <c r="M41" s="10"/>
      <c r="N41" s="86"/>
      <c r="O41" s="200">
        <f>AA41+AM41+AY41+O51+AA51+AM51+AY51</f>
        <v>95495</v>
      </c>
      <c r="P41" s="200"/>
      <c r="Q41" s="200"/>
      <c r="R41" s="200"/>
      <c r="S41" s="200"/>
      <c r="T41" s="200">
        <v>867905</v>
      </c>
      <c r="U41" s="200"/>
      <c r="V41" s="200"/>
      <c r="W41" s="200"/>
      <c r="X41" s="200"/>
      <c r="Y41" s="200"/>
      <c r="Z41" s="200"/>
      <c r="AA41" s="200">
        <f>1344+14</f>
        <v>1358</v>
      </c>
      <c r="AB41" s="200"/>
      <c r="AC41" s="200"/>
      <c r="AD41" s="200"/>
      <c r="AE41" s="200"/>
      <c r="AF41" s="200">
        <v>17564</v>
      </c>
      <c r="AG41" s="200"/>
      <c r="AH41" s="200"/>
      <c r="AI41" s="200"/>
      <c r="AJ41" s="200"/>
      <c r="AK41" s="200"/>
      <c r="AL41" s="200"/>
      <c r="AM41" s="200">
        <f>132+12</f>
        <v>144</v>
      </c>
      <c r="AN41" s="200"/>
      <c r="AO41" s="200"/>
      <c r="AP41" s="200"/>
      <c r="AQ41" s="200"/>
      <c r="AR41" s="200">
        <v>1440</v>
      </c>
      <c r="AS41" s="200"/>
      <c r="AT41" s="200"/>
      <c r="AU41" s="200"/>
      <c r="AV41" s="200"/>
      <c r="AW41" s="200"/>
      <c r="AX41" s="200"/>
      <c r="AY41" s="200">
        <f>5+4</f>
        <v>9</v>
      </c>
      <c r="AZ41" s="200"/>
      <c r="BA41" s="200"/>
      <c r="BB41" s="200"/>
      <c r="BC41" s="200"/>
      <c r="BD41" s="200">
        <v>235</v>
      </c>
      <c r="BE41" s="200"/>
      <c r="BF41" s="200"/>
      <c r="BG41" s="200"/>
      <c r="BH41" s="200"/>
      <c r="BI41" s="200"/>
      <c r="BJ41" s="200"/>
      <c r="BM41" s="46"/>
      <c r="BN41" s="12"/>
    </row>
    <row r="42" spans="2:65" ht="13.5" customHeight="1">
      <c r="B42" s="10"/>
      <c r="C42" s="10"/>
      <c r="D42" s="10"/>
      <c r="E42" s="5"/>
      <c r="F42" s="5"/>
      <c r="G42" s="122">
        <v>21</v>
      </c>
      <c r="H42" s="122"/>
      <c r="I42" s="122"/>
      <c r="J42" s="10"/>
      <c r="K42" s="10"/>
      <c r="L42" s="10"/>
      <c r="M42" s="10"/>
      <c r="N42" s="86"/>
      <c r="O42" s="200">
        <f>AA42+AM42+AY42+O52+AA52+AM52+AY52</f>
        <v>116017</v>
      </c>
      <c r="P42" s="200"/>
      <c r="Q42" s="200"/>
      <c r="R42" s="200"/>
      <c r="S42" s="200"/>
      <c r="T42" s="200">
        <v>938697</v>
      </c>
      <c r="U42" s="200"/>
      <c r="V42" s="200"/>
      <c r="W42" s="200"/>
      <c r="X42" s="200"/>
      <c r="Y42" s="200"/>
      <c r="Z42" s="200"/>
      <c r="AA42" s="200">
        <f>1386+22</f>
        <v>1408</v>
      </c>
      <c r="AB42" s="200"/>
      <c r="AC42" s="200"/>
      <c r="AD42" s="200"/>
      <c r="AE42" s="200"/>
      <c r="AF42" s="200">
        <v>13285</v>
      </c>
      <c r="AG42" s="200"/>
      <c r="AH42" s="200"/>
      <c r="AI42" s="200"/>
      <c r="AJ42" s="200"/>
      <c r="AK42" s="200"/>
      <c r="AL42" s="200"/>
      <c r="AM42" s="200">
        <v>62</v>
      </c>
      <c r="AN42" s="200"/>
      <c r="AO42" s="200"/>
      <c r="AP42" s="200"/>
      <c r="AQ42" s="200"/>
      <c r="AR42" s="200">
        <v>473</v>
      </c>
      <c r="AS42" s="200"/>
      <c r="AT42" s="200"/>
      <c r="AU42" s="200"/>
      <c r="AV42" s="200"/>
      <c r="AW42" s="200"/>
      <c r="AX42" s="200"/>
      <c r="AY42" s="200">
        <f>6+1</f>
        <v>7</v>
      </c>
      <c r="AZ42" s="200"/>
      <c r="BA42" s="200"/>
      <c r="BB42" s="200"/>
      <c r="BC42" s="200"/>
      <c r="BD42" s="200">
        <v>260</v>
      </c>
      <c r="BE42" s="200"/>
      <c r="BF42" s="200"/>
      <c r="BG42" s="200"/>
      <c r="BH42" s="200"/>
      <c r="BI42" s="200"/>
      <c r="BJ42" s="200"/>
      <c r="BM42" s="47"/>
    </row>
    <row r="43" spans="2:65" ht="13.5" customHeight="1">
      <c r="B43" s="10"/>
      <c r="C43" s="10"/>
      <c r="D43" s="10"/>
      <c r="E43" s="5"/>
      <c r="F43" s="5"/>
      <c r="G43" s="122">
        <v>22</v>
      </c>
      <c r="H43" s="122"/>
      <c r="I43" s="122"/>
      <c r="J43" s="10"/>
      <c r="K43" s="10"/>
      <c r="L43" s="10"/>
      <c r="M43" s="10"/>
      <c r="N43" s="86"/>
      <c r="O43" s="200">
        <f>AA43+AM43+AY43+O53+AA53+AM53+AY53</f>
        <v>115519</v>
      </c>
      <c r="P43" s="200"/>
      <c r="Q43" s="200"/>
      <c r="R43" s="200"/>
      <c r="S43" s="200"/>
      <c r="T43" s="200">
        <v>901926</v>
      </c>
      <c r="U43" s="200"/>
      <c r="V43" s="200"/>
      <c r="W43" s="200"/>
      <c r="X43" s="200"/>
      <c r="Y43" s="200"/>
      <c r="Z43" s="200"/>
      <c r="AA43" s="200">
        <f>1445+8</f>
        <v>1453</v>
      </c>
      <c r="AB43" s="200"/>
      <c r="AC43" s="200"/>
      <c r="AD43" s="200"/>
      <c r="AE43" s="200"/>
      <c r="AF43" s="200">
        <v>16813</v>
      </c>
      <c r="AG43" s="200"/>
      <c r="AH43" s="200"/>
      <c r="AI43" s="200"/>
      <c r="AJ43" s="200"/>
      <c r="AK43" s="200"/>
      <c r="AL43" s="200"/>
      <c r="AM43" s="200">
        <f>37+1</f>
        <v>38</v>
      </c>
      <c r="AN43" s="200"/>
      <c r="AO43" s="200"/>
      <c r="AP43" s="200"/>
      <c r="AQ43" s="200"/>
      <c r="AR43" s="200">
        <v>294</v>
      </c>
      <c r="AS43" s="200"/>
      <c r="AT43" s="200"/>
      <c r="AU43" s="200"/>
      <c r="AV43" s="200"/>
      <c r="AW43" s="200"/>
      <c r="AX43" s="200"/>
      <c r="AY43" s="200">
        <f>4</f>
        <v>4</v>
      </c>
      <c r="AZ43" s="200"/>
      <c r="BA43" s="200"/>
      <c r="BB43" s="200"/>
      <c r="BC43" s="200"/>
      <c r="BD43" s="200">
        <v>131</v>
      </c>
      <c r="BE43" s="200"/>
      <c r="BF43" s="200"/>
      <c r="BG43" s="200"/>
      <c r="BH43" s="200"/>
      <c r="BI43" s="200"/>
      <c r="BJ43" s="200"/>
      <c r="BM43" s="47"/>
    </row>
    <row r="44" spans="2:65" s="11" customFormat="1" ht="13.5" customHeight="1">
      <c r="B44" s="12"/>
      <c r="C44" s="12"/>
      <c r="D44" s="12"/>
      <c r="E44" s="16"/>
      <c r="F44" s="16"/>
      <c r="G44" s="118">
        <v>23</v>
      </c>
      <c r="H44" s="118"/>
      <c r="I44" s="118"/>
      <c r="J44" s="12"/>
      <c r="K44" s="12"/>
      <c r="L44" s="12"/>
      <c r="M44" s="12"/>
      <c r="N44" s="87"/>
      <c r="O44" s="190">
        <f>AA44+AM44+AY44+O54+AA54+AM54+AY54</f>
        <v>118928</v>
      </c>
      <c r="P44" s="190"/>
      <c r="Q44" s="190"/>
      <c r="R44" s="190"/>
      <c r="S44" s="190"/>
      <c r="T44" s="190">
        <v>911309</v>
      </c>
      <c r="U44" s="190"/>
      <c r="V44" s="190"/>
      <c r="W44" s="190"/>
      <c r="X44" s="190"/>
      <c r="Y44" s="190"/>
      <c r="Z44" s="190"/>
      <c r="AA44" s="190">
        <f>1666+6</f>
        <v>1672</v>
      </c>
      <c r="AB44" s="190"/>
      <c r="AC44" s="190"/>
      <c r="AD44" s="190"/>
      <c r="AE44" s="190"/>
      <c r="AF44" s="190">
        <v>22969</v>
      </c>
      <c r="AG44" s="190"/>
      <c r="AH44" s="190"/>
      <c r="AI44" s="190"/>
      <c r="AJ44" s="190"/>
      <c r="AK44" s="190"/>
      <c r="AL44" s="190"/>
      <c r="AM44" s="190">
        <v>20</v>
      </c>
      <c r="AN44" s="190"/>
      <c r="AO44" s="190"/>
      <c r="AP44" s="190"/>
      <c r="AQ44" s="190"/>
      <c r="AR44" s="190">
        <v>212</v>
      </c>
      <c r="AS44" s="190"/>
      <c r="AT44" s="190"/>
      <c r="AU44" s="190"/>
      <c r="AV44" s="190"/>
      <c r="AW44" s="190"/>
      <c r="AX44" s="190"/>
      <c r="AY44" s="190">
        <v>2</v>
      </c>
      <c r="AZ44" s="190"/>
      <c r="BA44" s="190"/>
      <c r="BB44" s="190"/>
      <c r="BC44" s="190"/>
      <c r="BD44" s="190">
        <v>36</v>
      </c>
      <c r="BE44" s="190"/>
      <c r="BF44" s="190"/>
      <c r="BG44" s="190"/>
      <c r="BH44" s="190"/>
      <c r="BI44" s="190"/>
      <c r="BJ44" s="190"/>
      <c r="BM44" s="48"/>
    </row>
    <row r="45" spans="2:62" ht="13.5" customHeight="1">
      <c r="B45" s="7"/>
      <c r="C45" s="7"/>
      <c r="D45" s="7"/>
      <c r="E45" s="15"/>
      <c r="F45" s="15"/>
      <c r="G45" s="15"/>
      <c r="H45" s="15"/>
      <c r="I45" s="7"/>
      <c r="J45" s="7"/>
      <c r="K45" s="7"/>
      <c r="L45" s="7"/>
      <c r="M45" s="7"/>
      <c r="N45" s="8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63" ht="18" customHeight="1">
      <c r="B46" s="127" t="s">
        <v>4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 t="s">
        <v>93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 t="s">
        <v>94</v>
      </c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 t="s">
        <v>95</v>
      </c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 t="s">
        <v>96</v>
      </c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9"/>
      <c r="BK46" s="10"/>
    </row>
    <row r="47" spans="2:63" ht="18" customHeight="1"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92" t="s">
        <v>21</v>
      </c>
      <c r="P47" s="192"/>
      <c r="Q47" s="192"/>
      <c r="R47" s="192"/>
      <c r="S47" s="192"/>
      <c r="T47" s="192" t="s">
        <v>22</v>
      </c>
      <c r="U47" s="192"/>
      <c r="V47" s="192"/>
      <c r="W47" s="192"/>
      <c r="X47" s="192"/>
      <c r="Y47" s="192"/>
      <c r="Z47" s="192"/>
      <c r="AA47" s="192" t="s">
        <v>21</v>
      </c>
      <c r="AB47" s="192"/>
      <c r="AC47" s="192"/>
      <c r="AD47" s="192"/>
      <c r="AE47" s="192"/>
      <c r="AF47" s="192" t="s">
        <v>22</v>
      </c>
      <c r="AG47" s="192"/>
      <c r="AH47" s="192"/>
      <c r="AI47" s="192"/>
      <c r="AJ47" s="192"/>
      <c r="AK47" s="192"/>
      <c r="AL47" s="192"/>
      <c r="AM47" s="192" t="s">
        <v>21</v>
      </c>
      <c r="AN47" s="192"/>
      <c r="AO47" s="192"/>
      <c r="AP47" s="192"/>
      <c r="AQ47" s="192"/>
      <c r="AR47" s="192" t="s">
        <v>22</v>
      </c>
      <c r="AS47" s="192"/>
      <c r="AT47" s="192"/>
      <c r="AU47" s="192"/>
      <c r="AV47" s="192"/>
      <c r="AW47" s="192"/>
      <c r="AX47" s="192"/>
      <c r="AY47" s="192" t="s">
        <v>21</v>
      </c>
      <c r="AZ47" s="192"/>
      <c r="BA47" s="192"/>
      <c r="BB47" s="192"/>
      <c r="BC47" s="192"/>
      <c r="BD47" s="192" t="s">
        <v>22</v>
      </c>
      <c r="BE47" s="192"/>
      <c r="BF47" s="192"/>
      <c r="BG47" s="192"/>
      <c r="BH47" s="192"/>
      <c r="BI47" s="192"/>
      <c r="BJ47" s="193"/>
      <c r="BK47" s="10"/>
    </row>
    <row r="48" spans="2:62" ht="13.5" customHeight="1">
      <c r="B48" s="10"/>
      <c r="C48" s="5"/>
      <c r="D48" s="5"/>
      <c r="E48" s="5"/>
      <c r="F48" s="5"/>
      <c r="G48" s="10"/>
      <c r="H48" s="10"/>
      <c r="I48" s="10"/>
      <c r="J48" s="10"/>
      <c r="K48" s="10"/>
      <c r="L48" s="10"/>
      <c r="M48" s="10"/>
      <c r="N48" s="85"/>
      <c r="O48" s="10"/>
      <c r="P48" s="10"/>
      <c r="Q48" s="10"/>
      <c r="R48" s="10"/>
      <c r="S48" s="10"/>
      <c r="T48" s="10"/>
      <c r="X48" s="122" t="s">
        <v>72</v>
      </c>
      <c r="Y48" s="122"/>
      <c r="Z48" s="122"/>
      <c r="AJ48" s="122" t="s">
        <v>72</v>
      </c>
      <c r="AK48" s="122"/>
      <c r="AL48" s="122"/>
      <c r="AV48" s="122" t="s">
        <v>72</v>
      </c>
      <c r="AW48" s="122"/>
      <c r="AX48" s="122"/>
      <c r="AY48" s="10"/>
      <c r="AZ48" s="10"/>
      <c r="BA48" s="10"/>
      <c r="BB48" s="10"/>
      <c r="BC48" s="10"/>
      <c r="BD48" s="10"/>
      <c r="BH48" s="122" t="s">
        <v>72</v>
      </c>
      <c r="BI48" s="122"/>
      <c r="BJ48" s="122"/>
    </row>
    <row r="49" spans="2:62" ht="13.5" customHeight="1">
      <c r="B49" s="10"/>
      <c r="C49" s="5"/>
      <c r="D49" s="5"/>
      <c r="E49" s="5"/>
      <c r="F49" s="5"/>
      <c r="G49" s="10"/>
      <c r="H49" s="10"/>
      <c r="I49" s="10"/>
      <c r="J49" s="10"/>
      <c r="K49" s="10"/>
      <c r="L49" s="10"/>
      <c r="M49" s="10"/>
      <c r="N49" s="86"/>
      <c r="O49" s="10"/>
      <c r="P49" s="10"/>
      <c r="Q49" s="10"/>
      <c r="R49" s="10"/>
      <c r="S49" s="10"/>
      <c r="T49" s="10"/>
      <c r="X49" s="5"/>
      <c r="Y49" s="5"/>
      <c r="Z49" s="5"/>
      <c r="AJ49" s="5"/>
      <c r="AK49" s="5"/>
      <c r="AL49" s="5"/>
      <c r="AV49" s="5"/>
      <c r="AW49" s="5"/>
      <c r="AX49" s="5"/>
      <c r="AY49" s="10"/>
      <c r="AZ49" s="10"/>
      <c r="BA49" s="10"/>
      <c r="BB49" s="10"/>
      <c r="BC49" s="10"/>
      <c r="BD49" s="10"/>
      <c r="BH49" s="5"/>
      <c r="BI49" s="5"/>
      <c r="BJ49" s="5"/>
    </row>
    <row r="50" spans="2:62" ht="13.5" customHeight="1">
      <c r="B50" s="12"/>
      <c r="C50" s="122" t="s">
        <v>91</v>
      </c>
      <c r="D50" s="201"/>
      <c r="E50" s="201"/>
      <c r="F50" s="201"/>
      <c r="G50" s="122">
        <v>19</v>
      </c>
      <c r="H50" s="122"/>
      <c r="I50" s="122"/>
      <c r="J50" s="122" t="s">
        <v>92</v>
      </c>
      <c r="K50" s="122"/>
      <c r="L50" s="122"/>
      <c r="M50" s="122"/>
      <c r="N50" s="87"/>
      <c r="O50" s="200">
        <f>74235+17747-11-2</f>
        <v>91969</v>
      </c>
      <c r="P50" s="200"/>
      <c r="Q50" s="200"/>
      <c r="R50" s="200"/>
      <c r="S50" s="200"/>
      <c r="T50" s="200">
        <v>742388</v>
      </c>
      <c r="U50" s="200"/>
      <c r="V50" s="200"/>
      <c r="W50" s="200"/>
      <c r="X50" s="200"/>
      <c r="Y50" s="200"/>
      <c r="Z50" s="200"/>
      <c r="AA50" s="200">
        <f>1129+616</f>
        <v>1745</v>
      </c>
      <c r="AB50" s="200"/>
      <c r="AC50" s="200"/>
      <c r="AD50" s="200"/>
      <c r="AE50" s="200"/>
      <c r="AF50" s="200">
        <v>34531</v>
      </c>
      <c r="AG50" s="200"/>
      <c r="AH50" s="200"/>
      <c r="AI50" s="200"/>
      <c r="AJ50" s="200"/>
      <c r="AK50" s="200"/>
      <c r="AL50" s="200"/>
      <c r="AM50" s="200">
        <f>1906+788</f>
        <v>2694</v>
      </c>
      <c r="AN50" s="200"/>
      <c r="AO50" s="200"/>
      <c r="AP50" s="200"/>
      <c r="AQ50" s="200"/>
      <c r="AR50" s="200">
        <v>22886</v>
      </c>
      <c r="AS50" s="200"/>
      <c r="AT50" s="200"/>
      <c r="AU50" s="200"/>
      <c r="AV50" s="200"/>
      <c r="AW50" s="200"/>
      <c r="AX50" s="200"/>
      <c r="AY50" s="200">
        <f>820+311</f>
        <v>1131</v>
      </c>
      <c r="AZ50" s="200"/>
      <c r="BA50" s="200"/>
      <c r="BB50" s="200"/>
      <c r="BC50" s="200"/>
      <c r="BD50" s="200">
        <v>30144</v>
      </c>
      <c r="BE50" s="200"/>
      <c r="BF50" s="200"/>
      <c r="BG50" s="200"/>
      <c r="BH50" s="200"/>
      <c r="BI50" s="200"/>
      <c r="BJ50" s="200"/>
    </row>
    <row r="51" spans="2:62" s="11" customFormat="1" ht="13.5" customHeight="1">
      <c r="B51" s="10"/>
      <c r="C51" s="10"/>
      <c r="D51" s="10"/>
      <c r="E51" s="5"/>
      <c r="F51" s="5"/>
      <c r="G51" s="122">
        <v>20</v>
      </c>
      <c r="H51" s="122"/>
      <c r="I51" s="122"/>
      <c r="J51" s="10"/>
      <c r="K51" s="10"/>
      <c r="L51" s="10"/>
      <c r="M51" s="10"/>
      <c r="N51" s="86"/>
      <c r="O51" s="200">
        <f>84771+2817</f>
        <v>87588</v>
      </c>
      <c r="P51" s="200"/>
      <c r="Q51" s="200"/>
      <c r="R51" s="200"/>
      <c r="S51" s="200"/>
      <c r="T51" s="200">
        <v>742231</v>
      </c>
      <c r="U51" s="200"/>
      <c r="V51" s="200"/>
      <c r="W51" s="200"/>
      <c r="X51" s="200"/>
      <c r="Y51" s="200"/>
      <c r="Z51" s="200"/>
      <c r="AA51" s="200">
        <f>2016+216</f>
        <v>2232</v>
      </c>
      <c r="AB51" s="200"/>
      <c r="AC51" s="200"/>
      <c r="AD51" s="200"/>
      <c r="AE51" s="200"/>
      <c r="AF51" s="200">
        <v>48341</v>
      </c>
      <c r="AG51" s="200"/>
      <c r="AH51" s="200"/>
      <c r="AI51" s="200"/>
      <c r="AJ51" s="200"/>
      <c r="AK51" s="200"/>
      <c r="AL51" s="200"/>
      <c r="AM51" s="200">
        <f>2452+366</f>
        <v>2818</v>
      </c>
      <c r="AN51" s="200"/>
      <c r="AO51" s="200"/>
      <c r="AP51" s="200"/>
      <c r="AQ51" s="200"/>
      <c r="AR51" s="200">
        <v>24241</v>
      </c>
      <c r="AS51" s="200"/>
      <c r="AT51" s="200"/>
      <c r="AU51" s="200"/>
      <c r="AV51" s="200"/>
      <c r="AW51" s="200"/>
      <c r="AX51" s="200"/>
      <c r="AY51" s="200">
        <f>1244+102</f>
        <v>1346</v>
      </c>
      <c r="AZ51" s="200"/>
      <c r="BA51" s="200"/>
      <c r="BB51" s="200"/>
      <c r="BC51" s="200"/>
      <c r="BD51" s="200">
        <v>33853</v>
      </c>
      <c r="BE51" s="200"/>
      <c r="BF51" s="200"/>
      <c r="BG51" s="200"/>
      <c r="BH51" s="200"/>
      <c r="BI51" s="200"/>
      <c r="BJ51" s="200"/>
    </row>
    <row r="52" spans="2:62" ht="13.5" customHeight="1">
      <c r="B52" s="10"/>
      <c r="C52" s="10"/>
      <c r="D52" s="10"/>
      <c r="E52" s="5"/>
      <c r="F52" s="5"/>
      <c r="G52" s="122">
        <v>21</v>
      </c>
      <c r="H52" s="122"/>
      <c r="I52" s="122"/>
      <c r="J52" s="10"/>
      <c r="K52" s="10"/>
      <c r="L52" s="10"/>
      <c r="M52" s="10"/>
      <c r="N52" s="86"/>
      <c r="O52" s="200">
        <f>103954+3798</f>
        <v>107752</v>
      </c>
      <c r="P52" s="200"/>
      <c r="Q52" s="200"/>
      <c r="R52" s="200"/>
      <c r="S52" s="200"/>
      <c r="T52" s="200">
        <v>804098</v>
      </c>
      <c r="U52" s="200"/>
      <c r="V52" s="200"/>
      <c r="W52" s="200"/>
      <c r="X52" s="200"/>
      <c r="Y52" s="200"/>
      <c r="Z52" s="200"/>
      <c r="AA52" s="200">
        <f>2399+96</f>
        <v>2495</v>
      </c>
      <c r="AB52" s="200"/>
      <c r="AC52" s="200"/>
      <c r="AD52" s="200"/>
      <c r="AE52" s="200"/>
      <c r="AF52" s="200">
        <v>60223</v>
      </c>
      <c r="AG52" s="200"/>
      <c r="AH52" s="200"/>
      <c r="AI52" s="200"/>
      <c r="AJ52" s="200"/>
      <c r="AK52" s="200"/>
      <c r="AL52" s="200"/>
      <c r="AM52" s="200">
        <f>2953+139</f>
        <v>3092</v>
      </c>
      <c r="AN52" s="200"/>
      <c r="AO52" s="200"/>
      <c r="AP52" s="200"/>
      <c r="AQ52" s="200"/>
      <c r="AR52" s="200">
        <v>22973</v>
      </c>
      <c r="AS52" s="200"/>
      <c r="AT52" s="200"/>
      <c r="AU52" s="200"/>
      <c r="AV52" s="200"/>
      <c r="AW52" s="200"/>
      <c r="AX52" s="200"/>
      <c r="AY52" s="200">
        <f>1156+45</f>
        <v>1201</v>
      </c>
      <c r="AZ52" s="200"/>
      <c r="BA52" s="200"/>
      <c r="BB52" s="200"/>
      <c r="BC52" s="200"/>
      <c r="BD52" s="200">
        <v>37385</v>
      </c>
      <c r="BE52" s="200"/>
      <c r="BF52" s="200"/>
      <c r="BG52" s="200"/>
      <c r="BH52" s="200"/>
      <c r="BI52" s="200"/>
      <c r="BJ52" s="200"/>
    </row>
    <row r="53" spans="2:62" ht="13.5" customHeight="1">
      <c r="B53" s="10"/>
      <c r="C53" s="10"/>
      <c r="D53" s="10"/>
      <c r="E53" s="5"/>
      <c r="F53" s="5"/>
      <c r="G53" s="122">
        <v>22</v>
      </c>
      <c r="H53" s="122"/>
      <c r="I53" s="122"/>
      <c r="J53" s="10"/>
      <c r="K53" s="10"/>
      <c r="L53" s="10"/>
      <c r="M53" s="10"/>
      <c r="N53" s="86"/>
      <c r="O53" s="200">
        <f>102999+3661</f>
        <v>106660</v>
      </c>
      <c r="P53" s="200"/>
      <c r="Q53" s="200"/>
      <c r="R53" s="200"/>
      <c r="S53" s="200"/>
      <c r="T53" s="200">
        <v>757297</v>
      </c>
      <c r="U53" s="200"/>
      <c r="V53" s="200"/>
      <c r="W53" s="200"/>
      <c r="X53" s="200"/>
      <c r="Y53" s="200"/>
      <c r="Z53" s="200"/>
      <c r="AA53" s="200">
        <f>2891+103</f>
        <v>2994</v>
      </c>
      <c r="AB53" s="200"/>
      <c r="AC53" s="200"/>
      <c r="AD53" s="200"/>
      <c r="AE53" s="200"/>
      <c r="AF53" s="200">
        <v>68190</v>
      </c>
      <c r="AG53" s="200"/>
      <c r="AH53" s="200"/>
      <c r="AI53" s="200"/>
      <c r="AJ53" s="200"/>
      <c r="AK53" s="200"/>
      <c r="AL53" s="200"/>
      <c r="AM53" s="200">
        <f>2954+111</f>
        <v>3065</v>
      </c>
      <c r="AN53" s="200"/>
      <c r="AO53" s="200"/>
      <c r="AP53" s="200"/>
      <c r="AQ53" s="200"/>
      <c r="AR53" s="200">
        <v>23191</v>
      </c>
      <c r="AS53" s="200"/>
      <c r="AT53" s="200"/>
      <c r="AU53" s="200"/>
      <c r="AV53" s="200"/>
      <c r="AW53" s="200"/>
      <c r="AX53" s="200"/>
      <c r="AY53" s="200">
        <f>1251+54</f>
        <v>1305</v>
      </c>
      <c r="AZ53" s="200"/>
      <c r="BA53" s="200"/>
      <c r="BB53" s="200"/>
      <c r="BC53" s="200"/>
      <c r="BD53" s="200">
        <v>36010</v>
      </c>
      <c r="BE53" s="200"/>
      <c r="BF53" s="200"/>
      <c r="BG53" s="200"/>
      <c r="BH53" s="200"/>
      <c r="BI53" s="200"/>
      <c r="BJ53" s="200"/>
    </row>
    <row r="54" spans="2:62" s="11" customFormat="1" ht="13.5" customHeight="1">
      <c r="B54" s="12"/>
      <c r="C54" s="12"/>
      <c r="D54" s="12"/>
      <c r="E54" s="16"/>
      <c r="F54" s="16"/>
      <c r="G54" s="118">
        <v>23</v>
      </c>
      <c r="H54" s="118"/>
      <c r="I54" s="118"/>
      <c r="J54" s="12"/>
      <c r="K54" s="12"/>
      <c r="L54" s="12"/>
      <c r="M54" s="12"/>
      <c r="N54" s="87"/>
      <c r="O54" s="190">
        <f>105335+3745</f>
        <v>109080</v>
      </c>
      <c r="P54" s="190"/>
      <c r="Q54" s="190"/>
      <c r="R54" s="190"/>
      <c r="S54" s="190"/>
      <c r="T54" s="190">
        <v>742047</v>
      </c>
      <c r="U54" s="190"/>
      <c r="V54" s="190"/>
      <c r="W54" s="190"/>
      <c r="X54" s="190"/>
      <c r="Y54" s="190"/>
      <c r="Z54" s="190"/>
      <c r="AA54" s="190">
        <f>3027+142</f>
        <v>3169</v>
      </c>
      <c r="AB54" s="190"/>
      <c r="AC54" s="190"/>
      <c r="AD54" s="190"/>
      <c r="AE54" s="190"/>
      <c r="AF54" s="190">
        <v>76836</v>
      </c>
      <c r="AG54" s="190"/>
      <c r="AH54" s="190"/>
      <c r="AI54" s="190"/>
      <c r="AJ54" s="190"/>
      <c r="AK54" s="190"/>
      <c r="AL54" s="190"/>
      <c r="AM54" s="190">
        <f>3426+168</f>
        <v>3594</v>
      </c>
      <c r="AN54" s="190"/>
      <c r="AO54" s="190"/>
      <c r="AP54" s="190"/>
      <c r="AQ54" s="190"/>
      <c r="AR54" s="190">
        <v>29145</v>
      </c>
      <c r="AS54" s="190"/>
      <c r="AT54" s="190"/>
      <c r="AU54" s="190"/>
      <c r="AV54" s="190"/>
      <c r="AW54" s="190"/>
      <c r="AX54" s="190"/>
      <c r="AY54" s="190">
        <f>1333+58</f>
        <v>1391</v>
      </c>
      <c r="AZ54" s="190"/>
      <c r="BA54" s="190"/>
      <c r="BB54" s="190"/>
      <c r="BC54" s="190"/>
      <c r="BD54" s="190">
        <v>40064</v>
      </c>
      <c r="BE54" s="190"/>
      <c r="BF54" s="190"/>
      <c r="BG54" s="190"/>
      <c r="BH54" s="190"/>
      <c r="BI54" s="190"/>
      <c r="BJ54" s="190"/>
    </row>
    <row r="55" spans="2:62" ht="13.5" customHeight="1">
      <c r="B55" s="7"/>
      <c r="C55" s="7"/>
      <c r="D55" s="7"/>
      <c r="E55" s="15"/>
      <c r="F55" s="15"/>
      <c r="G55" s="15"/>
      <c r="H55" s="15"/>
      <c r="I55" s="7"/>
      <c r="J55" s="7"/>
      <c r="K55" s="7"/>
      <c r="L55" s="7"/>
      <c r="M55" s="7"/>
      <c r="N55" s="8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3:7" ht="13.5" customHeight="1">
      <c r="C56" s="120" t="s">
        <v>14</v>
      </c>
      <c r="D56" s="120"/>
      <c r="E56" s="6" t="s">
        <v>15</v>
      </c>
      <c r="F56" s="1" t="s">
        <v>97</v>
      </c>
      <c r="G56" s="30"/>
    </row>
    <row r="57" spans="3:7" ht="13.5" customHeight="1">
      <c r="C57" s="9"/>
      <c r="D57" s="9"/>
      <c r="E57" s="6"/>
      <c r="F57" s="1" t="s">
        <v>260</v>
      </c>
      <c r="G57" s="30"/>
    </row>
    <row r="58" spans="2:6" ht="13.5" customHeight="1">
      <c r="B58" s="117" t="s">
        <v>17</v>
      </c>
      <c r="C58" s="117"/>
      <c r="D58" s="117"/>
      <c r="E58" s="6" t="s">
        <v>15</v>
      </c>
      <c r="F58" s="1" t="s">
        <v>18</v>
      </c>
    </row>
    <row r="62" spans="7:55" ht="12" customHeight="1">
      <c r="G62" s="31"/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</row>
    <row r="63" spans="7:55" ht="12" customHeight="1">
      <c r="G63" s="31"/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7:55" ht="12" customHeight="1">
      <c r="G64" s="31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7:55" ht="12" customHeight="1">
      <c r="G65" s="31"/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</sheetData>
  <sheetProtection/>
  <mergeCells count="249">
    <mergeCell ref="B4:BJ4"/>
    <mergeCell ref="O6:Z7"/>
    <mergeCell ref="AA6:BJ6"/>
    <mergeCell ref="B7:N7"/>
    <mergeCell ref="AA7:AL7"/>
    <mergeCell ref="AM7:AX7"/>
    <mergeCell ref="AY7:BJ7"/>
    <mergeCell ref="O8:T8"/>
    <mergeCell ref="U8:Z8"/>
    <mergeCell ref="AA8:AF8"/>
    <mergeCell ref="AG8:AL8"/>
    <mergeCell ref="AM8:AR8"/>
    <mergeCell ref="AS8:AX8"/>
    <mergeCell ref="AY8:BD8"/>
    <mergeCell ref="BE8:BJ8"/>
    <mergeCell ref="X9:Z9"/>
    <mergeCell ref="AJ9:AL9"/>
    <mergeCell ref="AV9:AX9"/>
    <mergeCell ref="BH9:BJ9"/>
    <mergeCell ref="C11:F11"/>
    <mergeCell ref="G11:I11"/>
    <mergeCell ref="J11:M11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G12:I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G13:I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G14:I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G15:I15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B17:N18"/>
    <mergeCell ref="O17:AD17"/>
    <mergeCell ref="AE17:AT17"/>
    <mergeCell ref="AU17:BJ17"/>
    <mergeCell ref="O18:V18"/>
    <mergeCell ref="W18:AD18"/>
    <mergeCell ref="AE18:AL18"/>
    <mergeCell ref="AM18:AT18"/>
    <mergeCell ref="AU18:BB18"/>
    <mergeCell ref="BC18:BJ18"/>
    <mergeCell ref="AB19:AD19"/>
    <mergeCell ref="AR19:AT19"/>
    <mergeCell ref="BH19:BJ19"/>
    <mergeCell ref="C21:F21"/>
    <mergeCell ref="G21:I21"/>
    <mergeCell ref="J21:M21"/>
    <mergeCell ref="O21:V21"/>
    <mergeCell ref="W21:AD21"/>
    <mergeCell ref="AE21:AL21"/>
    <mergeCell ref="BC21:BJ21"/>
    <mergeCell ref="G22:I22"/>
    <mergeCell ref="O22:V22"/>
    <mergeCell ref="W22:AD22"/>
    <mergeCell ref="AE22:AL22"/>
    <mergeCell ref="AM22:AT22"/>
    <mergeCell ref="AU22:BB22"/>
    <mergeCell ref="BC22:BJ22"/>
    <mergeCell ref="W23:AD23"/>
    <mergeCell ref="AE23:AL23"/>
    <mergeCell ref="AM23:AT23"/>
    <mergeCell ref="AU23:BB23"/>
    <mergeCell ref="AM21:AT21"/>
    <mergeCell ref="AU21:BB21"/>
    <mergeCell ref="BC23:BJ23"/>
    <mergeCell ref="G24:I24"/>
    <mergeCell ref="O24:V24"/>
    <mergeCell ref="W24:AD24"/>
    <mergeCell ref="AE24:AL24"/>
    <mergeCell ref="AM24:AT24"/>
    <mergeCell ref="AU24:BB24"/>
    <mergeCell ref="BC24:BJ24"/>
    <mergeCell ref="G23:I23"/>
    <mergeCell ref="O23:V23"/>
    <mergeCell ref="G25:I25"/>
    <mergeCell ref="O25:V25"/>
    <mergeCell ref="W25:AD25"/>
    <mergeCell ref="AE25:AL25"/>
    <mergeCell ref="AM25:AT25"/>
    <mergeCell ref="AU25:BB25"/>
    <mergeCell ref="BC25:BJ25"/>
    <mergeCell ref="C27:D27"/>
    <mergeCell ref="B28:D28"/>
    <mergeCell ref="B34:BJ34"/>
    <mergeCell ref="B36:N37"/>
    <mergeCell ref="O36:Z36"/>
    <mergeCell ref="AA36:AL36"/>
    <mergeCell ref="AM36:AX36"/>
    <mergeCell ref="AY36:BJ36"/>
    <mergeCell ref="O37:S37"/>
    <mergeCell ref="T37:Z37"/>
    <mergeCell ref="AA37:AE37"/>
    <mergeCell ref="AF37:AL37"/>
    <mergeCell ref="AM37:AQ37"/>
    <mergeCell ref="AR37:AX37"/>
    <mergeCell ref="AY37:BC37"/>
    <mergeCell ref="BD37:BJ37"/>
    <mergeCell ref="X38:Z38"/>
    <mergeCell ref="AJ38:AL38"/>
    <mergeCell ref="AV38:AX38"/>
    <mergeCell ref="BH38:BJ38"/>
    <mergeCell ref="C40:F40"/>
    <mergeCell ref="G40:I40"/>
    <mergeCell ref="J40:M40"/>
    <mergeCell ref="O40:S40"/>
    <mergeCell ref="T40:Z40"/>
    <mergeCell ref="AA40:AE40"/>
    <mergeCell ref="AF40:AL40"/>
    <mergeCell ref="AM40:AQ40"/>
    <mergeCell ref="AR40:AX40"/>
    <mergeCell ref="AY40:BC40"/>
    <mergeCell ref="BD40:BJ40"/>
    <mergeCell ref="G41:I41"/>
    <mergeCell ref="O41:S41"/>
    <mergeCell ref="T41:Z41"/>
    <mergeCell ref="AA41:AE41"/>
    <mergeCell ref="AF41:AL41"/>
    <mergeCell ref="AM41:AQ41"/>
    <mergeCell ref="AR41:AX41"/>
    <mergeCell ref="AY41:BC41"/>
    <mergeCell ref="BD41:BJ41"/>
    <mergeCell ref="G42:I42"/>
    <mergeCell ref="O42:S42"/>
    <mergeCell ref="T42:Z42"/>
    <mergeCell ref="AA42:AE42"/>
    <mergeCell ref="AF42:AL42"/>
    <mergeCell ref="AM42:AQ42"/>
    <mergeCell ref="AR42:AX42"/>
    <mergeCell ref="AY42:BC42"/>
    <mergeCell ref="BD42:BJ42"/>
    <mergeCell ref="G43:I43"/>
    <mergeCell ref="O43:S43"/>
    <mergeCell ref="T43:Z43"/>
    <mergeCell ref="AA43:AE43"/>
    <mergeCell ref="AF43:AL43"/>
    <mergeCell ref="AM43:AQ43"/>
    <mergeCell ref="AR43:AX43"/>
    <mergeCell ref="AY43:BC43"/>
    <mergeCell ref="BD43:BJ43"/>
    <mergeCell ref="G44:I44"/>
    <mergeCell ref="O44:S44"/>
    <mergeCell ref="T44:Z44"/>
    <mergeCell ref="AA44:AE44"/>
    <mergeCell ref="AF44:AL44"/>
    <mergeCell ref="AM44:AQ44"/>
    <mergeCell ref="AR44:AX44"/>
    <mergeCell ref="AY44:BC44"/>
    <mergeCell ref="BD44:BJ44"/>
    <mergeCell ref="B46:N47"/>
    <mergeCell ref="O46:Z46"/>
    <mergeCell ref="AA46:AL46"/>
    <mergeCell ref="AM46:AX46"/>
    <mergeCell ref="AY46:BJ46"/>
    <mergeCell ref="O47:S47"/>
    <mergeCell ref="T47:Z47"/>
    <mergeCell ref="AA47:AE47"/>
    <mergeCell ref="AF47:AL47"/>
    <mergeCell ref="AM47:AQ47"/>
    <mergeCell ref="AR47:AX47"/>
    <mergeCell ref="AY47:BC47"/>
    <mergeCell ref="BD47:BJ47"/>
    <mergeCell ref="X48:Z48"/>
    <mergeCell ref="AJ48:AL48"/>
    <mergeCell ref="AV48:AX48"/>
    <mergeCell ref="BH48:BJ48"/>
    <mergeCell ref="C50:F50"/>
    <mergeCell ref="G50:I50"/>
    <mergeCell ref="J50:M50"/>
    <mergeCell ref="O50:S50"/>
    <mergeCell ref="T50:Z50"/>
    <mergeCell ref="AA50:AE50"/>
    <mergeCell ref="AF50:AL50"/>
    <mergeCell ref="AM50:AQ50"/>
    <mergeCell ref="AR50:AX50"/>
    <mergeCell ref="AY50:BC50"/>
    <mergeCell ref="BD50:BJ50"/>
    <mergeCell ref="G51:I51"/>
    <mergeCell ref="O51:S51"/>
    <mergeCell ref="T51:Z51"/>
    <mergeCell ref="AA51:AE51"/>
    <mergeCell ref="AF51:AL51"/>
    <mergeCell ref="AM51:AQ51"/>
    <mergeCell ref="AR51:AX51"/>
    <mergeCell ref="AY51:BC51"/>
    <mergeCell ref="BD51:BJ51"/>
    <mergeCell ref="G52:I52"/>
    <mergeCell ref="O52:S52"/>
    <mergeCell ref="T52:Z52"/>
    <mergeCell ref="AA52:AE52"/>
    <mergeCell ref="AF52:AL52"/>
    <mergeCell ref="AM52:AQ52"/>
    <mergeCell ref="G53:I53"/>
    <mergeCell ref="O53:S53"/>
    <mergeCell ref="T53:Z53"/>
    <mergeCell ref="AA53:AE53"/>
    <mergeCell ref="AF53:AL53"/>
    <mergeCell ref="AM53:AQ53"/>
    <mergeCell ref="AR54:AX54"/>
    <mergeCell ref="AY54:BC54"/>
    <mergeCell ref="AR52:AX52"/>
    <mergeCell ref="AY52:BC52"/>
    <mergeCell ref="BD52:BJ52"/>
    <mergeCell ref="AR53:AX53"/>
    <mergeCell ref="BD54:BJ54"/>
    <mergeCell ref="C56:D56"/>
    <mergeCell ref="B58:D58"/>
    <mergeCell ref="AY53:BC53"/>
    <mergeCell ref="BD53:BJ53"/>
    <mergeCell ref="G54:I54"/>
    <mergeCell ref="O54:S54"/>
    <mergeCell ref="T54:Z54"/>
    <mergeCell ref="AA54:AE54"/>
    <mergeCell ref="AF54:AL54"/>
    <mergeCell ref="AM54:AQ54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67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71" t="s">
        <v>167</v>
      </c>
    </row>
    <row r="2" ht="10.5" customHeight="1"/>
    <row r="3" spans="2:62" ht="18" customHeight="1">
      <c r="B3" s="216" t="s">
        <v>168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</row>
    <row r="4" spans="2:62" ht="12.75" customHeight="1">
      <c r="B4" s="210" t="s">
        <v>169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</row>
    <row r="5" ht="12.75" customHeight="1">
      <c r="BJ5" s="72" t="s">
        <v>170</v>
      </c>
    </row>
    <row r="6" spans="2:62" ht="13.5">
      <c r="B6" s="213" t="s">
        <v>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 t="s">
        <v>171</v>
      </c>
      <c r="P6" s="207"/>
      <c r="Q6" s="207"/>
      <c r="R6" s="207"/>
      <c r="S6" s="207"/>
      <c r="T6" s="207"/>
      <c r="U6" s="207"/>
      <c r="V6" s="207"/>
      <c r="W6" s="207"/>
      <c r="X6" s="207"/>
      <c r="Y6" s="207" t="s">
        <v>172</v>
      </c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8"/>
    </row>
    <row r="7" spans="2:62" ht="13.5">
      <c r="B7" s="213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14" t="s">
        <v>104</v>
      </c>
      <c r="Z7" s="214"/>
      <c r="AA7" s="214"/>
      <c r="AB7" s="214"/>
      <c r="AC7" s="214"/>
      <c r="AD7" s="214"/>
      <c r="AE7" s="214"/>
      <c r="AF7" s="214"/>
      <c r="AG7" s="214"/>
      <c r="AH7" s="214"/>
      <c r="AI7" s="207" t="s">
        <v>173</v>
      </c>
      <c r="AJ7" s="207"/>
      <c r="AK7" s="207"/>
      <c r="AL7" s="207"/>
      <c r="AM7" s="207"/>
      <c r="AN7" s="207"/>
      <c r="AO7" s="207"/>
      <c r="AP7" s="207"/>
      <c r="AQ7" s="207"/>
      <c r="AR7" s="207" t="s">
        <v>174</v>
      </c>
      <c r="AS7" s="207"/>
      <c r="AT7" s="207"/>
      <c r="AU7" s="207"/>
      <c r="AV7" s="207"/>
      <c r="AW7" s="207"/>
      <c r="AX7" s="207"/>
      <c r="AY7" s="207"/>
      <c r="AZ7" s="207"/>
      <c r="BA7" s="207" t="s">
        <v>175</v>
      </c>
      <c r="BB7" s="207"/>
      <c r="BC7" s="207"/>
      <c r="BD7" s="207"/>
      <c r="BE7" s="207"/>
      <c r="BF7" s="207"/>
      <c r="BG7" s="207"/>
      <c r="BH7" s="207"/>
      <c r="BI7" s="207"/>
      <c r="BJ7" s="208"/>
    </row>
    <row r="8" spans="14:62" ht="13.5">
      <c r="N8" s="98"/>
      <c r="BI8" s="206" t="s">
        <v>176</v>
      </c>
      <c r="BJ8" s="206"/>
    </row>
    <row r="9" ht="12" customHeight="1">
      <c r="N9" s="99"/>
    </row>
    <row r="10" spans="3:62" ht="13.5">
      <c r="C10" s="209" t="s">
        <v>13</v>
      </c>
      <c r="D10" s="209"/>
      <c r="E10" s="209"/>
      <c r="F10" s="209"/>
      <c r="G10" s="210">
        <v>19</v>
      </c>
      <c r="H10" s="210"/>
      <c r="I10" s="210"/>
      <c r="J10" s="209" t="s">
        <v>4</v>
      </c>
      <c r="K10" s="209"/>
      <c r="L10" s="209"/>
      <c r="M10" s="209"/>
      <c r="N10" s="99"/>
      <c r="O10" s="215">
        <v>699403</v>
      </c>
      <c r="P10" s="153"/>
      <c r="Q10" s="153"/>
      <c r="R10" s="153"/>
      <c r="S10" s="153"/>
      <c r="T10" s="153"/>
      <c r="U10" s="153"/>
      <c r="V10" s="153"/>
      <c r="W10" s="153"/>
      <c r="X10" s="153"/>
      <c r="Y10" s="218">
        <v>130681</v>
      </c>
      <c r="Z10" s="219"/>
      <c r="AA10" s="219"/>
      <c r="AB10" s="219"/>
      <c r="AC10" s="219"/>
      <c r="AD10" s="219"/>
      <c r="AE10" s="219"/>
      <c r="AF10" s="219"/>
      <c r="AG10" s="219"/>
      <c r="AH10" s="219"/>
      <c r="AI10" s="218">
        <v>72245</v>
      </c>
      <c r="AJ10" s="219"/>
      <c r="AK10" s="219"/>
      <c r="AL10" s="219"/>
      <c r="AM10" s="219"/>
      <c r="AN10" s="219"/>
      <c r="AO10" s="219"/>
      <c r="AP10" s="219"/>
      <c r="AQ10" s="219"/>
      <c r="AR10" s="218">
        <v>58436</v>
      </c>
      <c r="AS10" s="223"/>
      <c r="AT10" s="223"/>
      <c r="AU10" s="223"/>
      <c r="AV10" s="223"/>
      <c r="AW10" s="223"/>
      <c r="AX10" s="223"/>
      <c r="AY10" s="223"/>
      <c r="AZ10" s="223"/>
      <c r="BA10" s="222">
        <v>18.68464962260671</v>
      </c>
      <c r="BB10" s="223"/>
      <c r="BC10" s="223"/>
      <c r="BD10" s="223"/>
      <c r="BE10" s="223"/>
      <c r="BF10" s="223"/>
      <c r="BG10" s="223"/>
      <c r="BH10" s="223"/>
      <c r="BI10" s="223"/>
      <c r="BJ10" s="223"/>
    </row>
    <row r="11" spans="7:62" ht="13.5">
      <c r="G11" s="210">
        <v>20</v>
      </c>
      <c r="H11" s="210"/>
      <c r="I11" s="210"/>
      <c r="N11" s="99"/>
      <c r="O11" s="215">
        <v>704590</v>
      </c>
      <c r="P11" s="153"/>
      <c r="Q11" s="153"/>
      <c r="R11" s="153"/>
      <c r="S11" s="153"/>
      <c r="T11" s="153"/>
      <c r="U11" s="153"/>
      <c r="V11" s="153"/>
      <c r="W11" s="153"/>
      <c r="X11" s="153"/>
      <c r="Y11" s="218">
        <v>134577</v>
      </c>
      <c r="Z11" s="219"/>
      <c r="AA11" s="219"/>
      <c r="AB11" s="219"/>
      <c r="AC11" s="219"/>
      <c r="AD11" s="219"/>
      <c r="AE11" s="219"/>
      <c r="AF11" s="219"/>
      <c r="AG11" s="219"/>
      <c r="AH11" s="219"/>
      <c r="AI11" s="218">
        <v>73107</v>
      </c>
      <c r="AJ11" s="219"/>
      <c r="AK11" s="219"/>
      <c r="AL11" s="219"/>
      <c r="AM11" s="219"/>
      <c r="AN11" s="219"/>
      <c r="AO11" s="219"/>
      <c r="AP11" s="219"/>
      <c r="AQ11" s="219"/>
      <c r="AR11" s="218">
        <v>61470</v>
      </c>
      <c r="AS11" s="223"/>
      <c r="AT11" s="223"/>
      <c r="AU11" s="223"/>
      <c r="AV11" s="223"/>
      <c r="AW11" s="223"/>
      <c r="AX11" s="223"/>
      <c r="AY11" s="223"/>
      <c r="AZ11" s="223"/>
      <c r="BA11" s="222">
        <v>19.10004399721824</v>
      </c>
      <c r="BB11" s="223"/>
      <c r="BC11" s="223"/>
      <c r="BD11" s="223"/>
      <c r="BE11" s="223"/>
      <c r="BF11" s="223"/>
      <c r="BG11" s="223"/>
      <c r="BH11" s="223"/>
      <c r="BI11" s="223"/>
      <c r="BJ11" s="223"/>
    </row>
    <row r="12" spans="7:62" ht="13.5">
      <c r="G12" s="210">
        <v>21</v>
      </c>
      <c r="H12" s="210"/>
      <c r="I12" s="210"/>
      <c r="N12" s="99"/>
      <c r="O12" s="215">
        <v>707319</v>
      </c>
      <c r="P12" s="153"/>
      <c r="Q12" s="153"/>
      <c r="R12" s="153"/>
      <c r="S12" s="153"/>
      <c r="T12" s="153"/>
      <c r="U12" s="153"/>
      <c r="V12" s="153"/>
      <c r="W12" s="153"/>
      <c r="X12" s="153"/>
      <c r="Y12" s="218">
        <v>137093</v>
      </c>
      <c r="Z12" s="219"/>
      <c r="AA12" s="219"/>
      <c r="AB12" s="219"/>
      <c r="AC12" s="219"/>
      <c r="AD12" s="219"/>
      <c r="AE12" s="219"/>
      <c r="AF12" s="219"/>
      <c r="AG12" s="219"/>
      <c r="AH12" s="219"/>
      <c r="AI12" s="218">
        <v>72384</v>
      </c>
      <c r="AJ12" s="219"/>
      <c r="AK12" s="219"/>
      <c r="AL12" s="219"/>
      <c r="AM12" s="219"/>
      <c r="AN12" s="219"/>
      <c r="AO12" s="219"/>
      <c r="AP12" s="219"/>
      <c r="AQ12" s="219"/>
      <c r="AR12" s="218">
        <v>64709</v>
      </c>
      <c r="AS12" s="223"/>
      <c r="AT12" s="223"/>
      <c r="AU12" s="223"/>
      <c r="AV12" s="223"/>
      <c r="AW12" s="223"/>
      <c r="AX12" s="223"/>
      <c r="AY12" s="223"/>
      <c r="AZ12" s="223"/>
      <c r="BA12" s="222">
        <v>19.382060993695912</v>
      </c>
      <c r="BB12" s="223"/>
      <c r="BC12" s="223"/>
      <c r="BD12" s="223"/>
      <c r="BE12" s="223"/>
      <c r="BF12" s="223"/>
      <c r="BG12" s="223"/>
      <c r="BH12" s="223"/>
      <c r="BI12" s="223"/>
      <c r="BJ12" s="223"/>
    </row>
    <row r="13" spans="7:62" ht="13.5">
      <c r="G13" s="210">
        <v>22</v>
      </c>
      <c r="H13" s="210"/>
      <c r="I13" s="210"/>
      <c r="N13" s="99"/>
      <c r="O13" s="215">
        <v>708488</v>
      </c>
      <c r="P13" s="153"/>
      <c r="Q13" s="153"/>
      <c r="R13" s="153"/>
      <c r="S13" s="153"/>
      <c r="T13" s="153"/>
      <c r="U13" s="153"/>
      <c r="V13" s="153"/>
      <c r="W13" s="153"/>
      <c r="X13" s="153"/>
      <c r="Y13" s="218">
        <v>137915</v>
      </c>
      <c r="Z13" s="219"/>
      <c r="AA13" s="219"/>
      <c r="AB13" s="219"/>
      <c r="AC13" s="219"/>
      <c r="AD13" s="219"/>
      <c r="AE13" s="219"/>
      <c r="AF13" s="219"/>
      <c r="AG13" s="219"/>
      <c r="AH13" s="219"/>
      <c r="AI13" s="218">
        <v>70069</v>
      </c>
      <c r="AJ13" s="219"/>
      <c r="AK13" s="219"/>
      <c r="AL13" s="219"/>
      <c r="AM13" s="219"/>
      <c r="AN13" s="219"/>
      <c r="AO13" s="219"/>
      <c r="AP13" s="219"/>
      <c r="AQ13" s="219"/>
      <c r="AR13" s="218">
        <v>67846</v>
      </c>
      <c r="AS13" s="223"/>
      <c r="AT13" s="223"/>
      <c r="AU13" s="223"/>
      <c r="AV13" s="223"/>
      <c r="AW13" s="223"/>
      <c r="AX13" s="223"/>
      <c r="AY13" s="223"/>
      <c r="AZ13" s="223"/>
      <c r="BA13" s="222">
        <v>19.466102460450987</v>
      </c>
      <c r="BB13" s="223"/>
      <c r="BC13" s="223"/>
      <c r="BD13" s="223"/>
      <c r="BE13" s="223"/>
      <c r="BF13" s="223"/>
      <c r="BG13" s="223"/>
      <c r="BH13" s="223"/>
      <c r="BI13" s="223"/>
      <c r="BJ13" s="223"/>
    </row>
    <row r="14" spans="7:62" ht="13.5">
      <c r="G14" s="217">
        <v>23</v>
      </c>
      <c r="H14" s="217"/>
      <c r="I14" s="217"/>
      <c r="N14" s="99"/>
      <c r="O14" s="226">
        <v>708500</v>
      </c>
      <c r="P14" s="227"/>
      <c r="Q14" s="227"/>
      <c r="R14" s="227"/>
      <c r="S14" s="227"/>
      <c r="T14" s="227"/>
      <c r="U14" s="227"/>
      <c r="V14" s="227"/>
      <c r="W14" s="227"/>
      <c r="X14" s="227"/>
      <c r="Y14" s="220">
        <f>SUM(AI14:AZ14)</f>
        <v>140859</v>
      </c>
      <c r="Z14" s="221"/>
      <c r="AA14" s="221"/>
      <c r="AB14" s="221"/>
      <c r="AC14" s="221"/>
      <c r="AD14" s="221"/>
      <c r="AE14" s="221"/>
      <c r="AF14" s="221"/>
      <c r="AG14" s="221"/>
      <c r="AH14" s="221"/>
      <c r="AI14" s="220">
        <v>70081</v>
      </c>
      <c r="AJ14" s="221"/>
      <c r="AK14" s="221"/>
      <c r="AL14" s="221"/>
      <c r="AM14" s="221"/>
      <c r="AN14" s="221"/>
      <c r="AO14" s="221"/>
      <c r="AP14" s="221"/>
      <c r="AQ14" s="221"/>
      <c r="AR14" s="220">
        <v>70778</v>
      </c>
      <c r="AS14" s="225"/>
      <c r="AT14" s="225"/>
      <c r="AU14" s="225"/>
      <c r="AV14" s="225"/>
      <c r="AW14" s="225"/>
      <c r="AX14" s="225"/>
      <c r="AY14" s="225"/>
      <c r="AZ14" s="225"/>
      <c r="BA14" s="224">
        <v>19.881298517995766</v>
      </c>
      <c r="BB14" s="225"/>
      <c r="BC14" s="225"/>
      <c r="BD14" s="225"/>
      <c r="BE14" s="225"/>
      <c r="BF14" s="225"/>
      <c r="BG14" s="225"/>
      <c r="BH14" s="225"/>
      <c r="BI14" s="225"/>
      <c r="BJ14" s="225"/>
    </row>
    <row r="15" spans="2:62" ht="12" customHeight="1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100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</row>
    <row r="16" spans="3:6" ht="13.5">
      <c r="C16" s="228" t="s">
        <v>14</v>
      </c>
      <c r="D16" s="228"/>
      <c r="E16" s="74" t="s">
        <v>177</v>
      </c>
      <c r="F16" s="75" t="s">
        <v>178</v>
      </c>
    </row>
    <row r="17" spans="2:6" ht="13.5">
      <c r="B17" s="212" t="s">
        <v>17</v>
      </c>
      <c r="C17" s="212"/>
      <c r="D17" s="212"/>
      <c r="E17" s="74" t="s">
        <v>15</v>
      </c>
      <c r="F17" s="75" t="s">
        <v>179</v>
      </c>
    </row>
    <row r="19" spans="2:62" ht="12.75" customHeight="1">
      <c r="B19" s="210" t="s">
        <v>180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</row>
    <row r="20" ht="12.75" customHeight="1">
      <c r="BJ20" s="72" t="s">
        <v>170</v>
      </c>
    </row>
    <row r="21" spans="2:62" ht="15.75" customHeight="1">
      <c r="B21" s="213" t="s">
        <v>4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 t="s">
        <v>181</v>
      </c>
      <c r="P21" s="207"/>
      <c r="Q21" s="207"/>
      <c r="R21" s="207"/>
      <c r="S21" s="207"/>
      <c r="T21" s="207"/>
      <c r="U21" s="207" t="s">
        <v>182</v>
      </c>
      <c r="V21" s="207"/>
      <c r="W21" s="207"/>
      <c r="X21" s="207"/>
      <c r="Y21" s="207"/>
      <c r="Z21" s="207"/>
      <c r="AA21" s="207" t="s">
        <v>183</v>
      </c>
      <c r="AB21" s="207"/>
      <c r="AC21" s="207"/>
      <c r="AD21" s="207"/>
      <c r="AE21" s="207"/>
      <c r="AF21" s="207"/>
      <c r="AG21" s="207" t="s">
        <v>184</v>
      </c>
      <c r="AH21" s="207"/>
      <c r="AI21" s="207"/>
      <c r="AJ21" s="207"/>
      <c r="AK21" s="207"/>
      <c r="AL21" s="207"/>
      <c r="AM21" s="207" t="s">
        <v>185</v>
      </c>
      <c r="AN21" s="207"/>
      <c r="AO21" s="207"/>
      <c r="AP21" s="207"/>
      <c r="AQ21" s="207"/>
      <c r="AR21" s="207"/>
      <c r="AS21" s="207" t="s">
        <v>186</v>
      </c>
      <c r="AT21" s="207"/>
      <c r="AU21" s="207"/>
      <c r="AV21" s="207"/>
      <c r="AW21" s="207"/>
      <c r="AX21" s="207"/>
      <c r="AY21" s="207" t="s">
        <v>187</v>
      </c>
      <c r="AZ21" s="207"/>
      <c r="BA21" s="207"/>
      <c r="BB21" s="207"/>
      <c r="BC21" s="207"/>
      <c r="BD21" s="207"/>
      <c r="BE21" s="207" t="s">
        <v>188</v>
      </c>
      <c r="BF21" s="207"/>
      <c r="BG21" s="207"/>
      <c r="BH21" s="207"/>
      <c r="BI21" s="207"/>
      <c r="BJ21" s="208"/>
    </row>
    <row r="22" ht="12" customHeight="1">
      <c r="N22" s="98"/>
    </row>
    <row r="23" spans="3:62" ht="13.5">
      <c r="C23" s="209" t="s">
        <v>13</v>
      </c>
      <c r="D23" s="209"/>
      <c r="E23" s="209"/>
      <c r="F23" s="209"/>
      <c r="G23" s="210">
        <v>19</v>
      </c>
      <c r="H23" s="210"/>
      <c r="I23" s="210"/>
      <c r="J23" s="209" t="s">
        <v>4</v>
      </c>
      <c r="K23" s="209"/>
      <c r="L23" s="209"/>
      <c r="M23" s="209"/>
      <c r="N23" s="99"/>
      <c r="O23" s="230">
        <f>SUM(U23:BJ23)</f>
        <v>130681</v>
      </c>
      <c r="P23" s="230"/>
      <c r="Q23" s="230"/>
      <c r="R23" s="230"/>
      <c r="S23" s="230"/>
      <c r="T23" s="230"/>
      <c r="U23" s="229">
        <v>4616</v>
      </c>
      <c r="V23" s="229"/>
      <c r="W23" s="229"/>
      <c r="X23" s="229"/>
      <c r="Y23" s="229"/>
      <c r="Z23" s="229"/>
      <c r="AA23" s="229">
        <v>19393</v>
      </c>
      <c r="AB23" s="229"/>
      <c r="AC23" s="229"/>
      <c r="AD23" s="229"/>
      <c r="AE23" s="229"/>
      <c r="AF23" s="229"/>
      <c r="AG23" s="229">
        <v>13208</v>
      </c>
      <c r="AH23" s="229"/>
      <c r="AI23" s="229"/>
      <c r="AJ23" s="229"/>
      <c r="AK23" s="229"/>
      <c r="AL23" s="229"/>
      <c r="AM23" s="229">
        <v>34695</v>
      </c>
      <c r="AN23" s="229"/>
      <c r="AO23" s="229"/>
      <c r="AP23" s="229"/>
      <c r="AQ23" s="229"/>
      <c r="AR23" s="229"/>
      <c r="AS23" s="229">
        <v>26640</v>
      </c>
      <c r="AT23" s="229"/>
      <c r="AU23" s="229"/>
      <c r="AV23" s="229"/>
      <c r="AW23" s="229"/>
      <c r="AX23" s="229"/>
      <c r="AY23" s="229">
        <v>26866</v>
      </c>
      <c r="AZ23" s="229"/>
      <c r="BA23" s="229"/>
      <c r="BB23" s="229"/>
      <c r="BC23" s="229"/>
      <c r="BD23" s="229"/>
      <c r="BE23" s="229">
        <v>5263</v>
      </c>
      <c r="BF23" s="229"/>
      <c r="BG23" s="229"/>
      <c r="BH23" s="229"/>
      <c r="BI23" s="229"/>
      <c r="BJ23" s="229"/>
    </row>
    <row r="24" spans="7:62" ht="13.5">
      <c r="G24" s="210">
        <v>20</v>
      </c>
      <c r="H24" s="210"/>
      <c r="I24" s="210"/>
      <c r="N24" s="99"/>
      <c r="O24" s="230">
        <f>SUM(U24:BJ24)</f>
        <v>134577</v>
      </c>
      <c r="P24" s="230"/>
      <c r="Q24" s="230"/>
      <c r="R24" s="230"/>
      <c r="S24" s="230"/>
      <c r="T24" s="230"/>
      <c r="U24" s="229">
        <v>4905</v>
      </c>
      <c r="V24" s="229"/>
      <c r="W24" s="229"/>
      <c r="X24" s="229"/>
      <c r="Y24" s="229"/>
      <c r="Z24" s="229"/>
      <c r="AA24" s="229">
        <v>20259</v>
      </c>
      <c r="AB24" s="229"/>
      <c r="AC24" s="229"/>
      <c r="AD24" s="229"/>
      <c r="AE24" s="229"/>
      <c r="AF24" s="229"/>
      <c r="AG24" s="229">
        <v>13938</v>
      </c>
      <c r="AH24" s="229"/>
      <c r="AI24" s="229"/>
      <c r="AJ24" s="229"/>
      <c r="AK24" s="229"/>
      <c r="AL24" s="229"/>
      <c r="AM24" s="229">
        <v>35281</v>
      </c>
      <c r="AN24" s="229"/>
      <c r="AO24" s="229"/>
      <c r="AP24" s="229"/>
      <c r="AQ24" s="229"/>
      <c r="AR24" s="229"/>
      <c r="AS24" s="229">
        <v>27705</v>
      </c>
      <c r="AT24" s="229"/>
      <c r="AU24" s="229"/>
      <c r="AV24" s="229"/>
      <c r="AW24" s="229"/>
      <c r="AX24" s="229"/>
      <c r="AY24" s="229">
        <v>27275</v>
      </c>
      <c r="AZ24" s="229"/>
      <c r="BA24" s="229"/>
      <c r="BB24" s="229"/>
      <c r="BC24" s="229"/>
      <c r="BD24" s="229"/>
      <c r="BE24" s="229">
        <v>5214</v>
      </c>
      <c r="BF24" s="229"/>
      <c r="BG24" s="229"/>
      <c r="BH24" s="229"/>
      <c r="BI24" s="229"/>
      <c r="BJ24" s="229"/>
    </row>
    <row r="25" spans="2:62" ht="12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100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</row>
    <row r="27" spans="2:62" ht="15.75" customHeight="1">
      <c r="B27" s="213" t="s">
        <v>4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 t="s">
        <v>181</v>
      </c>
      <c r="P27" s="207"/>
      <c r="Q27" s="207"/>
      <c r="R27" s="207"/>
      <c r="S27" s="207"/>
      <c r="T27" s="207"/>
      <c r="U27" s="207" t="s">
        <v>182</v>
      </c>
      <c r="V27" s="207"/>
      <c r="W27" s="207"/>
      <c r="X27" s="207"/>
      <c r="Y27" s="207"/>
      <c r="Z27" s="207"/>
      <c r="AA27" s="207" t="s">
        <v>183</v>
      </c>
      <c r="AB27" s="207"/>
      <c r="AC27" s="207"/>
      <c r="AD27" s="207"/>
      <c r="AE27" s="207"/>
      <c r="AF27" s="207"/>
      <c r="AG27" s="207" t="s">
        <v>184</v>
      </c>
      <c r="AH27" s="207"/>
      <c r="AI27" s="207"/>
      <c r="AJ27" s="207"/>
      <c r="AK27" s="207"/>
      <c r="AL27" s="207"/>
      <c r="AM27" s="207" t="s">
        <v>189</v>
      </c>
      <c r="AN27" s="207"/>
      <c r="AO27" s="207"/>
      <c r="AP27" s="207"/>
      <c r="AQ27" s="207"/>
      <c r="AR27" s="207"/>
      <c r="AS27" s="207" t="s">
        <v>185</v>
      </c>
      <c r="AT27" s="207"/>
      <c r="AU27" s="207"/>
      <c r="AV27" s="207"/>
      <c r="AW27" s="207"/>
      <c r="AX27" s="207"/>
      <c r="AY27" s="207" t="s">
        <v>186</v>
      </c>
      <c r="AZ27" s="207"/>
      <c r="BA27" s="207"/>
      <c r="BB27" s="207"/>
      <c r="BC27" s="207"/>
      <c r="BD27" s="207"/>
      <c r="BE27" s="207" t="s">
        <v>187</v>
      </c>
      <c r="BF27" s="207"/>
      <c r="BG27" s="207"/>
      <c r="BH27" s="207"/>
      <c r="BI27" s="207"/>
      <c r="BJ27" s="208"/>
    </row>
    <row r="28" ht="12" customHeight="1">
      <c r="N28" s="98"/>
    </row>
    <row r="29" spans="3:62" ht="13.5">
      <c r="C29" s="209" t="s">
        <v>13</v>
      </c>
      <c r="D29" s="209"/>
      <c r="E29" s="209"/>
      <c r="F29" s="209"/>
      <c r="G29" s="210">
        <v>21</v>
      </c>
      <c r="H29" s="210"/>
      <c r="I29" s="210"/>
      <c r="J29" s="209" t="s">
        <v>4</v>
      </c>
      <c r="K29" s="209"/>
      <c r="L29" s="209"/>
      <c r="M29" s="209"/>
      <c r="N29" s="99"/>
      <c r="O29" s="231">
        <f>SUM(U29:BJ29,O35:AX35)</f>
        <v>137312</v>
      </c>
      <c r="P29" s="231"/>
      <c r="Q29" s="231"/>
      <c r="R29" s="231"/>
      <c r="S29" s="231"/>
      <c r="T29" s="231"/>
      <c r="U29" s="231">
        <v>5396</v>
      </c>
      <c r="V29" s="231"/>
      <c r="W29" s="231"/>
      <c r="X29" s="231"/>
      <c r="Y29" s="231"/>
      <c r="Z29" s="231"/>
      <c r="AA29" s="231">
        <v>20806</v>
      </c>
      <c r="AB29" s="231"/>
      <c r="AC29" s="231"/>
      <c r="AD29" s="231"/>
      <c r="AE29" s="231"/>
      <c r="AF29" s="231"/>
      <c r="AG29" s="231">
        <v>14501</v>
      </c>
      <c r="AH29" s="231"/>
      <c r="AI29" s="231"/>
      <c r="AJ29" s="231"/>
      <c r="AK29" s="231"/>
      <c r="AL29" s="231"/>
      <c r="AM29" s="231">
        <v>22090</v>
      </c>
      <c r="AN29" s="231"/>
      <c r="AO29" s="231"/>
      <c r="AP29" s="231"/>
      <c r="AQ29" s="231"/>
      <c r="AR29" s="231"/>
      <c r="AS29" s="231">
        <v>13783</v>
      </c>
      <c r="AT29" s="231"/>
      <c r="AU29" s="231"/>
      <c r="AV29" s="231"/>
      <c r="AW29" s="231"/>
      <c r="AX29" s="231"/>
      <c r="AY29" s="231">
        <v>13061</v>
      </c>
      <c r="AZ29" s="231"/>
      <c r="BA29" s="231"/>
      <c r="BB29" s="231"/>
      <c r="BC29" s="231"/>
      <c r="BD29" s="231"/>
      <c r="BE29" s="231">
        <v>15435</v>
      </c>
      <c r="BF29" s="231"/>
      <c r="BG29" s="231"/>
      <c r="BH29" s="231"/>
      <c r="BI29" s="231"/>
      <c r="BJ29" s="231"/>
    </row>
    <row r="30" spans="7:62" ht="13.5">
      <c r="G30" s="210">
        <v>22</v>
      </c>
      <c r="H30" s="210"/>
      <c r="I30" s="210"/>
      <c r="N30" s="99"/>
      <c r="O30" s="231">
        <f>SUM(U30:BJ30,O36:AX36)</f>
        <v>138101</v>
      </c>
      <c r="P30" s="231"/>
      <c r="Q30" s="231"/>
      <c r="R30" s="231"/>
      <c r="S30" s="231"/>
      <c r="T30" s="231"/>
      <c r="U30" s="231">
        <v>5746</v>
      </c>
      <c r="V30" s="231"/>
      <c r="W30" s="231"/>
      <c r="X30" s="231"/>
      <c r="Y30" s="231"/>
      <c r="Z30" s="231"/>
      <c r="AA30" s="231">
        <v>21397</v>
      </c>
      <c r="AB30" s="231"/>
      <c r="AC30" s="231"/>
      <c r="AD30" s="231"/>
      <c r="AE30" s="231"/>
      <c r="AF30" s="231"/>
      <c r="AG30" s="231">
        <v>15523</v>
      </c>
      <c r="AH30" s="231"/>
      <c r="AI30" s="231"/>
      <c r="AJ30" s="231"/>
      <c r="AK30" s="231"/>
      <c r="AL30" s="231"/>
      <c r="AM30" s="231">
        <v>21736</v>
      </c>
      <c r="AN30" s="231"/>
      <c r="AO30" s="231"/>
      <c r="AP30" s="231"/>
      <c r="AQ30" s="231"/>
      <c r="AR30" s="231"/>
      <c r="AS30" s="231">
        <v>13627</v>
      </c>
      <c r="AT30" s="231"/>
      <c r="AU30" s="231"/>
      <c r="AV30" s="231"/>
      <c r="AW30" s="231"/>
      <c r="AX30" s="231"/>
      <c r="AY30" s="231">
        <v>13284</v>
      </c>
      <c r="AZ30" s="231"/>
      <c r="BA30" s="231"/>
      <c r="BB30" s="231"/>
      <c r="BC30" s="231"/>
      <c r="BD30" s="231"/>
      <c r="BE30" s="231">
        <v>15705</v>
      </c>
      <c r="BF30" s="231"/>
      <c r="BG30" s="231"/>
      <c r="BH30" s="231"/>
      <c r="BI30" s="231"/>
      <c r="BJ30" s="231"/>
    </row>
    <row r="31" spans="7:62" ht="13.5">
      <c r="G31" s="217">
        <v>23</v>
      </c>
      <c r="H31" s="217"/>
      <c r="I31" s="217"/>
      <c r="N31" s="99"/>
      <c r="O31" s="231">
        <f>SUM(U31:BJ31,O37:AX37)</f>
        <v>141031</v>
      </c>
      <c r="P31" s="231"/>
      <c r="Q31" s="231"/>
      <c r="R31" s="231"/>
      <c r="S31" s="231"/>
      <c r="T31" s="231"/>
      <c r="U31" s="232">
        <v>6158</v>
      </c>
      <c r="V31" s="232"/>
      <c r="W31" s="232"/>
      <c r="X31" s="232"/>
      <c r="Y31" s="232"/>
      <c r="Z31" s="232"/>
      <c r="AA31" s="232">
        <v>21974</v>
      </c>
      <c r="AB31" s="232"/>
      <c r="AC31" s="232"/>
      <c r="AD31" s="232"/>
      <c r="AE31" s="232"/>
      <c r="AF31" s="232"/>
      <c r="AG31" s="232">
        <v>16363</v>
      </c>
      <c r="AH31" s="232"/>
      <c r="AI31" s="232"/>
      <c r="AJ31" s="232"/>
      <c r="AK31" s="232"/>
      <c r="AL31" s="232"/>
      <c r="AM31" s="232">
        <v>21487</v>
      </c>
      <c r="AN31" s="232"/>
      <c r="AO31" s="232"/>
      <c r="AP31" s="232"/>
      <c r="AQ31" s="232"/>
      <c r="AR31" s="232"/>
      <c r="AS31" s="232">
        <v>13915</v>
      </c>
      <c r="AT31" s="232"/>
      <c r="AU31" s="232"/>
      <c r="AV31" s="232"/>
      <c r="AW31" s="232"/>
      <c r="AX31" s="232"/>
      <c r="AY31" s="232">
        <v>13795</v>
      </c>
      <c r="AZ31" s="232"/>
      <c r="BA31" s="232"/>
      <c r="BB31" s="232"/>
      <c r="BC31" s="232"/>
      <c r="BD31" s="232"/>
      <c r="BE31" s="232">
        <v>16042</v>
      </c>
      <c r="BF31" s="232"/>
      <c r="BG31" s="232"/>
      <c r="BH31" s="232"/>
      <c r="BI31" s="232"/>
      <c r="BJ31" s="232"/>
    </row>
    <row r="32" spans="2:62" ht="12" customHeight="1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100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</row>
    <row r="33" spans="2:50" ht="13.5" customHeight="1">
      <c r="B33" s="213" t="s">
        <v>4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 t="s">
        <v>188</v>
      </c>
      <c r="P33" s="207"/>
      <c r="Q33" s="207"/>
      <c r="R33" s="207"/>
      <c r="S33" s="207"/>
      <c r="T33" s="207"/>
      <c r="U33" s="207" t="s">
        <v>190</v>
      </c>
      <c r="V33" s="207"/>
      <c r="W33" s="207"/>
      <c r="X33" s="207"/>
      <c r="Y33" s="207"/>
      <c r="Z33" s="207"/>
      <c r="AA33" s="207" t="s">
        <v>191</v>
      </c>
      <c r="AB33" s="207"/>
      <c r="AC33" s="207"/>
      <c r="AD33" s="207"/>
      <c r="AE33" s="207"/>
      <c r="AF33" s="207"/>
      <c r="AG33" s="207" t="s">
        <v>192</v>
      </c>
      <c r="AH33" s="207"/>
      <c r="AI33" s="207"/>
      <c r="AJ33" s="207"/>
      <c r="AK33" s="207"/>
      <c r="AL33" s="207"/>
      <c r="AM33" s="207" t="s">
        <v>193</v>
      </c>
      <c r="AN33" s="207"/>
      <c r="AO33" s="207"/>
      <c r="AP33" s="207"/>
      <c r="AQ33" s="207"/>
      <c r="AR33" s="207"/>
      <c r="AS33" s="207" t="s">
        <v>194</v>
      </c>
      <c r="AT33" s="207"/>
      <c r="AU33" s="207"/>
      <c r="AV33" s="207"/>
      <c r="AW33" s="207"/>
      <c r="AX33" s="208"/>
    </row>
    <row r="34" ht="12" customHeight="1">
      <c r="N34" s="98"/>
    </row>
    <row r="35" spans="3:50" ht="13.5">
      <c r="C35" s="209" t="s">
        <v>13</v>
      </c>
      <c r="D35" s="209"/>
      <c r="E35" s="209"/>
      <c r="F35" s="209"/>
      <c r="G35" s="210">
        <v>21</v>
      </c>
      <c r="H35" s="210"/>
      <c r="I35" s="210"/>
      <c r="J35" s="209" t="s">
        <v>4</v>
      </c>
      <c r="K35" s="209"/>
      <c r="L35" s="209"/>
      <c r="M35" s="209"/>
      <c r="N35" s="99"/>
      <c r="O35" s="233">
        <v>14003</v>
      </c>
      <c r="P35" s="233"/>
      <c r="Q35" s="233"/>
      <c r="R35" s="233"/>
      <c r="S35" s="233"/>
      <c r="T35" s="233"/>
      <c r="U35" s="233">
        <v>6016</v>
      </c>
      <c r="V35" s="233"/>
      <c r="W35" s="233"/>
      <c r="X35" s="233"/>
      <c r="Y35" s="233"/>
      <c r="Z35" s="233"/>
      <c r="AA35" s="233">
        <v>5130</v>
      </c>
      <c r="AB35" s="233"/>
      <c r="AC35" s="233"/>
      <c r="AD35" s="233"/>
      <c r="AE35" s="233"/>
      <c r="AF35" s="233"/>
      <c r="AG35" s="233">
        <v>2132</v>
      </c>
      <c r="AH35" s="233"/>
      <c r="AI35" s="233"/>
      <c r="AJ35" s="233"/>
      <c r="AK35" s="233"/>
      <c r="AL35" s="233"/>
      <c r="AM35" s="233">
        <v>1172</v>
      </c>
      <c r="AN35" s="233"/>
      <c r="AO35" s="233"/>
      <c r="AP35" s="233"/>
      <c r="AQ35" s="233"/>
      <c r="AR35" s="233"/>
      <c r="AS35" s="233">
        <v>3787</v>
      </c>
      <c r="AT35" s="233"/>
      <c r="AU35" s="233"/>
      <c r="AV35" s="233"/>
      <c r="AW35" s="233"/>
      <c r="AX35" s="233"/>
    </row>
    <row r="36" spans="7:50" ht="13.5">
      <c r="G36" s="210">
        <v>22</v>
      </c>
      <c r="H36" s="210"/>
      <c r="I36" s="210"/>
      <c r="N36" s="99"/>
      <c r="O36" s="233">
        <v>13728</v>
      </c>
      <c r="P36" s="233"/>
      <c r="Q36" s="233"/>
      <c r="R36" s="233"/>
      <c r="S36" s="233"/>
      <c r="T36" s="233"/>
      <c r="U36" s="233">
        <v>5826</v>
      </c>
      <c r="V36" s="233"/>
      <c r="W36" s="233"/>
      <c r="X36" s="233"/>
      <c r="Y36" s="233"/>
      <c r="Z36" s="233"/>
      <c r="AA36" s="233">
        <v>5004</v>
      </c>
      <c r="AB36" s="233"/>
      <c r="AC36" s="233"/>
      <c r="AD36" s="233"/>
      <c r="AE36" s="233"/>
      <c r="AF36" s="233"/>
      <c r="AG36" s="233">
        <v>1945</v>
      </c>
      <c r="AH36" s="233"/>
      <c r="AI36" s="233"/>
      <c r="AJ36" s="233"/>
      <c r="AK36" s="233"/>
      <c r="AL36" s="233"/>
      <c r="AM36" s="233">
        <v>1114</v>
      </c>
      <c r="AN36" s="233"/>
      <c r="AO36" s="233"/>
      <c r="AP36" s="233"/>
      <c r="AQ36" s="233"/>
      <c r="AR36" s="233"/>
      <c r="AS36" s="233">
        <v>3466</v>
      </c>
      <c r="AT36" s="233"/>
      <c r="AU36" s="233"/>
      <c r="AV36" s="233"/>
      <c r="AW36" s="233"/>
      <c r="AX36" s="233"/>
    </row>
    <row r="37" spans="7:50" ht="13.5">
      <c r="G37" s="217">
        <v>23</v>
      </c>
      <c r="H37" s="217"/>
      <c r="I37" s="217"/>
      <c r="N37" s="99"/>
      <c r="O37" s="234">
        <v>13732</v>
      </c>
      <c r="P37" s="234"/>
      <c r="Q37" s="234"/>
      <c r="R37" s="234"/>
      <c r="S37" s="234"/>
      <c r="T37" s="234"/>
      <c r="U37" s="234">
        <v>5883</v>
      </c>
      <c r="V37" s="234"/>
      <c r="W37" s="234"/>
      <c r="X37" s="234"/>
      <c r="Y37" s="234"/>
      <c r="Z37" s="234"/>
      <c r="AA37" s="234">
        <v>5036</v>
      </c>
      <c r="AB37" s="234"/>
      <c r="AC37" s="234"/>
      <c r="AD37" s="234"/>
      <c r="AE37" s="234"/>
      <c r="AF37" s="234"/>
      <c r="AG37" s="234">
        <v>2026</v>
      </c>
      <c r="AH37" s="234"/>
      <c r="AI37" s="234"/>
      <c r="AJ37" s="234"/>
      <c r="AK37" s="234"/>
      <c r="AL37" s="234"/>
      <c r="AM37" s="234">
        <v>1019</v>
      </c>
      <c r="AN37" s="234"/>
      <c r="AO37" s="234"/>
      <c r="AP37" s="234"/>
      <c r="AQ37" s="234"/>
      <c r="AR37" s="234"/>
      <c r="AS37" s="234">
        <v>3601</v>
      </c>
      <c r="AT37" s="234"/>
      <c r="AU37" s="234"/>
      <c r="AV37" s="234"/>
      <c r="AW37" s="234"/>
      <c r="AX37" s="234"/>
    </row>
    <row r="38" spans="2:50" ht="12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100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</row>
    <row r="39" spans="3:8" ht="13.5">
      <c r="C39" s="228" t="s">
        <v>14</v>
      </c>
      <c r="D39" s="228"/>
      <c r="E39" s="74" t="s">
        <v>15</v>
      </c>
      <c r="F39" s="235">
        <v>-1</v>
      </c>
      <c r="G39" s="235"/>
      <c r="H39" s="75" t="s">
        <v>195</v>
      </c>
    </row>
    <row r="40" spans="6:8" ht="13.5">
      <c r="F40" s="211">
        <v>-2</v>
      </c>
      <c r="G40" s="211"/>
      <c r="H40" s="75" t="s">
        <v>196</v>
      </c>
    </row>
    <row r="41" spans="2:6" ht="13.5">
      <c r="B41" s="212" t="s">
        <v>17</v>
      </c>
      <c r="C41" s="212"/>
      <c r="D41" s="212"/>
      <c r="E41" s="74" t="s">
        <v>15</v>
      </c>
      <c r="F41" s="75" t="s">
        <v>179</v>
      </c>
    </row>
    <row r="43" spans="2:62" ht="12.75" customHeight="1">
      <c r="B43" s="210" t="s">
        <v>197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</row>
    <row r="44" spans="2:62" ht="12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</row>
    <row r="45" spans="2:62" ht="13.5">
      <c r="B45" s="213" t="s">
        <v>4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 t="s">
        <v>200</v>
      </c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 t="s">
        <v>201</v>
      </c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8"/>
    </row>
    <row r="46" spans="2:62" ht="13.5">
      <c r="B46" s="213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14" t="s">
        <v>104</v>
      </c>
      <c r="P46" s="214"/>
      <c r="Q46" s="214"/>
      <c r="R46" s="214"/>
      <c r="S46" s="214"/>
      <c r="T46" s="214"/>
      <c r="U46" s="214"/>
      <c r="V46" s="214"/>
      <c r="W46" s="207" t="s">
        <v>202</v>
      </c>
      <c r="X46" s="207"/>
      <c r="Y46" s="207"/>
      <c r="Z46" s="207"/>
      <c r="AA46" s="207"/>
      <c r="AB46" s="207"/>
      <c r="AC46" s="207"/>
      <c r="AD46" s="207"/>
      <c r="AE46" s="207" t="s">
        <v>203</v>
      </c>
      <c r="AF46" s="207"/>
      <c r="AG46" s="207"/>
      <c r="AH46" s="207"/>
      <c r="AI46" s="207"/>
      <c r="AJ46" s="207"/>
      <c r="AK46" s="207"/>
      <c r="AL46" s="207"/>
      <c r="AM46" s="214" t="s">
        <v>104</v>
      </c>
      <c r="AN46" s="214"/>
      <c r="AO46" s="214"/>
      <c r="AP46" s="214"/>
      <c r="AQ46" s="214"/>
      <c r="AR46" s="214"/>
      <c r="AS46" s="214"/>
      <c r="AT46" s="214"/>
      <c r="AU46" s="207" t="s">
        <v>202</v>
      </c>
      <c r="AV46" s="207"/>
      <c r="AW46" s="207"/>
      <c r="AX46" s="207"/>
      <c r="AY46" s="207"/>
      <c r="AZ46" s="207"/>
      <c r="BA46" s="207"/>
      <c r="BB46" s="207"/>
      <c r="BC46" s="207" t="s">
        <v>203</v>
      </c>
      <c r="BD46" s="207"/>
      <c r="BE46" s="207"/>
      <c r="BF46" s="207"/>
      <c r="BG46" s="207"/>
      <c r="BH46" s="207"/>
      <c r="BI46" s="207"/>
      <c r="BJ46" s="208"/>
    </row>
    <row r="47" spans="14:62" ht="13.5">
      <c r="N47" s="98"/>
      <c r="U47" s="206" t="s">
        <v>198</v>
      </c>
      <c r="V47" s="206"/>
      <c r="AC47" s="206" t="s">
        <v>198</v>
      </c>
      <c r="AD47" s="206"/>
      <c r="AK47" s="206" t="s">
        <v>198</v>
      </c>
      <c r="AL47" s="206"/>
      <c r="AS47" s="206" t="s">
        <v>28</v>
      </c>
      <c r="AT47" s="206"/>
      <c r="BA47" s="206" t="s">
        <v>28</v>
      </c>
      <c r="BB47" s="206"/>
      <c r="BI47" s="206" t="s">
        <v>28</v>
      </c>
      <c r="BJ47" s="206"/>
    </row>
    <row r="48" ht="12" customHeight="1">
      <c r="N48" s="99"/>
    </row>
    <row r="49" spans="3:62" ht="13.5">
      <c r="C49" s="209" t="s">
        <v>13</v>
      </c>
      <c r="D49" s="209"/>
      <c r="E49" s="209"/>
      <c r="F49" s="209"/>
      <c r="G49" s="210">
        <v>19</v>
      </c>
      <c r="H49" s="210"/>
      <c r="I49" s="210"/>
      <c r="J49" s="209" t="s">
        <v>4</v>
      </c>
      <c r="K49" s="209"/>
      <c r="L49" s="209"/>
      <c r="M49" s="209"/>
      <c r="N49" s="99"/>
      <c r="O49" s="230">
        <v>135871</v>
      </c>
      <c r="P49" s="230"/>
      <c r="Q49" s="230"/>
      <c r="R49" s="230"/>
      <c r="S49" s="230"/>
      <c r="T49" s="230"/>
      <c r="U49" s="230"/>
      <c r="V49" s="230"/>
      <c r="W49" s="230">
        <v>109213</v>
      </c>
      <c r="X49" s="230"/>
      <c r="Y49" s="230"/>
      <c r="Z49" s="230"/>
      <c r="AA49" s="230"/>
      <c r="AB49" s="230"/>
      <c r="AC49" s="230"/>
      <c r="AD49" s="230"/>
      <c r="AE49" s="230">
        <v>26658</v>
      </c>
      <c r="AF49" s="230"/>
      <c r="AG49" s="230"/>
      <c r="AH49" s="230"/>
      <c r="AI49" s="230"/>
      <c r="AJ49" s="230"/>
      <c r="AK49" s="230"/>
      <c r="AL49" s="230"/>
      <c r="AM49" s="236">
        <v>6511806070</v>
      </c>
      <c r="AN49" s="236"/>
      <c r="AO49" s="236"/>
      <c r="AP49" s="236"/>
      <c r="AQ49" s="236"/>
      <c r="AR49" s="236"/>
      <c r="AS49" s="236"/>
      <c r="AT49" s="236"/>
      <c r="AU49" s="230">
        <v>5413190940</v>
      </c>
      <c r="AV49" s="230"/>
      <c r="AW49" s="230"/>
      <c r="AX49" s="230"/>
      <c r="AY49" s="230"/>
      <c r="AZ49" s="230"/>
      <c r="BA49" s="230"/>
      <c r="BB49" s="230"/>
      <c r="BC49" s="230">
        <v>1098615130</v>
      </c>
      <c r="BD49" s="230"/>
      <c r="BE49" s="230"/>
      <c r="BF49" s="230"/>
      <c r="BG49" s="230"/>
      <c r="BH49" s="230"/>
      <c r="BI49" s="230"/>
      <c r="BJ49" s="230"/>
    </row>
    <row r="50" spans="7:62" ht="13.5">
      <c r="G50" s="210">
        <v>20</v>
      </c>
      <c r="H50" s="210"/>
      <c r="I50" s="210"/>
      <c r="N50" s="99"/>
      <c r="O50" s="230">
        <v>139597</v>
      </c>
      <c r="P50" s="230"/>
      <c r="Q50" s="230"/>
      <c r="R50" s="230"/>
      <c r="S50" s="230"/>
      <c r="T50" s="230"/>
      <c r="U50" s="230"/>
      <c r="V50" s="230"/>
      <c r="W50" s="229">
        <v>111831</v>
      </c>
      <c r="X50" s="229"/>
      <c r="Y50" s="229"/>
      <c r="Z50" s="229"/>
      <c r="AA50" s="229"/>
      <c r="AB50" s="229"/>
      <c r="AC50" s="229"/>
      <c r="AD50" s="229"/>
      <c r="AE50" s="229">
        <v>27766</v>
      </c>
      <c r="AF50" s="229"/>
      <c r="AG50" s="229"/>
      <c r="AH50" s="229"/>
      <c r="AI50" s="229"/>
      <c r="AJ50" s="229"/>
      <c r="AK50" s="229"/>
      <c r="AL50" s="229"/>
      <c r="AM50" s="236">
        <v>6678594940</v>
      </c>
      <c r="AN50" s="236"/>
      <c r="AO50" s="236"/>
      <c r="AP50" s="236"/>
      <c r="AQ50" s="236"/>
      <c r="AR50" s="236"/>
      <c r="AS50" s="236"/>
      <c r="AT50" s="236"/>
      <c r="AU50" s="229">
        <v>5581619590</v>
      </c>
      <c r="AV50" s="229"/>
      <c r="AW50" s="229"/>
      <c r="AX50" s="229"/>
      <c r="AY50" s="229"/>
      <c r="AZ50" s="229"/>
      <c r="BA50" s="229"/>
      <c r="BB50" s="229"/>
      <c r="BC50" s="229">
        <v>1096975350</v>
      </c>
      <c r="BD50" s="229"/>
      <c r="BE50" s="229"/>
      <c r="BF50" s="229"/>
      <c r="BG50" s="229"/>
      <c r="BH50" s="229"/>
      <c r="BI50" s="229"/>
      <c r="BJ50" s="229"/>
    </row>
    <row r="51" spans="7:62" ht="13.5">
      <c r="G51" s="210">
        <v>21</v>
      </c>
      <c r="H51" s="210"/>
      <c r="I51" s="210"/>
      <c r="N51" s="99"/>
      <c r="O51" s="230">
        <v>142185</v>
      </c>
      <c r="P51" s="230"/>
      <c r="Q51" s="230"/>
      <c r="R51" s="230"/>
      <c r="S51" s="230"/>
      <c r="T51" s="230"/>
      <c r="U51" s="230"/>
      <c r="V51" s="230"/>
      <c r="W51" s="229">
        <v>115840</v>
      </c>
      <c r="X51" s="229"/>
      <c r="Y51" s="229"/>
      <c r="Z51" s="229"/>
      <c r="AA51" s="229"/>
      <c r="AB51" s="229"/>
      <c r="AC51" s="229"/>
      <c r="AD51" s="229"/>
      <c r="AE51" s="229">
        <v>26345</v>
      </c>
      <c r="AF51" s="229"/>
      <c r="AG51" s="229"/>
      <c r="AH51" s="229"/>
      <c r="AI51" s="229"/>
      <c r="AJ51" s="229"/>
      <c r="AK51" s="229"/>
      <c r="AL51" s="229"/>
      <c r="AM51" s="236">
        <v>6282301800</v>
      </c>
      <c r="AN51" s="236"/>
      <c r="AO51" s="236"/>
      <c r="AP51" s="236"/>
      <c r="AQ51" s="236"/>
      <c r="AR51" s="236"/>
      <c r="AS51" s="236"/>
      <c r="AT51" s="236"/>
      <c r="AU51" s="229">
        <v>5292326560</v>
      </c>
      <c r="AV51" s="229"/>
      <c r="AW51" s="229"/>
      <c r="AX51" s="229"/>
      <c r="AY51" s="229"/>
      <c r="AZ51" s="229"/>
      <c r="BA51" s="229"/>
      <c r="BB51" s="229"/>
      <c r="BC51" s="229">
        <v>989975240</v>
      </c>
      <c r="BD51" s="229"/>
      <c r="BE51" s="229"/>
      <c r="BF51" s="229"/>
      <c r="BG51" s="229"/>
      <c r="BH51" s="229"/>
      <c r="BI51" s="229"/>
      <c r="BJ51" s="229"/>
    </row>
    <row r="52" spans="7:62" ht="13.5">
      <c r="G52" s="210">
        <v>22</v>
      </c>
      <c r="H52" s="210"/>
      <c r="I52" s="210"/>
      <c r="N52" s="99"/>
      <c r="O52" s="229">
        <f>SUM(W52:AE52)</f>
        <v>143549</v>
      </c>
      <c r="P52" s="229"/>
      <c r="Q52" s="229"/>
      <c r="R52" s="229"/>
      <c r="S52" s="229"/>
      <c r="T52" s="229"/>
      <c r="U52" s="229"/>
      <c r="V52" s="229"/>
      <c r="W52" s="229">
        <v>118970</v>
      </c>
      <c r="X52" s="229"/>
      <c r="Y52" s="229"/>
      <c r="Z52" s="229"/>
      <c r="AA52" s="229"/>
      <c r="AB52" s="229"/>
      <c r="AC52" s="229"/>
      <c r="AD52" s="229"/>
      <c r="AE52" s="229">
        <v>24579</v>
      </c>
      <c r="AF52" s="229"/>
      <c r="AG52" s="229"/>
      <c r="AH52" s="229"/>
      <c r="AI52" s="229"/>
      <c r="AJ52" s="229"/>
      <c r="AK52" s="229"/>
      <c r="AL52" s="229"/>
      <c r="AM52" s="229">
        <f>SUM(AU52:BJ52)</f>
        <v>6299489140</v>
      </c>
      <c r="AN52" s="229"/>
      <c r="AO52" s="229"/>
      <c r="AP52" s="229"/>
      <c r="AQ52" s="229"/>
      <c r="AR52" s="229"/>
      <c r="AS52" s="229"/>
      <c r="AT52" s="229"/>
      <c r="AU52" s="229">
        <v>5384518850</v>
      </c>
      <c r="AV52" s="229"/>
      <c r="AW52" s="229"/>
      <c r="AX52" s="229"/>
      <c r="AY52" s="229"/>
      <c r="AZ52" s="229"/>
      <c r="BA52" s="229"/>
      <c r="BB52" s="229"/>
      <c r="BC52" s="229">
        <v>914970290</v>
      </c>
      <c r="BD52" s="229"/>
      <c r="BE52" s="229"/>
      <c r="BF52" s="229"/>
      <c r="BG52" s="229"/>
      <c r="BH52" s="229"/>
      <c r="BI52" s="229"/>
      <c r="BJ52" s="229"/>
    </row>
    <row r="53" spans="7:62" ht="13.5">
      <c r="G53" s="217">
        <v>23</v>
      </c>
      <c r="H53" s="217"/>
      <c r="I53" s="217"/>
      <c r="N53" s="99"/>
      <c r="O53" s="237">
        <f>SUM(W53:AE53)</f>
        <v>146494</v>
      </c>
      <c r="P53" s="237"/>
      <c r="Q53" s="237"/>
      <c r="R53" s="237"/>
      <c r="S53" s="237"/>
      <c r="T53" s="237"/>
      <c r="U53" s="237"/>
      <c r="V53" s="237"/>
      <c r="W53" s="238">
        <v>120067</v>
      </c>
      <c r="X53" s="238"/>
      <c r="Y53" s="238"/>
      <c r="Z53" s="238"/>
      <c r="AA53" s="238"/>
      <c r="AB53" s="238"/>
      <c r="AC53" s="238"/>
      <c r="AD53" s="238"/>
      <c r="AE53" s="238">
        <v>26427</v>
      </c>
      <c r="AF53" s="238"/>
      <c r="AG53" s="238"/>
      <c r="AH53" s="238"/>
      <c r="AI53" s="238"/>
      <c r="AJ53" s="238"/>
      <c r="AK53" s="238"/>
      <c r="AL53" s="238"/>
      <c r="AM53" s="239">
        <f>SUM(AU53:BJ53)</f>
        <v>6342978880</v>
      </c>
      <c r="AN53" s="239"/>
      <c r="AO53" s="239"/>
      <c r="AP53" s="239"/>
      <c r="AQ53" s="239"/>
      <c r="AR53" s="239"/>
      <c r="AS53" s="239"/>
      <c r="AT53" s="239"/>
      <c r="AU53" s="238">
        <v>5438314520</v>
      </c>
      <c r="AV53" s="238"/>
      <c r="AW53" s="238"/>
      <c r="AX53" s="238"/>
      <c r="AY53" s="238"/>
      <c r="AZ53" s="238"/>
      <c r="BA53" s="238"/>
      <c r="BB53" s="238"/>
      <c r="BC53" s="238">
        <v>904664360</v>
      </c>
      <c r="BD53" s="238"/>
      <c r="BE53" s="238"/>
      <c r="BF53" s="238"/>
      <c r="BG53" s="238"/>
      <c r="BH53" s="238"/>
      <c r="BI53" s="238"/>
      <c r="BJ53" s="238"/>
    </row>
    <row r="54" spans="2:62" ht="12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100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</row>
    <row r="55" spans="2:62" ht="13.5">
      <c r="B55" s="213" t="s">
        <v>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 t="s">
        <v>204</v>
      </c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 t="s">
        <v>205</v>
      </c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8"/>
    </row>
    <row r="56" spans="2:62" ht="13.5">
      <c r="B56" s="213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14" t="s">
        <v>104</v>
      </c>
      <c r="P56" s="214"/>
      <c r="Q56" s="214"/>
      <c r="R56" s="214"/>
      <c r="S56" s="214"/>
      <c r="T56" s="214"/>
      <c r="U56" s="214"/>
      <c r="V56" s="214"/>
      <c r="W56" s="207" t="s">
        <v>202</v>
      </c>
      <c r="X56" s="207"/>
      <c r="Y56" s="207"/>
      <c r="Z56" s="207"/>
      <c r="AA56" s="207"/>
      <c r="AB56" s="207"/>
      <c r="AC56" s="207"/>
      <c r="AD56" s="207"/>
      <c r="AE56" s="207" t="s">
        <v>203</v>
      </c>
      <c r="AF56" s="207"/>
      <c r="AG56" s="207"/>
      <c r="AH56" s="207"/>
      <c r="AI56" s="207"/>
      <c r="AJ56" s="207"/>
      <c r="AK56" s="207"/>
      <c r="AL56" s="207"/>
      <c r="AM56" s="214" t="s">
        <v>104</v>
      </c>
      <c r="AN56" s="214"/>
      <c r="AO56" s="214"/>
      <c r="AP56" s="214"/>
      <c r="AQ56" s="214"/>
      <c r="AR56" s="214"/>
      <c r="AS56" s="214"/>
      <c r="AT56" s="214"/>
      <c r="AU56" s="207" t="s">
        <v>202</v>
      </c>
      <c r="AV56" s="207"/>
      <c r="AW56" s="207"/>
      <c r="AX56" s="207"/>
      <c r="AY56" s="207"/>
      <c r="AZ56" s="207"/>
      <c r="BA56" s="207"/>
      <c r="BB56" s="207"/>
      <c r="BC56" s="207" t="s">
        <v>203</v>
      </c>
      <c r="BD56" s="207"/>
      <c r="BE56" s="207"/>
      <c r="BF56" s="207"/>
      <c r="BG56" s="207"/>
      <c r="BH56" s="207"/>
      <c r="BI56" s="207"/>
      <c r="BJ56" s="208"/>
    </row>
    <row r="57" spans="14:62" ht="13.5">
      <c r="N57" s="98"/>
      <c r="U57" s="206" t="s">
        <v>28</v>
      </c>
      <c r="V57" s="206"/>
      <c r="AC57" s="206" t="s">
        <v>28</v>
      </c>
      <c r="AD57" s="206"/>
      <c r="AK57" s="206" t="s">
        <v>28</v>
      </c>
      <c r="AL57" s="206"/>
      <c r="AS57" s="206" t="s">
        <v>199</v>
      </c>
      <c r="AT57" s="206"/>
      <c r="BA57" s="206" t="s">
        <v>199</v>
      </c>
      <c r="BB57" s="206"/>
      <c r="BI57" s="206" t="s">
        <v>199</v>
      </c>
      <c r="BJ57" s="206"/>
    </row>
    <row r="58" ht="12" customHeight="1">
      <c r="N58" s="99"/>
    </row>
    <row r="59" spans="3:62" ht="13.5">
      <c r="C59" s="209" t="s">
        <v>13</v>
      </c>
      <c r="D59" s="209"/>
      <c r="E59" s="209"/>
      <c r="F59" s="209"/>
      <c r="G59" s="210">
        <v>19</v>
      </c>
      <c r="H59" s="210"/>
      <c r="I59" s="210"/>
      <c r="J59" s="209" t="s">
        <v>4</v>
      </c>
      <c r="K59" s="209"/>
      <c r="L59" s="209"/>
      <c r="M59" s="209"/>
      <c r="N59" s="99"/>
      <c r="O59" s="230">
        <v>6341233326</v>
      </c>
      <c r="P59" s="230"/>
      <c r="Q59" s="230"/>
      <c r="R59" s="230"/>
      <c r="S59" s="230"/>
      <c r="T59" s="230"/>
      <c r="U59" s="230"/>
      <c r="V59" s="230"/>
      <c r="W59" s="230">
        <v>5413190940</v>
      </c>
      <c r="X59" s="230"/>
      <c r="Y59" s="230"/>
      <c r="Z59" s="230"/>
      <c r="AA59" s="230"/>
      <c r="AB59" s="230"/>
      <c r="AC59" s="230"/>
      <c r="AD59" s="230"/>
      <c r="AE59" s="230">
        <v>928042386</v>
      </c>
      <c r="AF59" s="230"/>
      <c r="AG59" s="230"/>
      <c r="AH59" s="230"/>
      <c r="AI59" s="230"/>
      <c r="AJ59" s="230"/>
      <c r="AK59" s="230"/>
      <c r="AL59" s="230"/>
      <c r="AM59" s="240">
        <f>(O59/AM49)*100</f>
        <v>97.38056167265435</v>
      </c>
      <c r="AN59" s="240"/>
      <c r="AO59" s="240"/>
      <c r="AP59" s="240"/>
      <c r="AQ59" s="240"/>
      <c r="AR59" s="240"/>
      <c r="AS59" s="240"/>
      <c r="AT59" s="240"/>
      <c r="AU59" s="240">
        <f>(W59/AU49)*100</f>
        <v>100</v>
      </c>
      <c r="AV59" s="240"/>
      <c r="AW59" s="240"/>
      <c r="AX59" s="240"/>
      <c r="AY59" s="240"/>
      <c r="AZ59" s="240"/>
      <c r="BA59" s="240"/>
      <c r="BB59" s="240"/>
      <c r="BC59" s="240">
        <f>(AE59/BC49)*100</f>
        <v>84.4738398969619</v>
      </c>
      <c r="BD59" s="240"/>
      <c r="BE59" s="240"/>
      <c r="BF59" s="240"/>
      <c r="BG59" s="240"/>
      <c r="BH59" s="240"/>
      <c r="BI59" s="240"/>
      <c r="BJ59" s="240"/>
    </row>
    <row r="60" spans="7:62" ht="13.5">
      <c r="G60" s="210">
        <v>20</v>
      </c>
      <c r="H60" s="210"/>
      <c r="I60" s="210"/>
      <c r="N60" s="99"/>
      <c r="O60" s="230">
        <v>6502170977</v>
      </c>
      <c r="P60" s="230"/>
      <c r="Q60" s="230"/>
      <c r="R60" s="230"/>
      <c r="S60" s="230"/>
      <c r="T60" s="230"/>
      <c r="U60" s="230"/>
      <c r="V60" s="230"/>
      <c r="W60" s="229">
        <v>5581619590</v>
      </c>
      <c r="X60" s="229"/>
      <c r="Y60" s="229"/>
      <c r="Z60" s="229"/>
      <c r="AA60" s="229"/>
      <c r="AB60" s="229"/>
      <c r="AC60" s="229"/>
      <c r="AD60" s="229"/>
      <c r="AE60" s="229">
        <v>920551387</v>
      </c>
      <c r="AF60" s="229"/>
      <c r="AG60" s="229"/>
      <c r="AH60" s="229"/>
      <c r="AI60" s="229"/>
      <c r="AJ60" s="229"/>
      <c r="AK60" s="229"/>
      <c r="AL60" s="229"/>
      <c r="AM60" s="240">
        <f>(O60/AM50)*100</f>
        <v>97.35836707294004</v>
      </c>
      <c r="AN60" s="240"/>
      <c r="AO60" s="240"/>
      <c r="AP60" s="240"/>
      <c r="AQ60" s="240"/>
      <c r="AR60" s="240"/>
      <c r="AS60" s="240"/>
      <c r="AT60" s="240"/>
      <c r="AU60" s="240">
        <f>(W60/AU50)*100</f>
        <v>100</v>
      </c>
      <c r="AV60" s="240"/>
      <c r="AW60" s="240"/>
      <c r="AX60" s="240"/>
      <c r="AY60" s="240"/>
      <c r="AZ60" s="240"/>
      <c r="BA60" s="240"/>
      <c r="BB60" s="240"/>
      <c r="BC60" s="240">
        <f>(AE60/BC50)*100</f>
        <v>83.91723542374949</v>
      </c>
      <c r="BD60" s="240"/>
      <c r="BE60" s="240"/>
      <c r="BF60" s="240"/>
      <c r="BG60" s="240"/>
      <c r="BH60" s="240"/>
      <c r="BI60" s="240"/>
      <c r="BJ60" s="240"/>
    </row>
    <row r="61" spans="7:62" ht="13.5">
      <c r="G61" s="210">
        <v>21</v>
      </c>
      <c r="H61" s="210"/>
      <c r="I61" s="210"/>
      <c r="N61" s="99"/>
      <c r="O61" s="230">
        <v>6126077110</v>
      </c>
      <c r="P61" s="230"/>
      <c r="Q61" s="230"/>
      <c r="R61" s="230"/>
      <c r="S61" s="230"/>
      <c r="T61" s="230"/>
      <c r="U61" s="230"/>
      <c r="V61" s="230"/>
      <c r="W61" s="229">
        <v>5292326560</v>
      </c>
      <c r="X61" s="229"/>
      <c r="Y61" s="229"/>
      <c r="Z61" s="229"/>
      <c r="AA61" s="229"/>
      <c r="AB61" s="229"/>
      <c r="AC61" s="229"/>
      <c r="AD61" s="229"/>
      <c r="AE61" s="229">
        <v>833750550</v>
      </c>
      <c r="AF61" s="229"/>
      <c r="AG61" s="229"/>
      <c r="AH61" s="229"/>
      <c r="AI61" s="229"/>
      <c r="AJ61" s="229"/>
      <c r="AK61" s="229"/>
      <c r="AL61" s="229"/>
      <c r="AM61" s="240">
        <f>(O61/AM51)*100</f>
        <v>97.51325716316272</v>
      </c>
      <c r="AN61" s="240"/>
      <c r="AO61" s="240"/>
      <c r="AP61" s="240"/>
      <c r="AQ61" s="240"/>
      <c r="AR61" s="240"/>
      <c r="AS61" s="240"/>
      <c r="AT61" s="240"/>
      <c r="AU61" s="240">
        <f>(W61/AU51)*100</f>
        <v>100</v>
      </c>
      <c r="AV61" s="240"/>
      <c r="AW61" s="240"/>
      <c r="AX61" s="240"/>
      <c r="AY61" s="240"/>
      <c r="AZ61" s="240"/>
      <c r="BA61" s="240"/>
      <c r="BB61" s="240"/>
      <c r="BC61" s="240">
        <f>(AE61/BC51)*100</f>
        <v>84.21933360676778</v>
      </c>
      <c r="BD61" s="240"/>
      <c r="BE61" s="240"/>
      <c r="BF61" s="240"/>
      <c r="BG61" s="240"/>
      <c r="BH61" s="240"/>
      <c r="BI61" s="240"/>
      <c r="BJ61" s="240"/>
    </row>
    <row r="62" spans="7:62" ht="13.5">
      <c r="G62" s="210">
        <v>22</v>
      </c>
      <c r="H62" s="210"/>
      <c r="I62" s="210"/>
      <c r="N62" s="99"/>
      <c r="O62" s="230">
        <f>SUM(W62:AL62)</f>
        <v>6150070135</v>
      </c>
      <c r="P62" s="230"/>
      <c r="Q62" s="230"/>
      <c r="R62" s="230"/>
      <c r="S62" s="230"/>
      <c r="T62" s="230"/>
      <c r="U62" s="230"/>
      <c r="V62" s="230"/>
      <c r="W62" s="229">
        <v>5384518850</v>
      </c>
      <c r="X62" s="229"/>
      <c r="Y62" s="229"/>
      <c r="Z62" s="229"/>
      <c r="AA62" s="229"/>
      <c r="AB62" s="229"/>
      <c r="AC62" s="229"/>
      <c r="AD62" s="229"/>
      <c r="AE62" s="229">
        <v>765551285</v>
      </c>
      <c r="AF62" s="229"/>
      <c r="AG62" s="229"/>
      <c r="AH62" s="229"/>
      <c r="AI62" s="229"/>
      <c r="AJ62" s="229"/>
      <c r="AK62" s="229"/>
      <c r="AL62" s="229"/>
      <c r="AM62" s="240">
        <f>(O62/AM52)*100</f>
        <v>97.62807742533866</v>
      </c>
      <c r="AN62" s="240"/>
      <c r="AO62" s="240"/>
      <c r="AP62" s="240"/>
      <c r="AQ62" s="240"/>
      <c r="AR62" s="240"/>
      <c r="AS62" s="240"/>
      <c r="AT62" s="240"/>
      <c r="AU62" s="240">
        <f>(W62/AU52)*100</f>
        <v>100</v>
      </c>
      <c r="AV62" s="240"/>
      <c r="AW62" s="240"/>
      <c r="AX62" s="240"/>
      <c r="AY62" s="240"/>
      <c r="AZ62" s="240"/>
      <c r="BA62" s="240"/>
      <c r="BB62" s="240"/>
      <c r="BC62" s="240">
        <f>(AE62/BC52)*100</f>
        <v>83.66952384869239</v>
      </c>
      <c r="BD62" s="240"/>
      <c r="BE62" s="240"/>
      <c r="BF62" s="240"/>
      <c r="BG62" s="240"/>
      <c r="BH62" s="240"/>
      <c r="BI62" s="240"/>
      <c r="BJ62" s="240"/>
    </row>
    <row r="63" spans="7:62" ht="13.5">
      <c r="G63" s="217">
        <v>23</v>
      </c>
      <c r="H63" s="217"/>
      <c r="I63" s="217"/>
      <c r="N63" s="99"/>
      <c r="O63" s="237">
        <f>SUM(W63:AL63)</f>
        <v>6196623285</v>
      </c>
      <c r="P63" s="237"/>
      <c r="Q63" s="237"/>
      <c r="R63" s="237"/>
      <c r="S63" s="237"/>
      <c r="T63" s="237"/>
      <c r="U63" s="237"/>
      <c r="V63" s="237"/>
      <c r="W63" s="238">
        <v>5438314520</v>
      </c>
      <c r="X63" s="238"/>
      <c r="Y63" s="238"/>
      <c r="Z63" s="238"/>
      <c r="AA63" s="238"/>
      <c r="AB63" s="238"/>
      <c r="AC63" s="238"/>
      <c r="AD63" s="238"/>
      <c r="AE63" s="238">
        <v>758308765</v>
      </c>
      <c r="AF63" s="238"/>
      <c r="AG63" s="238"/>
      <c r="AH63" s="238"/>
      <c r="AI63" s="238"/>
      <c r="AJ63" s="238"/>
      <c r="AK63" s="238"/>
      <c r="AL63" s="238"/>
      <c r="AM63" s="241">
        <f>(O63/AM53)*100</f>
        <v>97.69263625547497</v>
      </c>
      <c r="AN63" s="241"/>
      <c r="AO63" s="241"/>
      <c r="AP63" s="241"/>
      <c r="AQ63" s="241"/>
      <c r="AR63" s="241"/>
      <c r="AS63" s="241"/>
      <c r="AT63" s="241"/>
      <c r="AU63" s="241">
        <f>(W63/AU53)*100</f>
        <v>100</v>
      </c>
      <c r="AV63" s="241"/>
      <c r="AW63" s="241"/>
      <c r="AX63" s="241"/>
      <c r="AY63" s="241"/>
      <c r="AZ63" s="241"/>
      <c r="BA63" s="241"/>
      <c r="BB63" s="241"/>
      <c r="BC63" s="241">
        <f>(AE63/BC53)*100</f>
        <v>83.82211110869892</v>
      </c>
      <c r="BD63" s="241"/>
      <c r="BE63" s="241"/>
      <c r="BF63" s="241"/>
      <c r="BG63" s="241"/>
      <c r="BH63" s="241"/>
      <c r="BI63" s="241"/>
      <c r="BJ63" s="241"/>
    </row>
    <row r="64" spans="2:62" ht="12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100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</row>
    <row r="65" spans="3:8" ht="13.5">
      <c r="C65" s="228" t="s">
        <v>14</v>
      </c>
      <c r="D65" s="228"/>
      <c r="E65" s="76" t="s">
        <v>15</v>
      </c>
      <c r="F65" s="235">
        <v>-1</v>
      </c>
      <c r="G65" s="235"/>
      <c r="H65" s="75" t="s">
        <v>206</v>
      </c>
    </row>
    <row r="66" spans="6:8" ht="13.5">
      <c r="F66" s="242">
        <v>-2</v>
      </c>
      <c r="G66" s="242"/>
      <c r="H66" s="75" t="s">
        <v>207</v>
      </c>
    </row>
    <row r="67" spans="2:6" ht="13.5">
      <c r="B67" s="212" t="s">
        <v>17</v>
      </c>
      <c r="C67" s="212"/>
      <c r="D67" s="212"/>
      <c r="E67" s="76" t="s">
        <v>15</v>
      </c>
      <c r="F67" s="75" t="s">
        <v>179</v>
      </c>
    </row>
  </sheetData>
  <sheetProtection/>
  <mergeCells count="255">
    <mergeCell ref="BC63:BJ63"/>
    <mergeCell ref="C65:D65"/>
    <mergeCell ref="F65:G65"/>
    <mergeCell ref="F66:G66"/>
    <mergeCell ref="B67:D67"/>
    <mergeCell ref="G63:I63"/>
    <mergeCell ref="O63:V63"/>
    <mergeCell ref="W63:AD63"/>
    <mergeCell ref="AE63:AL63"/>
    <mergeCell ref="AM63:AT63"/>
    <mergeCell ref="AU63:BB63"/>
    <mergeCell ref="BC61:BJ61"/>
    <mergeCell ref="G62:I62"/>
    <mergeCell ref="O62:V62"/>
    <mergeCell ref="W62:AD62"/>
    <mergeCell ref="AE62:AL62"/>
    <mergeCell ref="AM62:AT62"/>
    <mergeCell ref="AU62:BB62"/>
    <mergeCell ref="BC62:BJ62"/>
    <mergeCell ref="G61:I61"/>
    <mergeCell ref="O61:V61"/>
    <mergeCell ref="W61:AD61"/>
    <mergeCell ref="AE61:AL61"/>
    <mergeCell ref="AM61:AT61"/>
    <mergeCell ref="AU61:BB61"/>
    <mergeCell ref="AM59:AT59"/>
    <mergeCell ref="AU59:BB59"/>
    <mergeCell ref="BC59:BJ59"/>
    <mergeCell ref="G60:I60"/>
    <mergeCell ref="O60:V60"/>
    <mergeCell ref="W60:AD60"/>
    <mergeCell ref="AE60:AL60"/>
    <mergeCell ref="AM60:AT60"/>
    <mergeCell ref="AU60:BB60"/>
    <mergeCell ref="BC60:BJ60"/>
    <mergeCell ref="C59:F59"/>
    <mergeCell ref="G59:I59"/>
    <mergeCell ref="J59:M59"/>
    <mergeCell ref="O59:V59"/>
    <mergeCell ref="W59:AD59"/>
    <mergeCell ref="AE59:AL59"/>
    <mergeCell ref="U57:V57"/>
    <mergeCell ref="AC57:AD57"/>
    <mergeCell ref="AK57:AL57"/>
    <mergeCell ref="AS57:AT57"/>
    <mergeCell ref="BA57:BB57"/>
    <mergeCell ref="BI57:BJ57"/>
    <mergeCell ref="B55:N56"/>
    <mergeCell ref="O55:AL55"/>
    <mergeCell ref="AM55:BJ55"/>
    <mergeCell ref="O56:V56"/>
    <mergeCell ref="W56:AD56"/>
    <mergeCell ref="AE56:AL56"/>
    <mergeCell ref="AM56:AT56"/>
    <mergeCell ref="AU56:BB56"/>
    <mergeCell ref="BC56:BJ56"/>
    <mergeCell ref="AE52:AL52"/>
    <mergeCell ref="AM52:AT52"/>
    <mergeCell ref="AU52:BB52"/>
    <mergeCell ref="BC52:BJ52"/>
    <mergeCell ref="O53:V53"/>
    <mergeCell ref="W53:AD53"/>
    <mergeCell ref="AE53:AL53"/>
    <mergeCell ref="AM53:AT53"/>
    <mergeCell ref="AU53:BB53"/>
    <mergeCell ref="BC53:BJ53"/>
    <mergeCell ref="AE50:AL50"/>
    <mergeCell ref="AM50:AT50"/>
    <mergeCell ref="AU50:BB50"/>
    <mergeCell ref="BC50:BJ50"/>
    <mergeCell ref="O51:V51"/>
    <mergeCell ref="W51:AD51"/>
    <mergeCell ref="AE51:AL51"/>
    <mergeCell ref="AM51:AT51"/>
    <mergeCell ref="AU51:BB51"/>
    <mergeCell ref="BC51:BJ51"/>
    <mergeCell ref="G50:I50"/>
    <mergeCell ref="G51:I51"/>
    <mergeCell ref="G52:I52"/>
    <mergeCell ref="G53:I53"/>
    <mergeCell ref="O50:V50"/>
    <mergeCell ref="W50:AD50"/>
    <mergeCell ref="O52:V52"/>
    <mergeCell ref="W52:AD52"/>
    <mergeCell ref="O49:V49"/>
    <mergeCell ref="W49:AD49"/>
    <mergeCell ref="AE49:AL49"/>
    <mergeCell ref="AM49:AT49"/>
    <mergeCell ref="AU49:BB49"/>
    <mergeCell ref="BC49:BJ49"/>
    <mergeCell ref="AS37:AX37"/>
    <mergeCell ref="C39:D39"/>
    <mergeCell ref="F39:G39"/>
    <mergeCell ref="G37:I37"/>
    <mergeCell ref="O37:T37"/>
    <mergeCell ref="U37:Z37"/>
    <mergeCell ref="AA37:AF37"/>
    <mergeCell ref="AG37:AL37"/>
    <mergeCell ref="AM37:AR37"/>
    <mergeCell ref="AG35:AL35"/>
    <mergeCell ref="AM35:AR35"/>
    <mergeCell ref="AS35:AX35"/>
    <mergeCell ref="G36:I36"/>
    <mergeCell ref="O36:T36"/>
    <mergeCell ref="U36:Z36"/>
    <mergeCell ref="AA36:AF36"/>
    <mergeCell ref="AG36:AL36"/>
    <mergeCell ref="AM36:AR36"/>
    <mergeCell ref="AS36:AX36"/>
    <mergeCell ref="C35:F35"/>
    <mergeCell ref="G35:I35"/>
    <mergeCell ref="J35:M35"/>
    <mergeCell ref="O35:T35"/>
    <mergeCell ref="U35:Z35"/>
    <mergeCell ref="AA35:AF35"/>
    <mergeCell ref="AY31:BD31"/>
    <mergeCell ref="BE31:BJ31"/>
    <mergeCell ref="B33:N33"/>
    <mergeCell ref="O33:T33"/>
    <mergeCell ref="U33:Z33"/>
    <mergeCell ref="AA33:AF33"/>
    <mergeCell ref="AG33:AL33"/>
    <mergeCell ref="AM33:AR33"/>
    <mergeCell ref="AS33:AX33"/>
    <mergeCell ref="AS30:AX30"/>
    <mergeCell ref="AY30:BD30"/>
    <mergeCell ref="BE30:BJ30"/>
    <mergeCell ref="G31:I31"/>
    <mergeCell ref="O31:T31"/>
    <mergeCell ref="U31:Z31"/>
    <mergeCell ref="AA31:AF31"/>
    <mergeCell ref="AG31:AL31"/>
    <mergeCell ref="AM31:AR31"/>
    <mergeCell ref="AS31:AX31"/>
    <mergeCell ref="AM29:AR29"/>
    <mergeCell ref="AS29:AX29"/>
    <mergeCell ref="AY29:BD29"/>
    <mergeCell ref="BE29:BJ29"/>
    <mergeCell ref="G30:I30"/>
    <mergeCell ref="O30:T30"/>
    <mergeCell ref="U30:Z30"/>
    <mergeCell ref="AA30:AF30"/>
    <mergeCell ref="AG30:AL30"/>
    <mergeCell ref="AM30:AR30"/>
    <mergeCell ref="AS27:AX27"/>
    <mergeCell ref="AY27:BD27"/>
    <mergeCell ref="BE27:BJ27"/>
    <mergeCell ref="C29:F29"/>
    <mergeCell ref="G29:I29"/>
    <mergeCell ref="J29:M29"/>
    <mergeCell ref="O29:T29"/>
    <mergeCell ref="U29:Z29"/>
    <mergeCell ref="AA29:AF29"/>
    <mergeCell ref="AG29:AL29"/>
    <mergeCell ref="AM24:AR24"/>
    <mergeCell ref="AS24:AX24"/>
    <mergeCell ref="AY24:BD24"/>
    <mergeCell ref="BE24:BJ24"/>
    <mergeCell ref="B27:N27"/>
    <mergeCell ref="O27:T27"/>
    <mergeCell ref="U27:Z27"/>
    <mergeCell ref="AA27:AF27"/>
    <mergeCell ref="AG27:AL27"/>
    <mergeCell ref="AM27:AR27"/>
    <mergeCell ref="G24:I24"/>
    <mergeCell ref="O23:T23"/>
    <mergeCell ref="O24:T24"/>
    <mergeCell ref="U23:Z23"/>
    <mergeCell ref="AA23:AF23"/>
    <mergeCell ref="AG23:AL23"/>
    <mergeCell ref="U24:Z24"/>
    <mergeCell ref="AA24:AF24"/>
    <mergeCell ref="AG24:AL24"/>
    <mergeCell ref="AS21:AX21"/>
    <mergeCell ref="AY21:BD21"/>
    <mergeCell ref="BE21:BJ21"/>
    <mergeCell ref="C23:F23"/>
    <mergeCell ref="J23:M23"/>
    <mergeCell ref="G23:I23"/>
    <mergeCell ref="AM23:AR23"/>
    <mergeCell ref="AS23:AX23"/>
    <mergeCell ref="AY23:BD23"/>
    <mergeCell ref="BE23:BJ23"/>
    <mergeCell ref="B21:N21"/>
    <mergeCell ref="O21:T21"/>
    <mergeCell ref="U21:Z21"/>
    <mergeCell ref="AA21:AF21"/>
    <mergeCell ref="AG21:AL21"/>
    <mergeCell ref="AM21:AR21"/>
    <mergeCell ref="Y13:AH13"/>
    <mergeCell ref="O11:X11"/>
    <mergeCell ref="O12:X12"/>
    <mergeCell ref="O13:X13"/>
    <mergeCell ref="O14:X14"/>
    <mergeCell ref="B19:BJ19"/>
    <mergeCell ref="Y12:AH12"/>
    <mergeCell ref="C16:D16"/>
    <mergeCell ref="B17:D17"/>
    <mergeCell ref="AI13:AQ13"/>
    <mergeCell ref="AI14:AQ14"/>
    <mergeCell ref="AR10:AZ10"/>
    <mergeCell ref="AR11:AZ11"/>
    <mergeCell ref="AR12:AZ12"/>
    <mergeCell ref="AR13:AZ13"/>
    <mergeCell ref="AR14:AZ14"/>
    <mergeCell ref="Y11:AH11"/>
    <mergeCell ref="Y14:AH14"/>
    <mergeCell ref="BA10:BJ10"/>
    <mergeCell ref="BA11:BJ11"/>
    <mergeCell ref="BA12:BJ12"/>
    <mergeCell ref="BA13:BJ13"/>
    <mergeCell ref="BA14:BJ14"/>
    <mergeCell ref="AI10:AQ10"/>
    <mergeCell ref="AI11:AQ11"/>
    <mergeCell ref="AI12:AQ12"/>
    <mergeCell ref="Y6:BJ6"/>
    <mergeCell ref="G13:I13"/>
    <mergeCell ref="G14:I14"/>
    <mergeCell ref="BI8:BJ8"/>
    <mergeCell ref="C10:F10"/>
    <mergeCell ref="J10:M10"/>
    <mergeCell ref="G10:I10"/>
    <mergeCell ref="G11:I11"/>
    <mergeCell ref="G12:I12"/>
    <mergeCell ref="Y10:AH10"/>
    <mergeCell ref="AM46:AT46"/>
    <mergeCell ref="O10:X10"/>
    <mergeCell ref="B3:BJ3"/>
    <mergeCell ref="B4:BJ4"/>
    <mergeCell ref="B6:N7"/>
    <mergeCell ref="O6:X7"/>
    <mergeCell ref="Y7:AH7"/>
    <mergeCell ref="AI7:AQ7"/>
    <mergeCell ref="AR7:AZ7"/>
    <mergeCell ref="BA7:BJ7"/>
    <mergeCell ref="BA47:BB47"/>
    <mergeCell ref="F40:G40"/>
    <mergeCell ref="B41:D41"/>
    <mergeCell ref="B43:BJ43"/>
    <mergeCell ref="B45:N46"/>
    <mergeCell ref="O46:V46"/>
    <mergeCell ref="W46:AD46"/>
    <mergeCell ref="AE46:AL46"/>
    <mergeCell ref="O45:AL45"/>
    <mergeCell ref="AM45:BJ45"/>
    <mergeCell ref="BI47:BJ47"/>
    <mergeCell ref="AU46:BB46"/>
    <mergeCell ref="BC46:BJ46"/>
    <mergeCell ref="C49:F49"/>
    <mergeCell ref="J49:M49"/>
    <mergeCell ref="G49:I49"/>
    <mergeCell ref="U47:V47"/>
    <mergeCell ref="AC47:AD47"/>
    <mergeCell ref="AK47:AL47"/>
    <mergeCell ref="AS47:AT47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82"/>
  <sheetViews>
    <sheetView zoomScalePageLayoutView="0" workbookViewId="0" topLeftCell="A1">
      <selection activeCell="B2" sqref="B2:BJ2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78" t="s">
        <v>208</v>
      </c>
    </row>
    <row r="2" spans="2:62" ht="12" customHeight="1">
      <c r="B2" s="210" t="s">
        <v>209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</row>
    <row r="3" spans="2:62" ht="10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2:62" ht="12" customHeight="1">
      <c r="B4" s="254" t="s">
        <v>4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8" t="s">
        <v>210</v>
      </c>
      <c r="P4" s="259"/>
      <c r="Q4" s="259"/>
      <c r="R4" s="259"/>
      <c r="S4" s="259"/>
      <c r="T4" s="259"/>
      <c r="U4" s="259"/>
      <c r="V4" s="259"/>
      <c r="W4" s="259"/>
      <c r="X4" s="259"/>
      <c r="Y4" s="258" t="s">
        <v>211</v>
      </c>
      <c r="Z4" s="259"/>
      <c r="AA4" s="259"/>
      <c r="AB4" s="259"/>
      <c r="AC4" s="259"/>
      <c r="AD4" s="259"/>
      <c r="AE4" s="259"/>
      <c r="AF4" s="259"/>
      <c r="AG4" s="259"/>
      <c r="AH4" s="259"/>
      <c r="AI4" s="258" t="s">
        <v>212</v>
      </c>
      <c r="AJ4" s="259"/>
      <c r="AK4" s="259"/>
      <c r="AL4" s="259"/>
      <c r="AM4" s="259"/>
      <c r="AN4" s="259"/>
      <c r="AO4" s="259"/>
      <c r="AP4" s="259"/>
      <c r="AQ4" s="259"/>
      <c r="AR4" s="259"/>
      <c r="AS4" s="255" t="s">
        <v>213</v>
      </c>
      <c r="AT4" s="255"/>
      <c r="AU4" s="255"/>
      <c r="AV4" s="255"/>
      <c r="AW4" s="255"/>
      <c r="AX4" s="255"/>
      <c r="AY4" s="255"/>
      <c r="AZ4" s="255"/>
      <c r="BA4" s="255"/>
      <c r="BB4" s="255" t="s">
        <v>214</v>
      </c>
      <c r="BC4" s="255"/>
      <c r="BD4" s="255"/>
      <c r="BE4" s="255"/>
      <c r="BF4" s="255"/>
      <c r="BG4" s="255"/>
      <c r="BH4" s="255"/>
      <c r="BI4" s="255"/>
      <c r="BJ4" s="261"/>
    </row>
    <row r="5" spans="2:62" ht="12" customHeight="1">
      <c r="B5" s="256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62"/>
    </row>
    <row r="6" ht="7.5" customHeight="1">
      <c r="N6" s="98"/>
    </row>
    <row r="7" spans="3:62" ht="12" customHeight="1">
      <c r="C7" s="209" t="s">
        <v>13</v>
      </c>
      <c r="D7" s="209"/>
      <c r="E7" s="209"/>
      <c r="F7" s="209"/>
      <c r="G7" s="210">
        <v>19</v>
      </c>
      <c r="H7" s="210"/>
      <c r="I7" s="210"/>
      <c r="J7" s="209" t="s">
        <v>4</v>
      </c>
      <c r="K7" s="209"/>
      <c r="L7" s="209"/>
      <c r="M7" s="209"/>
      <c r="N7" s="99"/>
      <c r="O7" s="218">
        <v>19565</v>
      </c>
      <c r="P7" s="219"/>
      <c r="Q7" s="219"/>
      <c r="R7" s="219"/>
      <c r="S7" s="219"/>
      <c r="T7" s="219"/>
      <c r="U7" s="219"/>
      <c r="V7" s="219"/>
      <c r="W7" s="219"/>
      <c r="X7" s="219"/>
      <c r="Y7" s="218">
        <v>19029</v>
      </c>
      <c r="Z7" s="219"/>
      <c r="AA7" s="219"/>
      <c r="AB7" s="219"/>
      <c r="AC7" s="219"/>
      <c r="AD7" s="219"/>
      <c r="AE7" s="219"/>
      <c r="AF7" s="219"/>
      <c r="AG7" s="219"/>
      <c r="AH7" s="219"/>
      <c r="AI7" s="218">
        <v>19173</v>
      </c>
      <c r="AJ7" s="219"/>
      <c r="AK7" s="219"/>
      <c r="AL7" s="219"/>
      <c r="AM7" s="219"/>
      <c r="AN7" s="219"/>
      <c r="AO7" s="219"/>
      <c r="AP7" s="219"/>
      <c r="AQ7" s="219"/>
      <c r="AR7" s="219"/>
      <c r="AS7" s="218">
        <v>663</v>
      </c>
      <c r="AT7" s="219"/>
      <c r="AU7" s="219"/>
      <c r="AV7" s="219"/>
      <c r="AW7" s="219"/>
      <c r="AX7" s="219"/>
      <c r="AY7" s="219"/>
      <c r="AZ7" s="219"/>
      <c r="BA7" s="219"/>
      <c r="BB7" s="218">
        <v>19140</v>
      </c>
      <c r="BC7" s="223"/>
      <c r="BD7" s="223"/>
      <c r="BE7" s="223"/>
      <c r="BF7" s="223"/>
      <c r="BG7" s="223"/>
      <c r="BH7" s="223"/>
      <c r="BI7" s="223"/>
      <c r="BJ7" s="223"/>
    </row>
    <row r="8" spans="7:62" ht="12" customHeight="1">
      <c r="G8" s="210">
        <v>20</v>
      </c>
      <c r="H8" s="210"/>
      <c r="I8" s="210"/>
      <c r="N8" s="99"/>
      <c r="O8" s="218">
        <v>25177</v>
      </c>
      <c r="P8" s="219"/>
      <c r="Q8" s="219"/>
      <c r="R8" s="219"/>
      <c r="S8" s="219"/>
      <c r="T8" s="219"/>
      <c r="U8" s="219"/>
      <c r="V8" s="219"/>
      <c r="W8" s="219"/>
      <c r="X8" s="219"/>
      <c r="Y8" s="218">
        <v>24291</v>
      </c>
      <c r="Z8" s="219"/>
      <c r="AA8" s="219"/>
      <c r="AB8" s="219"/>
      <c r="AC8" s="219"/>
      <c r="AD8" s="219"/>
      <c r="AE8" s="219"/>
      <c r="AF8" s="219"/>
      <c r="AG8" s="219"/>
      <c r="AH8" s="219"/>
      <c r="AI8" s="218">
        <v>24450</v>
      </c>
      <c r="AJ8" s="219"/>
      <c r="AK8" s="219"/>
      <c r="AL8" s="219"/>
      <c r="AM8" s="219"/>
      <c r="AN8" s="219"/>
      <c r="AO8" s="219"/>
      <c r="AP8" s="219"/>
      <c r="AQ8" s="219"/>
      <c r="AR8" s="219"/>
      <c r="AS8" s="218">
        <v>730</v>
      </c>
      <c r="AT8" s="219"/>
      <c r="AU8" s="219"/>
      <c r="AV8" s="219"/>
      <c r="AW8" s="219"/>
      <c r="AX8" s="219"/>
      <c r="AY8" s="219"/>
      <c r="AZ8" s="219"/>
      <c r="BA8" s="219"/>
      <c r="BB8" s="218">
        <v>23426</v>
      </c>
      <c r="BC8" s="223"/>
      <c r="BD8" s="223"/>
      <c r="BE8" s="223"/>
      <c r="BF8" s="223"/>
      <c r="BG8" s="223"/>
      <c r="BH8" s="223"/>
      <c r="BI8" s="223"/>
      <c r="BJ8" s="223"/>
    </row>
    <row r="9" spans="7:62" ht="12" customHeight="1">
      <c r="G9" s="210">
        <v>21</v>
      </c>
      <c r="H9" s="210"/>
      <c r="I9" s="210"/>
      <c r="N9" s="99"/>
      <c r="O9" s="218">
        <v>22360</v>
      </c>
      <c r="P9" s="219"/>
      <c r="Q9" s="219"/>
      <c r="R9" s="219"/>
      <c r="S9" s="219"/>
      <c r="T9" s="219"/>
      <c r="U9" s="219"/>
      <c r="V9" s="219"/>
      <c r="W9" s="219"/>
      <c r="X9" s="219"/>
      <c r="Y9" s="218">
        <v>21553</v>
      </c>
      <c r="Z9" s="219"/>
      <c r="AA9" s="219"/>
      <c r="AB9" s="219"/>
      <c r="AC9" s="219"/>
      <c r="AD9" s="219"/>
      <c r="AE9" s="219"/>
      <c r="AF9" s="219"/>
      <c r="AG9" s="219"/>
      <c r="AH9" s="219"/>
      <c r="AI9" s="218">
        <v>21716</v>
      </c>
      <c r="AJ9" s="219"/>
      <c r="AK9" s="219"/>
      <c r="AL9" s="219"/>
      <c r="AM9" s="219"/>
      <c r="AN9" s="219"/>
      <c r="AO9" s="219"/>
      <c r="AP9" s="219"/>
      <c r="AQ9" s="219"/>
      <c r="AR9" s="219"/>
      <c r="AS9" s="218">
        <v>673</v>
      </c>
      <c r="AT9" s="219"/>
      <c r="AU9" s="219"/>
      <c r="AV9" s="219"/>
      <c r="AW9" s="219"/>
      <c r="AX9" s="219"/>
      <c r="AY9" s="219"/>
      <c r="AZ9" s="219"/>
      <c r="BA9" s="219"/>
      <c r="BB9" s="218">
        <v>21407</v>
      </c>
      <c r="BC9" s="223"/>
      <c r="BD9" s="223"/>
      <c r="BE9" s="223"/>
      <c r="BF9" s="223"/>
      <c r="BG9" s="223"/>
      <c r="BH9" s="223"/>
      <c r="BI9" s="223"/>
      <c r="BJ9" s="223"/>
    </row>
    <row r="10" spans="7:62" ht="12" customHeight="1">
      <c r="G10" s="210">
        <v>22</v>
      </c>
      <c r="H10" s="210"/>
      <c r="I10" s="210"/>
      <c r="N10" s="99"/>
      <c r="O10" s="218">
        <v>27928</v>
      </c>
      <c r="P10" s="219"/>
      <c r="Q10" s="219"/>
      <c r="R10" s="219"/>
      <c r="S10" s="219"/>
      <c r="T10" s="219"/>
      <c r="U10" s="219"/>
      <c r="V10" s="219"/>
      <c r="W10" s="219"/>
      <c r="X10" s="219"/>
      <c r="Y10" s="218">
        <v>27030</v>
      </c>
      <c r="Z10" s="219"/>
      <c r="AA10" s="219"/>
      <c r="AB10" s="219"/>
      <c r="AC10" s="219"/>
      <c r="AD10" s="219"/>
      <c r="AE10" s="219"/>
      <c r="AF10" s="219"/>
      <c r="AG10" s="219"/>
      <c r="AH10" s="219"/>
      <c r="AI10" s="218">
        <v>27135</v>
      </c>
      <c r="AJ10" s="219"/>
      <c r="AK10" s="219"/>
      <c r="AL10" s="219"/>
      <c r="AM10" s="219"/>
      <c r="AN10" s="219"/>
      <c r="AO10" s="219"/>
      <c r="AP10" s="219"/>
      <c r="AQ10" s="219"/>
      <c r="AR10" s="219"/>
      <c r="AS10" s="218">
        <v>736</v>
      </c>
      <c r="AT10" s="219"/>
      <c r="AU10" s="219"/>
      <c r="AV10" s="219"/>
      <c r="AW10" s="219"/>
      <c r="AX10" s="219"/>
      <c r="AY10" s="219"/>
      <c r="AZ10" s="219"/>
      <c r="BA10" s="219"/>
      <c r="BB10" s="218">
        <v>25874</v>
      </c>
      <c r="BC10" s="223"/>
      <c r="BD10" s="223"/>
      <c r="BE10" s="223"/>
      <c r="BF10" s="223"/>
      <c r="BG10" s="223"/>
      <c r="BH10" s="223"/>
      <c r="BI10" s="223"/>
      <c r="BJ10" s="223"/>
    </row>
    <row r="11" spans="7:62" ht="12" customHeight="1">
      <c r="G11" s="217">
        <v>23</v>
      </c>
      <c r="H11" s="217"/>
      <c r="I11" s="217"/>
      <c r="N11" s="99"/>
      <c r="O11" s="220">
        <v>26465</v>
      </c>
      <c r="P11" s="221"/>
      <c r="Q11" s="221"/>
      <c r="R11" s="221"/>
      <c r="S11" s="221"/>
      <c r="T11" s="221"/>
      <c r="U11" s="221"/>
      <c r="V11" s="221"/>
      <c r="W11" s="221"/>
      <c r="X11" s="221"/>
      <c r="Y11" s="220">
        <v>25602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0">
        <v>25659</v>
      </c>
      <c r="AJ11" s="221"/>
      <c r="AK11" s="221"/>
      <c r="AL11" s="221"/>
      <c r="AM11" s="221"/>
      <c r="AN11" s="221"/>
      <c r="AO11" s="221"/>
      <c r="AP11" s="221"/>
      <c r="AQ11" s="221"/>
      <c r="AR11" s="221"/>
      <c r="AS11" s="220">
        <v>720</v>
      </c>
      <c r="AT11" s="221"/>
      <c r="AU11" s="221"/>
      <c r="AV11" s="221"/>
      <c r="AW11" s="221"/>
      <c r="AX11" s="221"/>
      <c r="AY11" s="221"/>
      <c r="AZ11" s="221"/>
      <c r="BA11" s="221"/>
      <c r="BB11" s="220">
        <v>25567</v>
      </c>
      <c r="BC11" s="225"/>
      <c r="BD11" s="225"/>
      <c r="BE11" s="225"/>
      <c r="BF11" s="225"/>
      <c r="BG11" s="225"/>
      <c r="BH11" s="225"/>
      <c r="BI11" s="225"/>
      <c r="BJ11" s="225"/>
    </row>
    <row r="12" spans="2:62" ht="7.5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00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</row>
    <row r="13" spans="2:6" ht="12" customHeight="1">
      <c r="B13" s="253" t="s">
        <v>17</v>
      </c>
      <c r="C13" s="253"/>
      <c r="D13" s="253"/>
      <c r="E13" s="77" t="s">
        <v>215</v>
      </c>
      <c r="F13" s="75" t="s">
        <v>179</v>
      </c>
    </row>
    <row r="14" ht="9.75" customHeight="1"/>
    <row r="15" spans="2:62" ht="12" customHeight="1">
      <c r="B15" s="210" t="s">
        <v>216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</row>
    <row r="16" spans="2:62" ht="10.5" customHeight="1">
      <c r="B16" s="81" t="s">
        <v>217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80" t="s">
        <v>170</v>
      </c>
    </row>
    <row r="17" spans="2:62" ht="12" customHeight="1">
      <c r="B17" s="213" t="s">
        <v>4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 t="s">
        <v>181</v>
      </c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 t="s">
        <v>218</v>
      </c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 t="s">
        <v>219</v>
      </c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 t="s">
        <v>220</v>
      </c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8"/>
    </row>
    <row r="18" spans="2:62" ht="12" customHeight="1">
      <c r="B18" s="213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14" t="s">
        <v>104</v>
      </c>
      <c r="P18" s="214"/>
      <c r="Q18" s="214"/>
      <c r="R18" s="214"/>
      <c r="S18" s="207" t="s">
        <v>221</v>
      </c>
      <c r="T18" s="207"/>
      <c r="U18" s="207"/>
      <c r="V18" s="207"/>
      <c r="W18" s="207" t="s">
        <v>222</v>
      </c>
      <c r="X18" s="207"/>
      <c r="Y18" s="207"/>
      <c r="Z18" s="207"/>
      <c r="AA18" s="214" t="s">
        <v>104</v>
      </c>
      <c r="AB18" s="214"/>
      <c r="AC18" s="214"/>
      <c r="AD18" s="214"/>
      <c r="AE18" s="207" t="s">
        <v>221</v>
      </c>
      <c r="AF18" s="207"/>
      <c r="AG18" s="207"/>
      <c r="AH18" s="207"/>
      <c r="AI18" s="207" t="s">
        <v>222</v>
      </c>
      <c r="AJ18" s="207"/>
      <c r="AK18" s="207"/>
      <c r="AL18" s="207"/>
      <c r="AM18" s="214" t="s">
        <v>104</v>
      </c>
      <c r="AN18" s="214"/>
      <c r="AO18" s="214"/>
      <c r="AP18" s="214"/>
      <c r="AQ18" s="207" t="s">
        <v>221</v>
      </c>
      <c r="AR18" s="207"/>
      <c r="AS18" s="207"/>
      <c r="AT18" s="207"/>
      <c r="AU18" s="207" t="s">
        <v>222</v>
      </c>
      <c r="AV18" s="207"/>
      <c r="AW18" s="207"/>
      <c r="AX18" s="207"/>
      <c r="AY18" s="214" t="s">
        <v>104</v>
      </c>
      <c r="AZ18" s="214"/>
      <c r="BA18" s="214"/>
      <c r="BB18" s="214"/>
      <c r="BC18" s="207" t="s">
        <v>221</v>
      </c>
      <c r="BD18" s="207"/>
      <c r="BE18" s="207"/>
      <c r="BF18" s="207"/>
      <c r="BG18" s="207" t="s">
        <v>222</v>
      </c>
      <c r="BH18" s="207"/>
      <c r="BI18" s="207"/>
      <c r="BJ18" s="208"/>
    </row>
    <row r="19" ht="7.5" customHeight="1">
      <c r="N19" s="98"/>
    </row>
    <row r="20" spans="3:62" ht="12" customHeight="1">
      <c r="C20" s="209" t="s">
        <v>13</v>
      </c>
      <c r="D20" s="209"/>
      <c r="E20" s="209"/>
      <c r="F20" s="209"/>
      <c r="G20" s="210">
        <v>19</v>
      </c>
      <c r="H20" s="210"/>
      <c r="I20" s="210"/>
      <c r="J20" s="209" t="s">
        <v>4</v>
      </c>
      <c r="K20" s="209"/>
      <c r="L20" s="209"/>
      <c r="M20" s="209"/>
      <c r="N20" s="99"/>
      <c r="O20" s="250">
        <v>20796</v>
      </c>
      <c r="P20" s="250"/>
      <c r="Q20" s="250"/>
      <c r="R20" s="250"/>
      <c r="S20" s="250">
        <v>20152</v>
      </c>
      <c r="T20" s="250"/>
      <c r="U20" s="250"/>
      <c r="V20" s="250"/>
      <c r="W20" s="230">
        <v>644</v>
      </c>
      <c r="X20" s="230"/>
      <c r="Y20" s="230"/>
      <c r="Z20" s="230"/>
      <c r="AA20" s="230">
        <v>961</v>
      </c>
      <c r="AB20" s="230"/>
      <c r="AC20" s="230"/>
      <c r="AD20" s="230"/>
      <c r="AE20" s="229">
        <v>957</v>
      </c>
      <c r="AF20" s="229"/>
      <c r="AG20" s="229"/>
      <c r="AH20" s="229"/>
      <c r="AI20" s="229">
        <v>4</v>
      </c>
      <c r="AJ20" s="229"/>
      <c r="AK20" s="229"/>
      <c r="AL20" s="229"/>
      <c r="AM20" s="247">
        <v>2484</v>
      </c>
      <c r="AN20" s="247"/>
      <c r="AO20" s="247"/>
      <c r="AP20" s="247"/>
      <c r="AQ20" s="247">
        <v>2430</v>
      </c>
      <c r="AR20" s="247"/>
      <c r="AS20" s="247"/>
      <c r="AT20" s="247"/>
      <c r="AU20" s="247">
        <v>54</v>
      </c>
      <c r="AV20" s="247"/>
      <c r="AW20" s="247"/>
      <c r="AX20" s="247"/>
      <c r="AY20" s="229">
        <v>3391</v>
      </c>
      <c r="AZ20" s="229"/>
      <c r="BA20" s="229"/>
      <c r="BB20" s="229"/>
      <c r="BC20" s="229">
        <v>3324</v>
      </c>
      <c r="BD20" s="229"/>
      <c r="BE20" s="229"/>
      <c r="BF20" s="229"/>
      <c r="BG20" s="229">
        <v>67</v>
      </c>
      <c r="BH20" s="229"/>
      <c r="BI20" s="229"/>
      <c r="BJ20" s="229"/>
    </row>
    <row r="21" spans="7:62" ht="12" customHeight="1">
      <c r="G21" s="210">
        <v>20</v>
      </c>
      <c r="H21" s="210"/>
      <c r="I21" s="210"/>
      <c r="N21" s="99"/>
      <c r="O21" s="250">
        <v>21681</v>
      </c>
      <c r="P21" s="250"/>
      <c r="Q21" s="250"/>
      <c r="R21" s="250"/>
      <c r="S21" s="250">
        <v>21061</v>
      </c>
      <c r="T21" s="250"/>
      <c r="U21" s="250"/>
      <c r="V21" s="250"/>
      <c r="W21" s="230">
        <v>620</v>
      </c>
      <c r="X21" s="230"/>
      <c r="Y21" s="230"/>
      <c r="Z21" s="230"/>
      <c r="AA21" s="230">
        <v>1108</v>
      </c>
      <c r="AB21" s="230"/>
      <c r="AC21" s="230"/>
      <c r="AD21" s="230"/>
      <c r="AE21" s="229">
        <v>1100</v>
      </c>
      <c r="AF21" s="229"/>
      <c r="AG21" s="229"/>
      <c r="AH21" s="229"/>
      <c r="AI21" s="229">
        <v>8</v>
      </c>
      <c r="AJ21" s="229"/>
      <c r="AK21" s="229"/>
      <c r="AL21" s="229"/>
      <c r="AM21" s="247">
        <v>2544</v>
      </c>
      <c r="AN21" s="247"/>
      <c r="AO21" s="247"/>
      <c r="AP21" s="247"/>
      <c r="AQ21" s="247">
        <v>2500</v>
      </c>
      <c r="AR21" s="247"/>
      <c r="AS21" s="247"/>
      <c r="AT21" s="247"/>
      <c r="AU21" s="247">
        <v>44</v>
      </c>
      <c r="AV21" s="247"/>
      <c r="AW21" s="247"/>
      <c r="AX21" s="247"/>
      <c r="AY21" s="229">
        <v>3582</v>
      </c>
      <c r="AZ21" s="229"/>
      <c r="BA21" s="229"/>
      <c r="BB21" s="229"/>
      <c r="BC21" s="229">
        <v>3505</v>
      </c>
      <c r="BD21" s="229"/>
      <c r="BE21" s="229"/>
      <c r="BF21" s="229"/>
      <c r="BG21" s="229">
        <v>77</v>
      </c>
      <c r="BH21" s="229"/>
      <c r="BI21" s="229"/>
      <c r="BJ21" s="229"/>
    </row>
    <row r="22" spans="7:62" ht="12" customHeight="1">
      <c r="G22" s="210">
        <v>21</v>
      </c>
      <c r="H22" s="210"/>
      <c r="I22" s="210"/>
      <c r="N22" s="99"/>
      <c r="O22" s="251">
        <v>22741</v>
      </c>
      <c r="P22" s="251"/>
      <c r="Q22" s="251"/>
      <c r="R22" s="251"/>
      <c r="S22" s="251">
        <v>22090</v>
      </c>
      <c r="T22" s="251"/>
      <c r="U22" s="251"/>
      <c r="V22" s="251"/>
      <c r="W22" s="248">
        <v>651</v>
      </c>
      <c r="X22" s="248"/>
      <c r="Y22" s="248"/>
      <c r="Z22" s="248"/>
      <c r="AA22" s="248">
        <v>1375</v>
      </c>
      <c r="AB22" s="248"/>
      <c r="AC22" s="248"/>
      <c r="AD22" s="248"/>
      <c r="AE22" s="218">
        <v>1366</v>
      </c>
      <c r="AF22" s="218"/>
      <c r="AG22" s="218"/>
      <c r="AH22" s="218"/>
      <c r="AI22" s="218">
        <v>9</v>
      </c>
      <c r="AJ22" s="218"/>
      <c r="AK22" s="218"/>
      <c r="AL22" s="218"/>
      <c r="AM22" s="252">
        <v>2454</v>
      </c>
      <c r="AN22" s="252"/>
      <c r="AO22" s="252"/>
      <c r="AP22" s="252"/>
      <c r="AQ22" s="218">
        <v>2415</v>
      </c>
      <c r="AR22" s="218"/>
      <c r="AS22" s="218"/>
      <c r="AT22" s="218"/>
      <c r="AU22" s="218">
        <v>39</v>
      </c>
      <c r="AV22" s="218"/>
      <c r="AW22" s="218"/>
      <c r="AX22" s="218"/>
      <c r="AY22" s="218">
        <v>3770</v>
      </c>
      <c r="AZ22" s="218"/>
      <c r="BA22" s="218"/>
      <c r="BB22" s="218"/>
      <c r="BC22" s="218">
        <v>3685</v>
      </c>
      <c r="BD22" s="218"/>
      <c r="BE22" s="218"/>
      <c r="BF22" s="218"/>
      <c r="BG22" s="218">
        <v>85</v>
      </c>
      <c r="BH22" s="218"/>
      <c r="BI22" s="218"/>
      <c r="BJ22" s="218"/>
    </row>
    <row r="23" spans="7:62" ht="12" customHeight="1">
      <c r="G23" s="210">
        <v>22</v>
      </c>
      <c r="H23" s="210"/>
      <c r="I23" s="210"/>
      <c r="N23" s="99"/>
      <c r="O23" s="250">
        <f>SUM(S23:Z23)</f>
        <v>24051</v>
      </c>
      <c r="P23" s="250"/>
      <c r="Q23" s="250"/>
      <c r="R23" s="250"/>
      <c r="S23" s="250">
        <f>SUM(AE23,AQ23,BC23,S32,AE32,AQ32,BC32)</f>
        <v>23396</v>
      </c>
      <c r="T23" s="250"/>
      <c r="U23" s="250"/>
      <c r="V23" s="250"/>
      <c r="W23" s="230">
        <f>SUM(AI23,AU23,BG23,W32,AI32,AU32,BG32)</f>
        <v>655</v>
      </c>
      <c r="X23" s="230"/>
      <c r="Y23" s="230"/>
      <c r="Z23" s="230"/>
      <c r="AA23" s="230">
        <f>SUM(AE23:AL23)</f>
        <v>1647</v>
      </c>
      <c r="AB23" s="230"/>
      <c r="AC23" s="230"/>
      <c r="AD23" s="230"/>
      <c r="AE23" s="229">
        <v>1624</v>
      </c>
      <c r="AF23" s="229"/>
      <c r="AG23" s="229"/>
      <c r="AH23" s="229"/>
      <c r="AI23" s="229">
        <v>23</v>
      </c>
      <c r="AJ23" s="229"/>
      <c r="AK23" s="229"/>
      <c r="AL23" s="229"/>
      <c r="AM23" s="247">
        <f>SUM(AQ23:AX23)</f>
        <v>2561</v>
      </c>
      <c r="AN23" s="247"/>
      <c r="AO23" s="247"/>
      <c r="AP23" s="247"/>
      <c r="AQ23" s="229">
        <v>2523</v>
      </c>
      <c r="AR23" s="229"/>
      <c r="AS23" s="229"/>
      <c r="AT23" s="229"/>
      <c r="AU23" s="229">
        <v>38</v>
      </c>
      <c r="AV23" s="229"/>
      <c r="AW23" s="229"/>
      <c r="AX23" s="229"/>
      <c r="AY23" s="229">
        <f>SUM(BC23:BJ23)</f>
        <v>4074</v>
      </c>
      <c r="AZ23" s="229"/>
      <c r="BA23" s="229"/>
      <c r="BB23" s="229"/>
      <c r="BC23" s="229">
        <v>4004</v>
      </c>
      <c r="BD23" s="229"/>
      <c r="BE23" s="229"/>
      <c r="BF23" s="229"/>
      <c r="BG23" s="229">
        <v>70</v>
      </c>
      <c r="BH23" s="229"/>
      <c r="BI23" s="229"/>
      <c r="BJ23" s="229"/>
    </row>
    <row r="24" spans="7:62" ht="12" customHeight="1">
      <c r="G24" s="217">
        <v>23</v>
      </c>
      <c r="H24" s="217"/>
      <c r="I24" s="217"/>
      <c r="N24" s="99"/>
      <c r="O24" s="249">
        <f>SUM(S24:Z24)</f>
        <v>25710</v>
      </c>
      <c r="P24" s="249"/>
      <c r="Q24" s="249"/>
      <c r="R24" s="249"/>
      <c r="S24" s="249">
        <f>SUM(AE24,AQ24,BC24,S33,AE33,AQ33,BC33)</f>
        <v>25055</v>
      </c>
      <c r="T24" s="249"/>
      <c r="U24" s="249"/>
      <c r="V24" s="249"/>
      <c r="W24" s="237">
        <f>SUM(AI24,AU24,BG24,W33,AI33,AU33,BG33)</f>
        <v>655</v>
      </c>
      <c r="X24" s="237"/>
      <c r="Y24" s="237"/>
      <c r="Z24" s="237"/>
      <c r="AA24" s="237">
        <f>SUM(AE24:AL24)</f>
        <v>1862</v>
      </c>
      <c r="AB24" s="237"/>
      <c r="AC24" s="237"/>
      <c r="AD24" s="237"/>
      <c r="AE24" s="220">
        <v>1841</v>
      </c>
      <c r="AF24" s="220"/>
      <c r="AG24" s="220"/>
      <c r="AH24" s="220"/>
      <c r="AI24" s="220">
        <v>21</v>
      </c>
      <c r="AJ24" s="220"/>
      <c r="AK24" s="220"/>
      <c r="AL24" s="220"/>
      <c r="AM24" s="238">
        <f>SUM(AQ24:AX24)</f>
        <v>2795</v>
      </c>
      <c r="AN24" s="238"/>
      <c r="AO24" s="238"/>
      <c r="AP24" s="238"/>
      <c r="AQ24" s="220">
        <v>2756</v>
      </c>
      <c r="AR24" s="220"/>
      <c r="AS24" s="220"/>
      <c r="AT24" s="220"/>
      <c r="AU24" s="220">
        <v>39</v>
      </c>
      <c r="AV24" s="220"/>
      <c r="AW24" s="220"/>
      <c r="AX24" s="220"/>
      <c r="AY24" s="238">
        <f>SUM(BC24:BJ24)</f>
        <v>4386</v>
      </c>
      <c r="AZ24" s="238"/>
      <c r="BA24" s="238"/>
      <c r="BB24" s="238"/>
      <c r="BC24" s="220">
        <v>4303</v>
      </c>
      <c r="BD24" s="220"/>
      <c r="BE24" s="220"/>
      <c r="BF24" s="220"/>
      <c r="BG24" s="220">
        <v>83</v>
      </c>
      <c r="BH24" s="220"/>
      <c r="BI24" s="220"/>
      <c r="BJ24" s="220"/>
    </row>
    <row r="25" spans="2:62" ht="7.5" customHeigh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100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</row>
    <row r="26" spans="2:62" ht="12" customHeight="1">
      <c r="B26" s="213" t="s">
        <v>4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 t="s">
        <v>223</v>
      </c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 t="s">
        <v>224</v>
      </c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 t="s">
        <v>225</v>
      </c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 t="s">
        <v>226</v>
      </c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8"/>
    </row>
    <row r="27" spans="2:62" ht="12" customHeight="1">
      <c r="B27" s="213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14" t="s">
        <v>104</v>
      </c>
      <c r="P27" s="214"/>
      <c r="Q27" s="214"/>
      <c r="R27" s="214"/>
      <c r="S27" s="207" t="s">
        <v>221</v>
      </c>
      <c r="T27" s="207"/>
      <c r="U27" s="207"/>
      <c r="V27" s="207"/>
      <c r="W27" s="207" t="s">
        <v>222</v>
      </c>
      <c r="X27" s="207"/>
      <c r="Y27" s="207"/>
      <c r="Z27" s="207"/>
      <c r="AA27" s="214" t="s">
        <v>104</v>
      </c>
      <c r="AB27" s="214"/>
      <c r="AC27" s="214"/>
      <c r="AD27" s="214"/>
      <c r="AE27" s="207" t="s">
        <v>221</v>
      </c>
      <c r="AF27" s="207"/>
      <c r="AG27" s="207"/>
      <c r="AH27" s="207"/>
      <c r="AI27" s="207" t="s">
        <v>222</v>
      </c>
      <c r="AJ27" s="207"/>
      <c r="AK27" s="207"/>
      <c r="AL27" s="207"/>
      <c r="AM27" s="214" t="s">
        <v>104</v>
      </c>
      <c r="AN27" s="214"/>
      <c r="AO27" s="214"/>
      <c r="AP27" s="214"/>
      <c r="AQ27" s="207" t="s">
        <v>221</v>
      </c>
      <c r="AR27" s="207"/>
      <c r="AS27" s="207"/>
      <c r="AT27" s="207"/>
      <c r="AU27" s="207" t="s">
        <v>222</v>
      </c>
      <c r="AV27" s="207"/>
      <c r="AW27" s="207"/>
      <c r="AX27" s="207"/>
      <c r="AY27" s="214" t="s">
        <v>104</v>
      </c>
      <c r="AZ27" s="214"/>
      <c r="BA27" s="214"/>
      <c r="BB27" s="214"/>
      <c r="BC27" s="207" t="s">
        <v>221</v>
      </c>
      <c r="BD27" s="207"/>
      <c r="BE27" s="207"/>
      <c r="BF27" s="207"/>
      <c r="BG27" s="207" t="s">
        <v>222</v>
      </c>
      <c r="BH27" s="207"/>
      <c r="BI27" s="207"/>
      <c r="BJ27" s="208"/>
    </row>
    <row r="28" ht="7.5" customHeight="1">
      <c r="N28" s="98"/>
    </row>
    <row r="29" spans="3:62" ht="12" customHeight="1">
      <c r="C29" s="209" t="s">
        <v>13</v>
      </c>
      <c r="D29" s="209"/>
      <c r="E29" s="209"/>
      <c r="F29" s="209"/>
      <c r="G29" s="210">
        <v>19</v>
      </c>
      <c r="H29" s="210"/>
      <c r="I29" s="210"/>
      <c r="J29" s="209" t="s">
        <v>4</v>
      </c>
      <c r="K29" s="209"/>
      <c r="L29" s="209"/>
      <c r="M29" s="209"/>
      <c r="N29" s="99"/>
      <c r="O29" s="230">
        <v>5016</v>
      </c>
      <c r="P29" s="230"/>
      <c r="Q29" s="230"/>
      <c r="R29" s="230"/>
      <c r="S29" s="248">
        <v>4838</v>
      </c>
      <c r="T29" s="248"/>
      <c r="U29" s="248"/>
      <c r="V29" s="248"/>
      <c r="W29" s="248">
        <v>178</v>
      </c>
      <c r="X29" s="248"/>
      <c r="Y29" s="248"/>
      <c r="Z29" s="248"/>
      <c r="AA29" s="230">
        <v>3503</v>
      </c>
      <c r="AB29" s="230"/>
      <c r="AC29" s="230"/>
      <c r="AD29" s="230"/>
      <c r="AE29" s="248">
        <v>3364</v>
      </c>
      <c r="AF29" s="248"/>
      <c r="AG29" s="248"/>
      <c r="AH29" s="248"/>
      <c r="AI29" s="248">
        <v>139</v>
      </c>
      <c r="AJ29" s="248"/>
      <c r="AK29" s="248"/>
      <c r="AL29" s="248"/>
      <c r="AM29" s="230">
        <v>2997</v>
      </c>
      <c r="AN29" s="230"/>
      <c r="AO29" s="230"/>
      <c r="AP29" s="230"/>
      <c r="AQ29" s="248">
        <v>2882</v>
      </c>
      <c r="AR29" s="248"/>
      <c r="AS29" s="248"/>
      <c r="AT29" s="248"/>
      <c r="AU29" s="248">
        <v>115</v>
      </c>
      <c r="AV29" s="248"/>
      <c r="AW29" s="248"/>
      <c r="AX29" s="248"/>
      <c r="AY29" s="230">
        <v>2444</v>
      </c>
      <c r="AZ29" s="230"/>
      <c r="BA29" s="230"/>
      <c r="BB29" s="230"/>
      <c r="BC29" s="248">
        <v>2357</v>
      </c>
      <c r="BD29" s="248"/>
      <c r="BE29" s="248"/>
      <c r="BF29" s="248"/>
      <c r="BG29" s="248">
        <v>87</v>
      </c>
      <c r="BH29" s="248"/>
      <c r="BI29" s="248"/>
      <c r="BJ29" s="248"/>
    </row>
    <row r="30" spans="7:62" ht="12" customHeight="1">
      <c r="G30" s="210">
        <v>20</v>
      </c>
      <c r="H30" s="210"/>
      <c r="I30" s="210"/>
      <c r="N30" s="99"/>
      <c r="O30" s="230">
        <v>4970</v>
      </c>
      <c r="P30" s="230"/>
      <c r="Q30" s="230"/>
      <c r="R30" s="230"/>
      <c r="S30" s="218">
        <v>4809</v>
      </c>
      <c r="T30" s="218"/>
      <c r="U30" s="218"/>
      <c r="V30" s="218"/>
      <c r="W30" s="218">
        <v>161</v>
      </c>
      <c r="X30" s="218"/>
      <c r="Y30" s="218"/>
      <c r="Z30" s="218"/>
      <c r="AA30" s="230">
        <v>3698</v>
      </c>
      <c r="AB30" s="230"/>
      <c r="AC30" s="230"/>
      <c r="AD30" s="230"/>
      <c r="AE30" s="218">
        <v>3564</v>
      </c>
      <c r="AF30" s="218"/>
      <c r="AG30" s="218"/>
      <c r="AH30" s="218"/>
      <c r="AI30" s="218">
        <v>134</v>
      </c>
      <c r="AJ30" s="218"/>
      <c r="AK30" s="218"/>
      <c r="AL30" s="218"/>
      <c r="AM30" s="230">
        <v>3201</v>
      </c>
      <c r="AN30" s="230"/>
      <c r="AO30" s="230"/>
      <c r="AP30" s="230"/>
      <c r="AQ30" s="218">
        <v>3096</v>
      </c>
      <c r="AR30" s="218"/>
      <c r="AS30" s="218"/>
      <c r="AT30" s="218"/>
      <c r="AU30" s="218">
        <v>105</v>
      </c>
      <c r="AV30" s="218"/>
      <c r="AW30" s="218"/>
      <c r="AX30" s="218"/>
      <c r="AY30" s="230">
        <v>2578</v>
      </c>
      <c r="AZ30" s="230"/>
      <c r="BA30" s="230"/>
      <c r="BB30" s="230"/>
      <c r="BC30" s="218">
        <v>2487</v>
      </c>
      <c r="BD30" s="218"/>
      <c r="BE30" s="218"/>
      <c r="BF30" s="218"/>
      <c r="BG30" s="218">
        <v>91</v>
      </c>
      <c r="BH30" s="218"/>
      <c r="BI30" s="218"/>
      <c r="BJ30" s="218"/>
    </row>
    <row r="31" spans="7:62" ht="12" customHeight="1">
      <c r="G31" s="210">
        <v>21</v>
      </c>
      <c r="H31" s="210"/>
      <c r="I31" s="210"/>
      <c r="N31" s="99"/>
      <c r="O31" s="230">
        <v>5392</v>
      </c>
      <c r="P31" s="230"/>
      <c r="Q31" s="230"/>
      <c r="R31" s="230"/>
      <c r="S31" s="229">
        <v>5215</v>
      </c>
      <c r="T31" s="229"/>
      <c r="U31" s="229"/>
      <c r="V31" s="229"/>
      <c r="W31" s="229">
        <v>177</v>
      </c>
      <c r="X31" s="229"/>
      <c r="Y31" s="229"/>
      <c r="Z31" s="229"/>
      <c r="AA31" s="230">
        <v>3723</v>
      </c>
      <c r="AB31" s="230"/>
      <c r="AC31" s="230"/>
      <c r="AD31" s="230"/>
      <c r="AE31" s="229">
        <v>3593</v>
      </c>
      <c r="AF31" s="229"/>
      <c r="AG31" s="229"/>
      <c r="AH31" s="229"/>
      <c r="AI31" s="229">
        <v>130</v>
      </c>
      <c r="AJ31" s="229"/>
      <c r="AK31" s="229"/>
      <c r="AL31" s="229"/>
      <c r="AM31" s="230">
        <v>3272</v>
      </c>
      <c r="AN31" s="230"/>
      <c r="AO31" s="230"/>
      <c r="AP31" s="230"/>
      <c r="AQ31" s="229">
        <v>3169</v>
      </c>
      <c r="AR31" s="229"/>
      <c r="AS31" s="229"/>
      <c r="AT31" s="229"/>
      <c r="AU31" s="229">
        <v>103</v>
      </c>
      <c r="AV31" s="229"/>
      <c r="AW31" s="229"/>
      <c r="AX31" s="229"/>
      <c r="AY31" s="230">
        <v>2755</v>
      </c>
      <c r="AZ31" s="230"/>
      <c r="BA31" s="230"/>
      <c r="BB31" s="230"/>
      <c r="BC31" s="229">
        <v>2647</v>
      </c>
      <c r="BD31" s="229"/>
      <c r="BE31" s="229"/>
      <c r="BF31" s="229"/>
      <c r="BG31" s="229">
        <v>108</v>
      </c>
      <c r="BH31" s="229"/>
      <c r="BI31" s="229"/>
      <c r="BJ31" s="229"/>
    </row>
    <row r="32" spans="7:62" ht="12" customHeight="1">
      <c r="G32" s="210">
        <v>22</v>
      </c>
      <c r="H32" s="210"/>
      <c r="I32" s="210"/>
      <c r="N32" s="99"/>
      <c r="O32" s="230">
        <f>SUM(S32:Z32)</f>
        <v>5751</v>
      </c>
      <c r="P32" s="230"/>
      <c r="Q32" s="230"/>
      <c r="R32" s="230"/>
      <c r="S32" s="229">
        <v>5569</v>
      </c>
      <c r="T32" s="229"/>
      <c r="U32" s="229"/>
      <c r="V32" s="229"/>
      <c r="W32" s="229">
        <v>182</v>
      </c>
      <c r="X32" s="229"/>
      <c r="Y32" s="229"/>
      <c r="Z32" s="229"/>
      <c r="AA32" s="229">
        <f>SUM(AE32:AL32)</f>
        <v>3675</v>
      </c>
      <c r="AB32" s="229"/>
      <c r="AC32" s="229"/>
      <c r="AD32" s="229"/>
      <c r="AE32" s="229">
        <v>3548</v>
      </c>
      <c r="AF32" s="229"/>
      <c r="AG32" s="229"/>
      <c r="AH32" s="229"/>
      <c r="AI32" s="229">
        <v>127</v>
      </c>
      <c r="AJ32" s="229"/>
      <c r="AK32" s="229"/>
      <c r="AL32" s="229"/>
      <c r="AM32" s="229">
        <f>SUM(AQ32:AX32)</f>
        <v>3293</v>
      </c>
      <c r="AN32" s="229"/>
      <c r="AO32" s="229"/>
      <c r="AP32" s="229"/>
      <c r="AQ32" s="229">
        <v>3197</v>
      </c>
      <c r="AR32" s="229"/>
      <c r="AS32" s="229"/>
      <c r="AT32" s="229"/>
      <c r="AU32" s="229">
        <v>96</v>
      </c>
      <c r="AV32" s="229"/>
      <c r="AW32" s="229"/>
      <c r="AX32" s="229"/>
      <c r="AY32" s="229">
        <f>SUM(BC32:BJ32)</f>
        <v>3050</v>
      </c>
      <c r="AZ32" s="229"/>
      <c r="BA32" s="229"/>
      <c r="BB32" s="229"/>
      <c r="BC32" s="229">
        <v>2931</v>
      </c>
      <c r="BD32" s="229"/>
      <c r="BE32" s="229"/>
      <c r="BF32" s="229"/>
      <c r="BG32" s="229">
        <v>119</v>
      </c>
      <c r="BH32" s="229"/>
      <c r="BI32" s="229"/>
      <c r="BJ32" s="229"/>
    </row>
    <row r="33" spans="7:62" ht="12" customHeight="1">
      <c r="G33" s="217">
        <v>23</v>
      </c>
      <c r="H33" s="217"/>
      <c r="I33" s="217"/>
      <c r="N33" s="99"/>
      <c r="O33" s="237">
        <f>SUM(S33:Z33)</f>
        <v>6289</v>
      </c>
      <c r="P33" s="237"/>
      <c r="Q33" s="237"/>
      <c r="R33" s="237"/>
      <c r="S33" s="220">
        <v>6105</v>
      </c>
      <c r="T33" s="220"/>
      <c r="U33" s="220"/>
      <c r="V33" s="220"/>
      <c r="W33" s="220">
        <v>184</v>
      </c>
      <c r="X33" s="220"/>
      <c r="Y33" s="220"/>
      <c r="Z33" s="220"/>
      <c r="AA33" s="237">
        <f>SUM(AE33:AL33)</f>
        <v>3870</v>
      </c>
      <c r="AB33" s="237"/>
      <c r="AC33" s="237"/>
      <c r="AD33" s="237"/>
      <c r="AE33" s="220">
        <v>3741</v>
      </c>
      <c r="AF33" s="220"/>
      <c r="AG33" s="220"/>
      <c r="AH33" s="220"/>
      <c r="AI33" s="220">
        <v>129</v>
      </c>
      <c r="AJ33" s="220"/>
      <c r="AK33" s="220"/>
      <c r="AL33" s="220"/>
      <c r="AM33" s="237">
        <f>SUM(AQ33:AX33)</f>
        <v>3312</v>
      </c>
      <c r="AN33" s="237"/>
      <c r="AO33" s="237"/>
      <c r="AP33" s="237"/>
      <c r="AQ33" s="220">
        <v>3233</v>
      </c>
      <c r="AR33" s="220"/>
      <c r="AS33" s="220"/>
      <c r="AT33" s="220"/>
      <c r="AU33" s="220">
        <v>79</v>
      </c>
      <c r="AV33" s="220"/>
      <c r="AW33" s="220"/>
      <c r="AX33" s="220"/>
      <c r="AY33" s="237">
        <f>SUM(BC33:BJ33)</f>
        <v>3196</v>
      </c>
      <c r="AZ33" s="237"/>
      <c r="BA33" s="237"/>
      <c r="BB33" s="237"/>
      <c r="BC33" s="220">
        <v>3076</v>
      </c>
      <c r="BD33" s="220"/>
      <c r="BE33" s="220"/>
      <c r="BF33" s="220"/>
      <c r="BG33" s="220">
        <v>120</v>
      </c>
      <c r="BH33" s="220"/>
      <c r="BI33" s="220"/>
      <c r="BJ33" s="220"/>
    </row>
    <row r="34" spans="2:62" ht="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100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</row>
    <row r="35" spans="2:6" ht="12" customHeight="1">
      <c r="B35" s="212" t="s">
        <v>17</v>
      </c>
      <c r="C35" s="212"/>
      <c r="D35" s="212"/>
      <c r="E35" s="77" t="s">
        <v>15</v>
      </c>
      <c r="F35" s="75" t="s">
        <v>179</v>
      </c>
    </row>
    <row r="36" ht="9.75" customHeight="1"/>
    <row r="37" spans="2:62" ht="12" customHeight="1">
      <c r="B37" s="210" t="s">
        <v>227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</row>
    <row r="38" spans="2:62" ht="10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2" t="s">
        <v>217</v>
      </c>
    </row>
    <row r="39" spans="2:62" ht="12" customHeight="1">
      <c r="B39" s="213" t="s">
        <v>4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45" t="s">
        <v>228</v>
      </c>
      <c r="P39" s="207"/>
      <c r="Q39" s="207"/>
      <c r="R39" s="207"/>
      <c r="S39" s="207"/>
      <c r="T39" s="207"/>
      <c r="U39" s="207"/>
      <c r="V39" s="207"/>
      <c r="W39" s="207"/>
      <c r="X39" s="207"/>
      <c r="Y39" s="207" t="s">
        <v>229</v>
      </c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07" t="s">
        <v>233</v>
      </c>
      <c r="BB39" s="207"/>
      <c r="BC39" s="207"/>
      <c r="BD39" s="207"/>
      <c r="BE39" s="207"/>
      <c r="BF39" s="207"/>
      <c r="BG39" s="207"/>
      <c r="BH39" s="207"/>
      <c r="BI39" s="207"/>
      <c r="BJ39" s="208"/>
    </row>
    <row r="40" spans="2:62" ht="12" customHeight="1">
      <c r="B40" s="213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 t="s">
        <v>230</v>
      </c>
      <c r="Z40" s="243"/>
      <c r="AA40" s="243"/>
      <c r="AB40" s="243"/>
      <c r="AC40" s="243"/>
      <c r="AD40" s="243"/>
      <c r="AE40" s="243"/>
      <c r="AF40" s="243"/>
      <c r="AG40" s="243"/>
      <c r="AH40" s="207" t="s">
        <v>231</v>
      </c>
      <c r="AI40" s="243"/>
      <c r="AJ40" s="243"/>
      <c r="AK40" s="243"/>
      <c r="AL40" s="243"/>
      <c r="AM40" s="243"/>
      <c r="AN40" s="243"/>
      <c r="AO40" s="243"/>
      <c r="AP40" s="243"/>
      <c r="AQ40" s="207" t="s">
        <v>232</v>
      </c>
      <c r="AR40" s="243"/>
      <c r="AS40" s="243"/>
      <c r="AT40" s="243"/>
      <c r="AU40" s="243"/>
      <c r="AV40" s="243"/>
      <c r="AW40" s="243"/>
      <c r="AX40" s="243"/>
      <c r="AY40" s="243"/>
      <c r="AZ40" s="243"/>
      <c r="BA40" s="207"/>
      <c r="BB40" s="207"/>
      <c r="BC40" s="207"/>
      <c r="BD40" s="207"/>
      <c r="BE40" s="207"/>
      <c r="BF40" s="207"/>
      <c r="BG40" s="207"/>
      <c r="BH40" s="207"/>
      <c r="BI40" s="207"/>
      <c r="BJ40" s="208"/>
    </row>
    <row r="41" ht="7.5" customHeight="1">
      <c r="N41" s="98"/>
    </row>
    <row r="42" spans="3:62" ht="12" customHeight="1">
      <c r="C42" s="209" t="s">
        <v>13</v>
      </c>
      <c r="D42" s="209"/>
      <c r="E42" s="209"/>
      <c r="F42" s="209"/>
      <c r="G42" s="210">
        <v>19</v>
      </c>
      <c r="H42" s="210"/>
      <c r="I42" s="210"/>
      <c r="J42" s="209" t="s">
        <v>4</v>
      </c>
      <c r="K42" s="209"/>
      <c r="L42" s="209"/>
      <c r="M42" s="209"/>
      <c r="N42" s="99"/>
      <c r="O42" s="229">
        <v>157395</v>
      </c>
      <c r="P42" s="229"/>
      <c r="Q42" s="229"/>
      <c r="R42" s="229"/>
      <c r="S42" s="229"/>
      <c r="T42" s="229"/>
      <c r="U42" s="229"/>
      <c r="V42" s="229"/>
      <c r="W42" s="229"/>
      <c r="X42" s="229"/>
      <c r="Y42" s="229">
        <v>18560</v>
      </c>
      <c r="Z42" s="229"/>
      <c r="AA42" s="229"/>
      <c r="AB42" s="229"/>
      <c r="AC42" s="229"/>
      <c r="AD42" s="229"/>
      <c r="AE42" s="229"/>
      <c r="AF42" s="229"/>
      <c r="AG42" s="229"/>
      <c r="AH42" s="229">
        <v>9114</v>
      </c>
      <c r="AI42" s="229"/>
      <c r="AJ42" s="229"/>
      <c r="AK42" s="229"/>
      <c r="AL42" s="229"/>
      <c r="AM42" s="229"/>
      <c r="AN42" s="229"/>
      <c r="AO42" s="229"/>
      <c r="AP42" s="229"/>
      <c r="AQ42" s="229">
        <v>7164</v>
      </c>
      <c r="AR42" s="229"/>
      <c r="AS42" s="229"/>
      <c r="AT42" s="229"/>
      <c r="AU42" s="229"/>
      <c r="AV42" s="229"/>
      <c r="AW42" s="229"/>
      <c r="AX42" s="229"/>
      <c r="AY42" s="229"/>
      <c r="AZ42" s="229"/>
      <c r="BA42" s="247">
        <v>7800</v>
      </c>
      <c r="BB42" s="247"/>
      <c r="BC42" s="247"/>
      <c r="BD42" s="247"/>
      <c r="BE42" s="247"/>
      <c r="BF42" s="247"/>
      <c r="BG42" s="247"/>
      <c r="BH42" s="247"/>
      <c r="BI42" s="247"/>
      <c r="BJ42" s="247"/>
    </row>
    <row r="43" spans="7:62" ht="12" customHeight="1">
      <c r="G43" s="210">
        <v>20</v>
      </c>
      <c r="H43" s="210"/>
      <c r="I43" s="210"/>
      <c r="N43" s="99"/>
      <c r="O43" s="229">
        <v>164903</v>
      </c>
      <c r="P43" s="229"/>
      <c r="Q43" s="229"/>
      <c r="R43" s="229"/>
      <c r="S43" s="229"/>
      <c r="T43" s="229"/>
      <c r="U43" s="229"/>
      <c r="V43" s="229"/>
      <c r="W43" s="229"/>
      <c r="X43" s="229"/>
      <c r="Y43" s="229">
        <v>19200</v>
      </c>
      <c r="Z43" s="229"/>
      <c r="AA43" s="229"/>
      <c r="AB43" s="229"/>
      <c r="AC43" s="229"/>
      <c r="AD43" s="229"/>
      <c r="AE43" s="229"/>
      <c r="AF43" s="229"/>
      <c r="AG43" s="229"/>
      <c r="AH43" s="229">
        <v>9434</v>
      </c>
      <c r="AI43" s="229"/>
      <c r="AJ43" s="229"/>
      <c r="AK43" s="229"/>
      <c r="AL43" s="229"/>
      <c r="AM43" s="229"/>
      <c r="AN43" s="229"/>
      <c r="AO43" s="229"/>
      <c r="AP43" s="229"/>
      <c r="AQ43" s="229">
        <v>6577</v>
      </c>
      <c r="AR43" s="229"/>
      <c r="AS43" s="229"/>
      <c r="AT43" s="229"/>
      <c r="AU43" s="229"/>
      <c r="AV43" s="229"/>
      <c r="AW43" s="229"/>
      <c r="AX43" s="229"/>
      <c r="AY43" s="229"/>
      <c r="AZ43" s="229"/>
      <c r="BA43" s="247">
        <v>9126</v>
      </c>
      <c r="BB43" s="247"/>
      <c r="BC43" s="247"/>
      <c r="BD43" s="247"/>
      <c r="BE43" s="247"/>
      <c r="BF43" s="247"/>
      <c r="BG43" s="247"/>
      <c r="BH43" s="247"/>
      <c r="BI43" s="247"/>
      <c r="BJ43" s="247"/>
    </row>
    <row r="44" spans="7:62" ht="12" customHeight="1">
      <c r="G44" s="210">
        <v>21</v>
      </c>
      <c r="H44" s="210"/>
      <c r="I44" s="210"/>
      <c r="N44" s="99"/>
      <c r="O44" s="229">
        <v>173489</v>
      </c>
      <c r="P44" s="229"/>
      <c r="Q44" s="229"/>
      <c r="R44" s="229"/>
      <c r="S44" s="229"/>
      <c r="T44" s="229"/>
      <c r="U44" s="229"/>
      <c r="V44" s="229"/>
      <c r="W44" s="229"/>
      <c r="X44" s="229"/>
      <c r="Y44" s="229">
        <v>19880</v>
      </c>
      <c r="Z44" s="229"/>
      <c r="AA44" s="229"/>
      <c r="AB44" s="229"/>
      <c r="AC44" s="229"/>
      <c r="AD44" s="229"/>
      <c r="AE44" s="229"/>
      <c r="AF44" s="229"/>
      <c r="AG44" s="229"/>
      <c r="AH44" s="229">
        <v>9989</v>
      </c>
      <c r="AI44" s="229"/>
      <c r="AJ44" s="229"/>
      <c r="AK44" s="229"/>
      <c r="AL44" s="229"/>
      <c r="AM44" s="229"/>
      <c r="AN44" s="229"/>
      <c r="AO44" s="229"/>
      <c r="AP44" s="229"/>
      <c r="AQ44" s="229">
        <v>6553</v>
      </c>
      <c r="AR44" s="229"/>
      <c r="AS44" s="229"/>
      <c r="AT44" s="229"/>
      <c r="AU44" s="229"/>
      <c r="AV44" s="229"/>
      <c r="AW44" s="229"/>
      <c r="AX44" s="229"/>
      <c r="AY44" s="229"/>
      <c r="AZ44" s="229"/>
      <c r="BA44" s="229">
        <v>10339</v>
      </c>
      <c r="BB44" s="229"/>
      <c r="BC44" s="229"/>
      <c r="BD44" s="229"/>
      <c r="BE44" s="229"/>
      <c r="BF44" s="229"/>
      <c r="BG44" s="229"/>
      <c r="BH44" s="229"/>
      <c r="BI44" s="229"/>
      <c r="BJ44" s="229"/>
    </row>
    <row r="45" spans="7:62" ht="12" customHeight="1">
      <c r="G45" s="210">
        <v>22</v>
      </c>
      <c r="H45" s="210"/>
      <c r="I45" s="210"/>
      <c r="N45" s="99"/>
      <c r="O45" s="229">
        <v>184676</v>
      </c>
      <c r="P45" s="229"/>
      <c r="Q45" s="229"/>
      <c r="R45" s="229"/>
      <c r="S45" s="229"/>
      <c r="T45" s="229"/>
      <c r="U45" s="229"/>
      <c r="V45" s="229"/>
      <c r="W45" s="229"/>
      <c r="X45" s="229"/>
      <c r="Y45" s="229">
        <v>20532</v>
      </c>
      <c r="Z45" s="229"/>
      <c r="AA45" s="229"/>
      <c r="AB45" s="229"/>
      <c r="AC45" s="229"/>
      <c r="AD45" s="229"/>
      <c r="AE45" s="229"/>
      <c r="AF45" s="229"/>
      <c r="AG45" s="229"/>
      <c r="AH45" s="229">
        <v>10231</v>
      </c>
      <c r="AI45" s="229"/>
      <c r="AJ45" s="229"/>
      <c r="AK45" s="229"/>
      <c r="AL45" s="229"/>
      <c r="AM45" s="229"/>
      <c r="AN45" s="229"/>
      <c r="AO45" s="229"/>
      <c r="AP45" s="229"/>
      <c r="AQ45" s="229">
        <v>5875</v>
      </c>
      <c r="AR45" s="229"/>
      <c r="AS45" s="229"/>
      <c r="AT45" s="229"/>
      <c r="AU45" s="229"/>
      <c r="AV45" s="229"/>
      <c r="AW45" s="229"/>
      <c r="AX45" s="229"/>
      <c r="AY45" s="229"/>
      <c r="AZ45" s="229"/>
      <c r="BA45" s="229">
        <v>11377</v>
      </c>
      <c r="BB45" s="229"/>
      <c r="BC45" s="229"/>
      <c r="BD45" s="229"/>
      <c r="BE45" s="229"/>
      <c r="BF45" s="229"/>
      <c r="BG45" s="229"/>
      <c r="BH45" s="229"/>
      <c r="BI45" s="229"/>
      <c r="BJ45" s="229"/>
    </row>
    <row r="46" spans="7:62" ht="12" customHeight="1">
      <c r="G46" s="217">
        <v>23</v>
      </c>
      <c r="H46" s="217"/>
      <c r="I46" s="217"/>
      <c r="N46" s="99"/>
      <c r="O46" s="238">
        <v>198359</v>
      </c>
      <c r="P46" s="238"/>
      <c r="Q46" s="238"/>
      <c r="R46" s="238"/>
      <c r="S46" s="238"/>
      <c r="T46" s="238"/>
      <c r="U46" s="238"/>
      <c r="V46" s="238"/>
      <c r="W46" s="238"/>
      <c r="X46" s="238"/>
      <c r="Y46" s="238">
        <v>21010</v>
      </c>
      <c r="Z46" s="238"/>
      <c r="AA46" s="238"/>
      <c r="AB46" s="238"/>
      <c r="AC46" s="238"/>
      <c r="AD46" s="238"/>
      <c r="AE46" s="238"/>
      <c r="AF46" s="238"/>
      <c r="AG46" s="238"/>
      <c r="AH46" s="238">
        <v>10601</v>
      </c>
      <c r="AI46" s="238"/>
      <c r="AJ46" s="238"/>
      <c r="AK46" s="238"/>
      <c r="AL46" s="238"/>
      <c r="AM46" s="238"/>
      <c r="AN46" s="238"/>
      <c r="AO46" s="238"/>
      <c r="AP46" s="238"/>
      <c r="AQ46" s="238">
        <v>5053</v>
      </c>
      <c r="AR46" s="238"/>
      <c r="AS46" s="238"/>
      <c r="AT46" s="238"/>
      <c r="AU46" s="238"/>
      <c r="AV46" s="238"/>
      <c r="AW46" s="238"/>
      <c r="AX46" s="238"/>
      <c r="AY46" s="238"/>
      <c r="AZ46" s="238"/>
      <c r="BA46" s="238">
        <v>13937</v>
      </c>
      <c r="BB46" s="238"/>
      <c r="BC46" s="238"/>
      <c r="BD46" s="238"/>
      <c r="BE46" s="238"/>
      <c r="BF46" s="238"/>
      <c r="BG46" s="238"/>
      <c r="BH46" s="238"/>
      <c r="BI46" s="238"/>
      <c r="BJ46" s="238"/>
    </row>
    <row r="47" spans="2:62" ht="7.5" customHeight="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100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</row>
    <row r="48" spans="3:8" ht="12" customHeight="1">
      <c r="C48" s="228" t="s">
        <v>14</v>
      </c>
      <c r="D48" s="228"/>
      <c r="E48" s="77" t="s">
        <v>15</v>
      </c>
      <c r="F48" s="82" t="s">
        <v>234</v>
      </c>
      <c r="G48" s="79"/>
      <c r="H48" s="75"/>
    </row>
    <row r="49" spans="2:6" ht="12" customHeight="1">
      <c r="B49" s="212" t="s">
        <v>17</v>
      </c>
      <c r="C49" s="212"/>
      <c r="D49" s="212"/>
      <c r="E49" s="77" t="s">
        <v>15</v>
      </c>
      <c r="F49" s="75" t="s">
        <v>179</v>
      </c>
    </row>
    <row r="50" ht="9.75" customHeight="1"/>
    <row r="51" spans="2:62" ht="12" customHeight="1">
      <c r="B51" s="210" t="s">
        <v>235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</row>
    <row r="52" ht="10.5" customHeight="1">
      <c r="BJ52" s="72" t="s">
        <v>236</v>
      </c>
    </row>
    <row r="53" spans="2:62" ht="12" customHeight="1">
      <c r="B53" s="213" t="s">
        <v>4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 t="s">
        <v>237</v>
      </c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8"/>
    </row>
    <row r="54" spans="2:62" ht="12" customHeight="1">
      <c r="B54" s="213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14" t="s">
        <v>104</v>
      </c>
      <c r="P54" s="214"/>
      <c r="Q54" s="214"/>
      <c r="R54" s="214"/>
      <c r="S54" s="214"/>
      <c r="T54" s="214"/>
      <c r="U54" s="214"/>
      <c r="V54" s="214"/>
      <c r="W54" s="207" t="s">
        <v>238</v>
      </c>
      <c r="X54" s="207"/>
      <c r="Y54" s="207"/>
      <c r="Z54" s="207"/>
      <c r="AA54" s="207"/>
      <c r="AB54" s="207"/>
      <c r="AC54" s="207"/>
      <c r="AD54" s="207"/>
      <c r="AE54" s="207" t="s">
        <v>239</v>
      </c>
      <c r="AF54" s="207"/>
      <c r="AG54" s="207"/>
      <c r="AH54" s="207"/>
      <c r="AI54" s="207"/>
      <c r="AJ54" s="207"/>
      <c r="AK54" s="207"/>
      <c r="AL54" s="207"/>
      <c r="AM54" s="207" t="s">
        <v>240</v>
      </c>
      <c r="AN54" s="207"/>
      <c r="AO54" s="207"/>
      <c r="AP54" s="207"/>
      <c r="AQ54" s="207"/>
      <c r="AR54" s="207"/>
      <c r="AS54" s="207"/>
      <c r="AT54" s="207"/>
      <c r="AU54" s="246" t="s">
        <v>241</v>
      </c>
      <c r="AV54" s="214"/>
      <c r="AW54" s="214"/>
      <c r="AX54" s="214"/>
      <c r="AY54" s="214"/>
      <c r="AZ54" s="214"/>
      <c r="BA54" s="214"/>
      <c r="BB54" s="214"/>
      <c r="BC54" s="207" t="s">
        <v>242</v>
      </c>
      <c r="BD54" s="207"/>
      <c r="BE54" s="207"/>
      <c r="BF54" s="207"/>
      <c r="BG54" s="207"/>
      <c r="BH54" s="207"/>
      <c r="BI54" s="207"/>
      <c r="BJ54" s="208"/>
    </row>
    <row r="55" spans="2:62" ht="12" customHeight="1">
      <c r="B55" s="213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14"/>
      <c r="P55" s="214"/>
      <c r="Q55" s="214"/>
      <c r="R55" s="214"/>
      <c r="S55" s="214"/>
      <c r="T55" s="214"/>
      <c r="U55" s="214"/>
      <c r="V55" s="214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14"/>
      <c r="AV55" s="214"/>
      <c r="AW55" s="214"/>
      <c r="AX55" s="214"/>
      <c r="AY55" s="214"/>
      <c r="AZ55" s="214"/>
      <c r="BA55" s="214"/>
      <c r="BB55" s="214"/>
      <c r="BC55" s="207"/>
      <c r="BD55" s="207"/>
      <c r="BE55" s="207"/>
      <c r="BF55" s="207"/>
      <c r="BG55" s="207"/>
      <c r="BH55" s="207"/>
      <c r="BI55" s="207"/>
      <c r="BJ55" s="208"/>
    </row>
    <row r="56" ht="7.5" customHeight="1">
      <c r="N56" s="98"/>
    </row>
    <row r="57" spans="3:62" ht="12" customHeight="1">
      <c r="C57" s="209" t="s">
        <v>13</v>
      </c>
      <c r="D57" s="209"/>
      <c r="E57" s="209"/>
      <c r="F57" s="209"/>
      <c r="G57" s="210">
        <v>19</v>
      </c>
      <c r="H57" s="210"/>
      <c r="I57" s="210"/>
      <c r="J57" s="209" t="s">
        <v>4</v>
      </c>
      <c r="K57" s="209"/>
      <c r="L57" s="209"/>
      <c r="M57" s="209"/>
      <c r="N57" s="99"/>
      <c r="O57" s="230">
        <v>16046143</v>
      </c>
      <c r="P57" s="230"/>
      <c r="Q57" s="230"/>
      <c r="R57" s="230"/>
      <c r="S57" s="230"/>
      <c r="T57" s="230"/>
      <c r="U57" s="230"/>
      <c r="V57" s="230"/>
      <c r="W57" s="230">
        <v>5222734</v>
      </c>
      <c r="X57" s="230"/>
      <c r="Y57" s="230"/>
      <c r="Z57" s="230"/>
      <c r="AA57" s="230"/>
      <c r="AB57" s="230"/>
      <c r="AC57" s="230"/>
      <c r="AD57" s="230"/>
      <c r="AE57" s="230">
        <v>353421</v>
      </c>
      <c r="AF57" s="230"/>
      <c r="AG57" s="230"/>
      <c r="AH57" s="230"/>
      <c r="AI57" s="230"/>
      <c r="AJ57" s="230"/>
      <c r="AK57" s="230"/>
      <c r="AL57" s="230"/>
      <c r="AM57" s="230">
        <v>669834</v>
      </c>
      <c r="AN57" s="230"/>
      <c r="AO57" s="230"/>
      <c r="AP57" s="230"/>
      <c r="AQ57" s="230"/>
      <c r="AR57" s="230"/>
      <c r="AS57" s="230"/>
      <c r="AT57" s="230"/>
      <c r="AU57" s="230">
        <v>26689</v>
      </c>
      <c r="AV57" s="230"/>
      <c r="AW57" s="230"/>
      <c r="AX57" s="230"/>
      <c r="AY57" s="230"/>
      <c r="AZ57" s="230"/>
      <c r="BA57" s="230"/>
      <c r="BB57" s="230"/>
      <c r="BC57" s="230">
        <v>3337308</v>
      </c>
      <c r="BD57" s="230"/>
      <c r="BE57" s="230"/>
      <c r="BF57" s="230"/>
      <c r="BG57" s="230"/>
      <c r="BH57" s="230"/>
      <c r="BI57" s="230"/>
      <c r="BJ57" s="230"/>
    </row>
    <row r="58" spans="7:62" ht="12" customHeight="1">
      <c r="G58" s="210">
        <v>20</v>
      </c>
      <c r="H58" s="210"/>
      <c r="I58" s="210"/>
      <c r="N58" s="99"/>
      <c r="O58" s="229">
        <v>16967855</v>
      </c>
      <c r="P58" s="229"/>
      <c r="Q58" s="229"/>
      <c r="R58" s="229"/>
      <c r="S58" s="229"/>
      <c r="T58" s="229"/>
      <c r="U58" s="229"/>
      <c r="V58" s="229"/>
      <c r="W58" s="229">
        <v>4953997</v>
      </c>
      <c r="X58" s="229"/>
      <c r="Y58" s="229"/>
      <c r="Z58" s="229"/>
      <c r="AA58" s="229"/>
      <c r="AB58" s="229"/>
      <c r="AC58" s="229"/>
      <c r="AD58" s="229"/>
      <c r="AE58" s="229">
        <v>332753</v>
      </c>
      <c r="AF58" s="229"/>
      <c r="AG58" s="229"/>
      <c r="AH58" s="229"/>
      <c r="AI58" s="229"/>
      <c r="AJ58" s="229"/>
      <c r="AK58" s="229"/>
      <c r="AL58" s="229"/>
      <c r="AM58" s="229">
        <v>656402</v>
      </c>
      <c r="AN58" s="229"/>
      <c r="AO58" s="229"/>
      <c r="AP58" s="229"/>
      <c r="AQ58" s="229"/>
      <c r="AR58" s="229"/>
      <c r="AS58" s="229"/>
      <c r="AT58" s="229"/>
      <c r="AU58" s="229">
        <v>33544</v>
      </c>
      <c r="AV58" s="229"/>
      <c r="AW58" s="229"/>
      <c r="AX58" s="229"/>
      <c r="AY58" s="229"/>
      <c r="AZ58" s="229"/>
      <c r="BA58" s="229"/>
      <c r="BB58" s="229"/>
      <c r="BC58" s="229">
        <v>3675670</v>
      </c>
      <c r="BD58" s="229"/>
      <c r="BE58" s="229"/>
      <c r="BF58" s="229"/>
      <c r="BG58" s="229"/>
      <c r="BH58" s="229"/>
      <c r="BI58" s="229"/>
      <c r="BJ58" s="229"/>
    </row>
    <row r="59" spans="7:62" ht="12" customHeight="1">
      <c r="G59" s="210">
        <v>21</v>
      </c>
      <c r="H59" s="210"/>
      <c r="I59" s="210"/>
      <c r="N59" s="99"/>
      <c r="O59" s="229">
        <v>18736103</v>
      </c>
      <c r="P59" s="229"/>
      <c r="Q59" s="229"/>
      <c r="R59" s="229"/>
      <c r="S59" s="229"/>
      <c r="T59" s="229"/>
      <c r="U59" s="229"/>
      <c r="V59" s="229"/>
      <c r="W59" s="229">
        <v>5141989</v>
      </c>
      <c r="X59" s="229"/>
      <c r="Y59" s="229"/>
      <c r="Z59" s="229"/>
      <c r="AA59" s="229"/>
      <c r="AB59" s="229"/>
      <c r="AC59" s="229"/>
      <c r="AD59" s="229"/>
      <c r="AE59" s="229">
        <v>342842</v>
      </c>
      <c r="AF59" s="229"/>
      <c r="AG59" s="229"/>
      <c r="AH59" s="229"/>
      <c r="AI59" s="229"/>
      <c r="AJ59" s="229"/>
      <c r="AK59" s="229"/>
      <c r="AL59" s="229"/>
      <c r="AM59" s="229">
        <v>691828</v>
      </c>
      <c r="AN59" s="229"/>
      <c r="AO59" s="229"/>
      <c r="AP59" s="229"/>
      <c r="AQ59" s="229"/>
      <c r="AR59" s="229"/>
      <c r="AS59" s="229"/>
      <c r="AT59" s="229"/>
      <c r="AU59" s="229">
        <v>41598</v>
      </c>
      <c r="AV59" s="229"/>
      <c r="AW59" s="229"/>
      <c r="AX59" s="229"/>
      <c r="AY59" s="229"/>
      <c r="AZ59" s="229"/>
      <c r="BA59" s="229"/>
      <c r="BB59" s="229"/>
      <c r="BC59" s="229">
        <v>4184364</v>
      </c>
      <c r="BD59" s="229"/>
      <c r="BE59" s="229"/>
      <c r="BF59" s="229"/>
      <c r="BG59" s="229"/>
      <c r="BH59" s="229"/>
      <c r="BI59" s="229"/>
      <c r="BJ59" s="229"/>
    </row>
    <row r="60" spans="7:62" ht="12" customHeight="1">
      <c r="G60" s="210">
        <v>22</v>
      </c>
      <c r="H60" s="210"/>
      <c r="I60" s="210"/>
      <c r="N60" s="99"/>
      <c r="O60" s="229">
        <v>20277732</v>
      </c>
      <c r="P60" s="229"/>
      <c r="Q60" s="229"/>
      <c r="R60" s="229"/>
      <c r="S60" s="229"/>
      <c r="T60" s="229"/>
      <c r="U60" s="229"/>
      <c r="V60" s="229"/>
      <c r="W60" s="229">
        <v>5287780</v>
      </c>
      <c r="X60" s="229"/>
      <c r="Y60" s="229"/>
      <c r="Z60" s="229"/>
      <c r="AA60" s="229"/>
      <c r="AB60" s="229"/>
      <c r="AC60" s="229"/>
      <c r="AD60" s="229"/>
      <c r="AE60" s="229">
        <v>365855</v>
      </c>
      <c r="AF60" s="229"/>
      <c r="AG60" s="229"/>
      <c r="AH60" s="229"/>
      <c r="AI60" s="229"/>
      <c r="AJ60" s="229"/>
      <c r="AK60" s="229"/>
      <c r="AL60" s="229"/>
      <c r="AM60" s="229">
        <v>701947</v>
      </c>
      <c r="AN60" s="229"/>
      <c r="AO60" s="229"/>
      <c r="AP60" s="229"/>
      <c r="AQ60" s="229"/>
      <c r="AR60" s="229"/>
      <c r="AS60" s="229"/>
      <c r="AT60" s="229"/>
      <c r="AU60" s="229">
        <v>59991</v>
      </c>
      <c r="AV60" s="229"/>
      <c r="AW60" s="229"/>
      <c r="AX60" s="229"/>
      <c r="AY60" s="229"/>
      <c r="AZ60" s="229"/>
      <c r="BA60" s="229"/>
      <c r="BB60" s="229"/>
      <c r="BC60" s="229">
        <v>4706411</v>
      </c>
      <c r="BD60" s="229"/>
      <c r="BE60" s="229"/>
      <c r="BF60" s="229"/>
      <c r="BG60" s="229"/>
      <c r="BH60" s="229"/>
      <c r="BI60" s="229"/>
      <c r="BJ60" s="229"/>
    </row>
    <row r="61" spans="7:62" ht="12" customHeight="1">
      <c r="G61" s="217">
        <v>23</v>
      </c>
      <c r="H61" s="217"/>
      <c r="I61" s="217"/>
      <c r="N61" s="99"/>
      <c r="O61" s="238">
        <f>SUM(W61:BJ61,O71:BJ71,O81:AD81)</f>
        <v>21981092</v>
      </c>
      <c r="P61" s="238"/>
      <c r="Q61" s="238"/>
      <c r="R61" s="238"/>
      <c r="S61" s="238"/>
      <c r="T61" s="238"/>
      <c r="U61" s="238"/>
      <c r="V61" s="238"/>
      <c r="W61" s="238">
        <v>5466403</v>
      </c>
      <c r="X61" s="238"/>
      <c r="Y61" s="238"/>
      <c r="Z61" s="238"/>
      <c r="AA61" s="238"/>
      <c r="AB61" s="238"/>
      <c r="AC61" s="238"/>
      <c r="AD61" s="238"/>
      <c r="AE61" s="238">
        <v>384932</v>
      </c>
      <c r="AF61" s="238"/>
      <c r="AG61" s="238"/>
      <c r="AH61" s="238"/>
      <c r="AI61" s="238"/>
      <c r="AJ61" s="238"/>
      <c r="AK61" s="238"/>
      <c r="AL61" s="238"/>
      <c r="AM61" s="238">
        <v>771274</v>
      </c>
      <c r="AN61" s="238"/>
      <c r="AO61" s="238"/>
      <c r="AP61" s="238"/>
      <c r="AQ61" s="238"/>
      <c r="AR61" s="238"/>
      <c r="AS61" s="238"/>
      <c r="AT61" s="238"/>
      <c r="AU61" s="238">
        <v>68014</v>
      </c>
      <c r="AV61" s="238"/>
      <c r="AW61" s="238"/>
      <c r="AX61" s="238"/>
      <c r="AY61" s="238"/>
      <c r="AZ61" s="238"/>
      <c r="BA61" s="238"/>
      <c r="BB61" s="238"/>
      <c r="BC61" s="238">
        <v>5362768</v>
      </c>
      <c r="BD61" s="238"/>
      <c r="BE61" s="238"/>
      <c r="BF61" s="238"/>
      <c r="BG61" s="238"/>
      <c r="BH61" s="238"/>
      <c r="BI61" s="238"/>
      <c r="BJ61" s="238"/>
    </row>
    <row r="62" spans="2:62" ht="7.5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100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</row>
    <row r="63" spans="2:62" ht="12" customHeight="1">
      <c r="B63" s="213" t="s">
        <v>4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 t="s">
        <v>237</v>
      </c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8"/>
    </row>
    <row r="64" spans="2:62" ht="12" customHeight="1">
      <c r="B64" s="213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46" t="s">
        <v>243</v>
      </c>
      <c r="P64" s="214"/>
      <c r="Q64" s="214"/>
      <c r="R64" s="214"/>
      <c r="S64" s="214"/>
      <c r="T64" s="214"/>
      <c r="U64" s="214"/>
      <c r="V64" s="214"/>
      <c r="W64" s="207" t="s">
        <v>244</v>
      </c>
      <c r="X64" s="207"/>
      <c r="Y64" s="207"/>
      <c r="Z64" s="207"/>
      <c r="AA64" s="207"/>
      <c r="AB64" s="207"/>
      <c r="AC64" s="207"/>
      <c r="AD64" s="207"/>
      <c r="AE64" s="245" t="s">
        <v>245</v>
      </c>
      <c r="AF64" s="207"/>
      <c r="AG64" s="207"/>
      <c r="AH64" s="207"/>
      <c r="AI64" s="207"/>
      <c r="AJ64" s="207"/>
      <c r="AK64" s="207"/>
      <c r="AL64" s="207"/>
      <c r="AM64" s="245" t="s">
        <v>246</v>
      </c>
      <c r="AN64" s="207"/>
      <c r="AO64" s="207"/>
      <c r="AP64" s="207"/>
      <c r="AQ64" s="207"/>
      <c r="AR64" s="207"/>
      <c r="AS64" s="207"/>
      <c r="AT64" s="207"/>
      <c r="AU64" s="246" t="s">
        <v>247</v>
      </c>
      <c r="AV64" s="214"/>
      <c r="AW64" s="214"/>
      <c r="AX64" s="214"/>
      <c r="AY64" s="214"/>
      <c r="AZ64" s="214"/>
      <c r="BA64" s="214"/>
      <c r="BB64" s="214"/>
      <c r="BC64" s="245" t="s">
        <v>248</v>
      </c>
      <c r="BD64" s="207"/>
      <c r="BE64" s="207"/>
      <c r="BF64" s="207"/>
      <c r="BG64" s="207"/>
      <c r="BH64" s="207"/>
      <c r="BI64" s="207"/>
      <c r="BJ64" s="208"/>
    </row>
    <row r="65" spans="2:62" ht="12" customHeight="1">
      <c r="B65" s="21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14"/>
      <c r="P65" s="214"/>
      <c r="Q65" s="214"/>
      <c r="R65" s="214"/>
      <c r="S65" s="214"/>
      <c r="T65" s="214"/>
      <c r="U65" s="214"/>
      <c r="V65" s="214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14"/>
      <c r="AV65" s="214"/>
      <c r="AW65" s="214"/>
      <c r="AX65" s="214"/>
      <c r="AY65" s="214"/>
      <c r="AZ65" s="214"/>
      <c r="BA65" s="214"/>
      <c r="BB65" s="214"/>
      <c r="BC65" s="207"/>
      <c r="BD65" s="207"/>
      <c r="BE65" s="207"/>
      <c r="BF65" s="207"/>
      <c r="BG65" s="207"/>
      <c r="BH65" s="207"/>
      <c r="BI65" s="207"/>
      <c r="BJ65" s="208"/>
    </row>
    <row r="66" ht="7.5" customHeight="1">
      <c r="N66" s="98"/>
    </row>
    <row r="67" spans="3:62" ht="12" customHeight="1">
      <c r="C67" s="209" t="s">
        <v>13</v>
      </c>
      <c r="D67" s="209"/>
      <c r="E67" s="209"/>
      <c r="F67" s="209"/>
      <c r="G67" s="210">
        <v>19</v>
      </c>
      <c r="H67" s="210"/>
      <c r="I67" s="210"/>
      <c r="J67" s="209" t="s">
        <v>4</v>
      </c>
      <c r="K67" s="209"/>
      <c r="L67" s="209"/>
      <c r="M67" s="209"/>
      <c r="N67" s="99"/>
      <c r="O67" s="230">
        <v>680037</v>
      </c>
      <c r="P67" s="230"/>
      <c r="Q67" s="230"/>
      <c r="R67" s="230"/>
      <c r="S67" s="230"/>
      <c r="T67" s="230"/>
      <c r="U67" s="230"/>
      <c r="V67" s="230"/>
      <c r="W67" s="230">
        <v>920820</v>
      </c>
      <c r="X67" s="230"/>
      <c r="Y67" s="230"/>
      <c r="Z67" s="230"/>
      <c r="AA67" s="230"/>
      <c r="AB67" s="230"/>
      <c r="AC67" s="230"/>
      <c r="AD67" s="230"/>
      <c r="AE67" s="230">
        <v>738212</v>
      </c>
      <c r="AF67" s="230"/>
      <c r="AG67" s="230"/>
      <c r="AH67" s="230"/>
      <c r="AI67" s="230"/>
      <c r="AJ67" s="230"/>
      <c r="AK67" s="230"/>
      <c r="AL67" s="230"/>
      <c r="AM67" s="230">
        <v>238223</v>
      </c>
      <c r="AN67" s="230"/>
      <c r="AO67" s="230"/>
      <c r="AP67" s="230"/>
      <c r="AQ67" s="230"/>
      <c r="AR67" s="230"/>
      <c r="AS67" s="230"/>
      <c r="AT67" s="230"/>
      <c r="AU67" s="230">
        <v>2107866</v>
      </c>
      <c r="AV67" s="230"/>
      <c r="AW67" s="230"/>
      <c r="AX67" s="230"/>
      <c r="AY67" s="230"/>
      <c r="AZ67" s="230"/>
      <c r="BA67" s="230"/>
      <c r="BB67" s="230"/>
      <c r="BC67" s="230">
        <v>1529752</v>
      </c>
      <c r="BD67" s="230"/>
      <c r="BE67" s="230"/>
      <c r="BF67" s="230"/>
      <c r="BG67" s="230"/>
      <c r="BH67" s="230"/>
      <c r="BI67" s="230"/>
      <c r="BJ67" s="230"/>
    </row>
    <row r="68" spans="7:62" ht="12" customHeight="1">
      <c r="G68" s="210">
        <v>20</v>
      </c>
      <c r="H68" s="210"/>
      <c r="I68" s="210"/>
      <c r="N68" s="99"/>
      <c r="O68" s="229">
        <v>784658</v>
      </c>
      <c r="P68" s="229"/>
      <c r="Q68" s="229"/>
      <c r="R68" s="229"/>
      <c r="S68" s="229"/>
      <c r="T68" s="229"/>
      <c r="U68" s="229"/>
      <c r="V68" s="229"/>
      <c r="W68" s="229">
        <v>987776</v>
      </c>
      <c r="X68" s="229"/>
      <c r="Y68" s="229"/>
      <c r="Z68" s="229"/>
      <c r="AA68" s="229"/>
      <c r="AB68" s="229"/>
      <c r="AC68" s="229"/>
      <c r="AD68" s="229"/>
      <c r="AE68" s="229">
        <v>859934</v>
      </c>
      <c r="AF68" s="229"/>
      <c r="AG68" s="229"/>
      <c r="AH68" s="229"/>
      <c r="AI68" s="229"/>
      <c r="AJ68" s="229"/>
      <c r="AK68" s="229"/>
      <c r="AL68" s="229"/>
      <c r="AM68" s="229">
        <v>286009</v>
      </c>
      <c r="AN68" s="229"/>
      <c r="AO68" s="229"/>
      <c r="AP68" s="229"/>
      <c r="AQ68" s="229"/>
      <c r="AR68" s="229"/>
      <c r="AS68" s="229"/>
      <c r="AT68" s="229"/>
      <c r="AU68" s="229">
        <v>2584456</v>
      </c>
      <c r="AV68" s="229"/>
      <c r="AW68" s="229"/>
      <c r="AX68" s="229"/>
      <c r="AY68" s="229"/>
      <c r="AZ68" s="229"/>
      <c r="BA68" s="229"/>
      <c r="BB68" s="229"/>
      <c r="BC68" s="229">
        <v>1591225</v>
      </c>
      <c r="BD68" s="229"/>
      <c r="BE68" s="229"/>
      <c r="BF68" s="229"/>
      <c r="BG68" s="229"/>
      <c r="BH68" s="229"/>
      <c r="BI68" s="229"/>
      <c r="BJ68" s="229"/>
    </row>
    <row r="69" spans="7:62" ht="12" customHeight="1">
      <c r="G69" s="210">
        <v>21</v>
      </c>
      <c r="H69" s="210"/>
      <c r="I69" s="210"/>
      <c r="N69" s="99"/>
      <c r="O69" s="229">
        <v>909280</v>
      </c>
      <c r="P69" s="229"/>
      <c r="Q69" s="229"/>
      <c r="R69" s="229"/>
      <c r="S69" s="229"/>
      <c r="T69" s="229"/>
      <c r="U69" s="229"/>
      <c r="V69" s="229"/>
      <c r="W69" s="229">
        <v>1066012</v>
      </c>
      <c r="X69" s="229"/>
      <c r="Y69" s="229"/>
      <c r="Z69" s="229"/>
      <c r="AA69" s="229"/>
      <c r="AB69" s="229"/>
      <c r="AC69" s="229"/>
      <c r="AD69" s="229"/>
      <c r="AE69" s="229">
        <v>979451</v>
      </c>
      <c r="AF69" s="229"/>
      <c r="AG69" s="229"/>
      <c r="AH69" s="229"/>
      <c r="AI69" s="229"/>
      <c r="AJ69" s="229"/>
      <c r="AK69" s="229"/>
      <c r="AL69" s="229"/>
      <c r="AM69" s="229">
        <v>324275</v>
      </c>
      <c r="AN69" s="229"/>
      <c r="AO69" s="229"/>
      <c r="AP69" s="229"/>
      <c r="AQ69" s="229"/>
      <c r="AR69" s="229"/>
      <c r="AS69" s="229"/>
      <c r="AT69" s="229"/>
      <c r="AU69" s="229">
        <v>2990290</v>
      </c>
      <c r="AV69" s="229"/>
      <c r="AW69" s="229"/>
      <c r="AX69" s="229"/>
      <c r="AY69" s="229"/>
      <c r="AZ69" s="229"/>
      <c r="BA69" s="229"/>
      <c r="BB69" s="229"/>
      <c r="BC69" s="229">
        <v>1840526</v>
      </c>
      <c r="BD69" s="229"/>
      <c r="BE69" s="229"/>
      <c r="BF69" s="229"/>
      <c r="BG69" s="229"/>
      <c r="BH69" s="229"/>
      <c r="BI69" s="229"/>
      <c r="BJ69" s="229"/>
    </row>
    <row r="70" spans="7:62" ht="12" customHeight="1">
      <c r="G70" s="210">
        <v>22</v>
      </c>
      <c r="H70" s="210"/>
      <c r="I70" s="210"/>
      <c r="N70" s="99"/>
      <c r="O70" s="229">
        <v>979174</v>
      </c>
      <c r="P70" s="229"/>
      <c r="Q70" s="229"/>
      <c r="R70" s="229"/>
      <c r="S70" s="229"/>
      <c r="T70" s="229"/>
      <c r="U70" s="229"/>
      <c r="V70" s="229"/>
      <c r="W70" s="229">
        <v>1156796</v>
      </c>
      <c r="X70" s="229"/>
      <c r="Y70" s="229"/>
      <c r="Z70" s="229"/>
      <c r="AA70" s="229"/>
      <c r="AB70" s="229"/>
      <c r="AC70" s="229"/>
      <c r="AD70" s="229"/>
      <c r="AE70" s="229">
        <v>1054874</v>
      </c>
      <c r="AF70" s="229"/>
      <c r="AG70" s="229"/>
      <c r="AH70" s="229"/>
      <c r="AI70" s="229"/>
      <c r="AJ70" s="229"/>
      <c r="AK70" s="229"/>
      <c r="AL70" s="229"/>
      <c r="AM70" s="229">
        <v>370056</v>
      </c>
      <c r="AN70" s="229"/>
      <c r="AO70" s="229"/>
      <c r="AP70" s="229"/>
      <c r="AQ70" s="229"/>
      <c r="AR70" s="229"/>
      <c r="AS70" s="229"/>
      <c r="AT70" s="229"/>
      <c r="AU70" s="229">
        <v>3363544</v>
      </c>
      <c r="AV70" s="229"/>
      <c r="AW70" s="229"/>
      <c r="AX70" s="229"/>
      <c r="AY70" s="229"/>
      <c r="AZ70" s="229"/>
      <c r="BA70" s="229"/>
      <c r="BB70" s="229"/>
      <c r="BC70" s="229">
        <v>1981566</v>
      </c>
      <c r="BD70" s="229"/>
      <c r="BE70" s="229"/>
      <c r="BF70" s="229"/>
      <c r="BG70" s="229"/>
      <c r="BH70" s="229"/>
      <c r="BI70" s="229"/>
      <c r="BJ70" s="229"/>
    </row>
    <row r="71" spans="7:62" ht="12" customHeight="1">
      <c r="G71" s="217">
        <v>23</v>
      </c>
      <c r="H71" s="217"/>
      <c r="I71" s="217"/>
      <c r="N71" s="99"/>
      <c r="O71" s="238">
        <v>1010942</v>
      </c>
      <c r="P71" s="238"/>
      <c r="Q71" s="238"/>
      <c r="R71" s="238"/>
      <c r="S71" s="238"/>
      <c r="T71" s="238"/>
      <c r="U71" s="238"/>
      <c r="V71" s="238"/>
      <c r="W71" s="238">
        <v>1235120</v>
      </c>
      <c r="X71" s="238"/>
      <c r="Y71" s="238"/>
      <c r="Z71" s="238"/>
      <c r="AA71" s="238"/>
      <c r="AB71" s="238"/>
      <c r="AC71" s="238"/>
      <c r="AD71" s="238"/>
      <c r="AE71" s="238">
        <v>1077774</v>
      </c>
      <c r="AF71" s="238"/>
      <c r="AG71" s="238"/>
      <c r="AH71" s="238"/>
      <c r="AI71" s="238"/>
      <c r="AJ71" s="238"/>
      <c r="AK71" s="238"/>
      <c r="AL71" s="238"/>
      <c r="AM71" s="238">
        <v>436807</v>
      </c>
      <c r="AN71" s="238"/>
      <c r="AO71" s="238"/>
      <c r="AP71" s="238"/>
      <c r="AQ71" s="238"/>
      <c r="AR71" s="238"/>
      <c r="AS71" s="238"/>
      <c r="AT71" s="238"/>
      <c r="AU71" s="238">
        <v>3778862</v>
      </c>
      <c r="AV71" s="238"/>
      <c r="AW71" s="238"/>
      <c r="AX71" s="238"/>
      <c r="AY71" s="238"/>
      <c r="AZ71" s="238"/>
      <c r="BA71" s="238"/>
      <c r="BB71" s="238"/>
      <c r="BC71" s="238">
        <v>2138947</v>
      </c>
      <c r="BD71" s="238"/>
      <c r="BE71" s="238"/>
      <c r="BF71" s="238"/>
      <c r="BG71" s="238"/>
      <c r="BH71" s="238"/>
      <c r="BI71" s="238"/>
      <c r="BJ71" s="238"/>
    </row>
    <row r="72" spans="2:62" ht="7.5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100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</row>
    <row r="73" spans="2:62" ht="12" customHeight="1">
      <c r="B73" s="213" t="s">
        <v>4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 t="s">
        <v>237</v>
      </c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07" t="s">
        <v>251</v>
      </c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4"/>
    </row>
    <row r="74" spans="2:62" ht="12" customHeight="1">
      <c r="B74" s="213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14" t="s">
        <v>249</v>
      </c>
      <c r="P74" s="214"/>
      <c r="Q74" s="214"/>
      <c r="R74" s="214"/>
      <c r="S74" s="214"/>
      <c r="T74" s="214"/>
      <c r="U74" s="214"/>
      <c r="V74" s="214"/>
      <c r="W74" s="207" t="s">
        <v>250</v>
      </c>
      <c r="X74" s="207"/>
      <c r="Y74" s="207"/>
      <c r="Z74" s="207"/>
      <c r="AA74" s="207"/>
      <c r="AB74" s="207"/>
      <c r="AC74" s="207"/>
      <c r="AD74" s="207"/>
      <c r="AE74" s="214" t="s">
        <v>104</v>
      </c>
      <c r="AF74" s="214"/>
      <c r="AG74" s="214"/>
      <c r="AH74" s="214"/>
      <c r="AI74" s="214"/>
      <c r="AJ74" s="214"/>
      <c r="AK74" s="214"/>
      <c r="AL74" s="214"/>
      <c r="AM74" s="245" t="s">
        <v>252</v>
      </c>
      <c r="AN74" s="207"/>
      <c r="AO74" s="207"/>
      <c r="AP74" s="207"/>
      <c r="AQ74" s="207"/>
      <c r="AR74" s="207"/>
      <c r="AS74" s="207"/>
      <c r="AT74" s="207"/>
      <c r="AU74" s="245" t="s">
        <v>253</v>
      </c>
      <c r="AV74" s="207"/>
      <c r="AW74" s="207"/>
      <c r="AX74" s="207"/>
      <c r="AY74" s="207"/>
      <c r="AZ74" s="207"/>
      <c r="BA74" s="207"/>
      <c r="BB74" s="207"/>
      <c r="BC74" s="245" t="s">
        <v>254</v>
      </c>
      <c r="BD74" s="207"/>
      <c r="BE74" s="207"/>
      <c r="BF74" s="207"/>
      <c r="BG74" s="207"/>
      <c r="BH74" s="207"/>
      <c r="BI74" s="207"/>
      <c r="BJ74" s="208"/>
    </row>
    <row r="75" spans="2:62" ht="12" customHeight="1">
      <c r="B75" s="213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14"/>
      <c r="P75" s="214"/>
      <c r="Q75" s="214"/>
      <c r="R75" s="214"/>
      <c r="S75" s="214"/>
      <c r="T75" s="214"/>
      <c r="U75" s="214"/>
      <c r="V75" s="214"/>
      <c r="W75" s="207"/>
      <c r="X75" s="207"/>
      <c r="Y75" s="207"/>
      <c r="Z75" s="207"/>
      <c r="AA75" s="207"/>
      <c r="AB75" s="207"/>
      <c r="AC75" s="207"/>
      <c r="AD75" s="207"/>
      <c r="AE75" s="214"/>
      <c r="AF75" s="214"/>
      <c r="AG75" s="214"/>
      <c r="AH75" s="214"/>
      <c r="AI75" s="214"/>
      <c r="AJ75" s="214"/>
      <c r="AK75" s="214"/>
      <c r="AL75" s="214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8"/>
    </row>
    <row r="76" ht="7.5" customHeight="1">
      <c r="N76" s="98"/>
    </row>
    <row r="77" spans="3:62" ht="12" customHeight="1">
      <c r="C77" s="209" t="s">
        <v>13</v>
      </c>
      <c r="D77" s="209"/>
      <c r="E77" s="209"/>
      <c r="F77" s="209"/>
      <c r="G77" s="210">
        <v>19</v>
      </c>
      <c r="H77" s="210"/>
      <c r="I77" s="210"/>
      <c r="J77" s="209" t="s">
        <v>4</v>
      </c>
      <c r="K77" s="209"/>
      <c r="L77" s="209"/>
      <c r="M77" s="209"/>
      <c r="N77" s="99"/>
      <c r="O77" s="229">
        <v>61091</v>
      </c>
      <c r="P77" s="229"/>
      <c r="Q77" s="229"/>
      <c r="R77" s="229"/>
      <c r="S77" s="229"/>
      <c r="T77" s="229"/>
      <c r="U77" s="229"/>
      <c r="V77" s="229"/>
      <c r="W77" s="229">
        <v>160158</v>
      </c>
      <c r="X77" s="229"/>
      <c r="Y77" s="229"/>
      <c r="Z77" s="229"/>
      <c r="AA77" s="229"/>
      <c r="AB77" s="229"/>
      <c r="AC77" s="229"/>
      <c r="AD77" s="229"/>
      <c r="AE77" s="229">
        <v>9486897</v>
      </c>
      <c r="AF77" s="229"/>
      <c r="AG77" s="229"/>
      <c r="AH77" s="229"/>
      <c r="AI77" s="229"/>
      <c r="AJ77" s="229"/>
      <c r="AK77" s="229"/>
      <c r="AL77" s="229"/>
      <c r="AM77" s="229">
        <v>4612310</v>
      </c>
      <c r="AN77" s="229"/>
      <c r="AO77" s="229"/>
      <c r="AP77" s="229"/>
      <c r="AQ77" s="229"/>
      <c r="AR77" s="229"/>
      <c r="AS77" s="229"/>
      <c r="AT77" s="229"/>
      <c r="AU77" s="229">
        <v>2272492</v>
      </c>
      <c r="AV77" s="229"/>
      <c r="AW77" s="229"/>
      <c r="AX77" s="229"/>
      <c r="AY77" s="229"/>
      <c r="AZ77" s="229"/>
      <c r="BA77" s="229"/>
      <c r="BB77" s="229"/>
      <c r="BC77" s="229">
        <v>2602048</v>
      </c>
      <c r="BD77" s="229"/>
      <c r="BE77" s="229"/>
      <c r="BF77" s="229"/>
      <c r="BG77" s="229"/>
      <c r="BH77" s="229"/>
      <c r="BI77" s="229"/>
      <c r="BJ77" s="229"/>
    </row>
    <row r="78" spans="7:62" ht="12" customHeight="1">
      <c r="G78" s="210">
        <v>20</v>
      </c>
      <c r="H78" s="210"/>
      <c r="I78" s="210"/>
      <c r="N78" s="99"/>
      <c r="O78" s="229">
        <v>60185</v>
      </c>
      <c r="P78" s="229"/>
      <c r="Q78" s="229"/>
      <c r="R78" s="229"/>
      <c r="S78" s="229"/>
      <c r="T78" s="229"/>
      <c r="U78" s="229"/>
      <c r="V78" s="229"/>
      <c r="W78" s="229">
        <v>161246</v>
      </c>
      <c r="X78" s="229"/>
      <c r="Y78" s="229"/>
      <c r="Z78" s="229"/>
      <c r="AA78" s="229"/>
      <c r="AB78" s="229"/>
      <c r="AC78" s="229"/>
      <c r="AD78" s="229"/>
      <c r="AE78" s="229">
        <v>9494060</v>
      </c>
      <c r="AF78" s="229"/>
      <c r="AG78" s="229"/>
      <c r="AH78" s="229"/>
      <c r="AI78" s="229"/>
      <c r="AJ78" s="229"/>
      <c r="AK78" s="229"/>
      <c r="AL78" s="229"/>
      <c r="AM78" s="229">
        <v>4718470</v>
      </c>
      <c r="AN78" s="229"/>
      <c r="AO78" s="229"/>
      <c r="AP78" s="229"/>
      <c r="AQ78" s="229"/>
      <c r="AR78" s="229"/>
      <c r="AS78" s="229"/>
      <c r="AT78" s="229"/>
      <c r="AU78" s="229">
        <v>2393730</v>
      </c>
      <c r="AV78" s="229"/>
      <c r="AW78" s="229"/>
      <c r="AX78" s="229"/>
      <c r="AY78" s="229"/>
      <c r="AZ78" s="229"/>
      <c r="BA78" s="229"/>
      <c r="BB78" s="229"/>
      <c r="BC78" s="229">
        <v>2381869</v>
      </c>
      <c r="BD78" s="229"/>
      <c r="BE78" s="229"/>
      <c r="BF78" s="229"/>
      <c r="BG78" s="229"/>
      <c r="BH78" s="229"/>
      <c r="BI78" s="229"/>
      <c r="BJ78" s="229"/>
    </row>
    <row r="79" spans="7:62" ht="12" customHeight="1">
      <c r="G79" s="210">
        <v>21</v>
      </c>
      <c r="H79" s="210"/>
      <c r="I79" s="210"/>
      <c r="N79" s="99"/>
      <c r="O79" s="229">
        <v>62076</v>
      </c>
      <c r="P79" s="229"/>
      <c r="Q79" s="229"/>
      <c r="R79" s="229"/>
      <c r="S79" s="229"/>
      <c r="T79" s="229"/>
      <c r="U79" s="229"/>
      <c r="V79" s="229"/>
      <c r="W79" s="229">
        <v>161572</v>
      </c>
      <c r="X79" s="229"/>
      <c r="Y79" s="229"/>
      <c r="Z79" s="229"/>
      <c r="AA79" s="229"/>
      <c r="AB79" s="229"/>
      <c r="AC79" s="229"/>
      <c r="AD79" s="229"/>
      <c r="AE79" s="229">
        <v>10177061</v>
      </c>
      <c r="AF79" s="229"/>
      <c r="AG79" s="229"/>
      <c r="AH79" s="229"/>
      <c r="AI79" s="229"/>
      <c r="AJ79" s="229"/>
      <c r="AK79" s="229"/>
      <c r="AL79" s="229"/>
      <c r="AM79" s="229">
        <v>5036437</v>
      </c>
      <c r="AN79" s="229"/>
      <c r="AO79" s="229"/>
      <c r="AP79" s="229"/>
      <c r="AQ79" s="229"/>
      <c r="AR79" s="229"/>
      <c r="AS79" s="229"/>
      <c r="AT79" s="229"/>
      <c r="AU79" s="229">
        <v>2713986</v>
      </c>
      <c r="AV79" s="229"/>
      <c r="AW79" s="229"/>
      <c r="AX79" s="229"/>
      <c r="AY79" s="229"/>
      <c r="AZ79" s="229"/>
      <c r="BA79" s="229"/>
      <c r="BB79" s="229"/>
      <c r="BC79" s="229">
        <v>2426641</v>
      </c>
      <c r="BD79" s="229"/>
      <c r="BE79" s="229"/>
      <c r="BF79" s="229"/>
      <c r="BG79" s="229"/>
      <c r="BH79" s="229"/>
      <c r="BI79" s="229"/>
      <c r="BJ79" s="229"/>
    </row>
    <row r="80" spans="7:62" ht="12" customHeight="1">
      <c r="G80" s="210">
        <v>22</v>
      </c>
      <c r="H80" s="210"/>
      <c r="I80" s="210"/>
      <c r="N80" s="99"/>
      <c r="O80" s="229">
        <v>71521</v>
      </c>
      <c r="P80" s="229"/>
      <c r="Q80" s="229"/>
      <c r="R80" s="229"/>
      <c r="S80" s="229"/>
      <c r="T80" s="229"/>
      <c r="U80" s="229"/>
      <c r="V80" s="229"/>
      <c r="W80" s="229">
        <v>178217</v>
      </c>
      <c r="X80" s="229"/>
      <c r="Y80" s="229"/>
      <c r="Z80" s="229"/>
      <c r="AA80" s="229"/>
      <c r="AB80" s="229"/>
      <c r="AC80" s="229"/>
      <c r="AD80" s="229"/>
      <c r="AE80" s="229">
        <f>SUM(AM80:BJ80,O90)</f>
        <v>10350152</v>
      </c>
      <c r="AF80" s="229"/>
      <c r="AG80" s="229"/>
      <c r="AH80" s="229"/>
      <c r="AI80" s="229"/>
      <c r="AJ80" s="229"/>
      <c r="AK80" s="229"/>
      <c r="AL80" s="229"/>
      <c r="AM80" s="229">
        <v>5378999</v>
      </c>
      <c r="AN80" s="229"/>
      <c r="AO80" s="229"/>
      <c r="AP80" s="229"/>
      <c r="AQ80" s="229"/>
      <c r="AR80" s="229"/>
      <c r="AS80" s="229"/>
      <c r="AT80" s="229"/>
      <c r="AU80" s="229">
        <v>2796458</v>
      </c>
      <c r="AV80" s="229"/>
      <c r="AW80" s="229"/>
      <c r="AX80" s="229"/>
      <c r="AY80" s="229"/>
      <c r="AZ80" s="229"/>
      <c r="BA80" s="229"/>
      <c r="BB80" s="229"/>
      <c r="BC80" s="229">
        <v>2174695</v>
      </c>
      <c r="BD80" s="229"/>
      <c r="BE80" s="229"/>
      <c r="BF80" s="229"/>
      <c r="BG80" s="229"/>
      <c r="BH80" s="229"/>
      <c r="BI80" s="229"/>
      <c r="BJ80" s="229"/>
    </row>
    <row r="81" spans="7:62" ht="12" customHeight="1">
      <c r="G81" s="217">
        <v>23</v>
      </c>
      <c r="H81" s="217"/>
      <c r="I81" s="217"/>
      <c r="N81" s="99"/>
      <c r="O81" s="238">
        <v>68021</v>
      </c>
      <c r="P81" s="238"/>
      <c r="Q81" s="238"/>
      <c r="R81" s="238"/>
      <c r="S81" s="238"/>
      <c r="T81" s="238"/>
      <c r="U81" s="238"/>
      <c r="V81" s="238"/>
      <c r="W81" s="238">
        <v>181228</v>
      </c>
      <c r="X81" s="238"/>
      <c r="Y81" s="238"/>
      <c r="Z81" s="238"/>
      <c r="AA81" s="238"/>
      <c r="AB81" s="238"/>
      <c r="AC81" s="238"/>
      <c r="AD81" s="238"/>
      <c r="AE81" s="238">
        <f>SUM(AM81:BJ81,O91)</f>
        <v>10358584</v>
      </c>
      <c r="AF81" s="238"/>
      <c r="AG81" s="238"/>
      <c r="AH81" s="238"/>
      <c r="AI81" s="238"/>
      <c r="AJ81" s="238"/>
      <c r="AK81" s="238"/>
      <c r="AL81" s="238"/>
      <c r="AM81" s="238">
        <v>5532203</v>
      </c>
      <c r="AN81" s="238"/>
      <c r="AO81" s="238"/>
      <c r="AP81" s="238"/>
      <c r="AQ81" s="238"/>
      <c r="AR81" s="238"/>
      <c r="AS81" s="238"/>
      <c r="AT81" s="238"/>
      <c r="AU81" s="238">
        <v>2946935</v>
      </c>
      <c r="AV81" s="238"/>
      <c r="AW81" s="238"/>
      <c r="AX81" s="238"/>
      <c r="AY81" s="238"/>
      <c r="AZ81" s="238"/>
      <c r="BA81" s="238"/>
      <c r="BB81" s="238"/>
      <c r="BC81" s="238">
        <v>1879446</v>
      </c>
      <c r="BD81" s="238"/>
      <c r="BE81" s="238"/>
      <c r="BF81" s="238"/>
      <c r="BG81" s="238"/>
      <c r="BH81" s="238"/>
      <c r="BI81" s="238"/>
      <c r="BJ81" s="238"/>
    </row>
    <row r="82" spans="2:62" ht="7.5" customHeight="1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100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</row>
  </sheetData>
  <sheetProtection/>
  <mergeCells count="389">
    <mergeCell ref="B2:BJ2"/>
    <mergeCell ref="B4:N5"/>
    <mergeCell ref="O4:X5"/>
    <mergeCell ref="Y4:AH5"/>
    <mergeCell ref="AI4:AR5"/>
    <mergeCell ref="AS4:BA5"/>
    <mergeCell ref="BB4:BJ5"/>
    <mergeCell ref="AS7:BA7"/>
    <mergeCell ref="BB7:BJ7"/>
    <mergeCell ref="G8:I8"/>
    <mergeCell ref="G9:I9"/>
    <mergeCell ref="G10:I10"/>
    <mergeCell ref="G11:I11"/>
    <mergeCell ref="O8:X8"/>
    <mergeCell ref="Y8:AH8"/>
    <mergeCell ref="AI8:AR8"/>
    <mergeCell ref="AS8:BA8"/>
    <mergeCell ref="BB8:BJ8"/>
    <mergeCell ref="O9:X9"/>
    <mergeCell ref="Y9:AH9"/>
    <mergeCell ref="AI9:AR9"/>
    <mergeCell ref="AS9:BA9"/>
    <mergeCell ref="BB9:BJ9"/>
    <mergeCell ref="AS10:BA10"/>
    <mergeCell ref="BB10:BJ10"/>
    <mergeCell ref="O11:X11"/>
    <mergeCell ref="Y11:AH11"/>
    <mergeCell ref="AI11:AR11"/>
    <mergeCell ref="AS11:BA11"/>
    <mergeCell ref="BB11:BJ11"/>
    <mergeCell ref="O7:X7"/>
    <mergeCell ref="Y7:AH7"/>
    <mergeCell ref="AI7:AR7"/>
    <mergeCell ref="B13:D13"/>
    <mergeCell ref="O10:X10"/>
    <mergeCell ref="Y10:AH10"/>
    <mergeCell ref="AI10:AR10"/>
    <mergeCell ref="C7:F7"/>
    <mergeCell ref="J7:M7"/>
    <mergeCell ref="G7:I7"/>
    <mergeCell ref="B15:BJ15"/>
    <mergeCell ref="B17:N18"/>
    <mergeCell ref="O18:R18"/>
    <mergeCell ref="S18:V18"/>
    <mergeCell ref="W18:Z18"/>
    <mergeCell ref="O17:Z17"/>
    <mergeCell ref="AA17:AL17"/>
    <mergeCell ref="AM17:AX17"/>
    <mergeCell ref="AY17:BJ17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C20:F20"/>
    <mergeCell ref="J20:M20"/>
    <mergeCell ref="G20:I20"/>
    <mergeCell ref="G21:I21"/>
    <mergeCell ref="S20:V20"/>
    <mergeCell ref="W20:Z20"/>
    <mergeCell ref="AA20:AD20"/>
    <mergeCell ref="AE20:AH20"/>
    <mergeCell ref="G22:I22"/>
    <mergeCell ref="G23:I23"/>
    <mergeCell ref="G24:I24"/>
    <mergeCell ref="O20:R20"/>
    <mergeCell ref="O21:R21"/>
    <mergeCell ref="O22:R22"/>
    <mergeCell ref="O23:R23"/>
    <mergeCell ref="O24:R24"/>
    <mergeCell ref="AI20:AL20"/>
    <mergeCell ref="AM20:AP20"/>
    <mergeCell ref="AQ20:AT20"/>
    <mergeCell ref="AU20:AX20"/>
    <mergeCell ref="AY20:BB20"/>
    <mergeCell ref="BC20:BF20"/>
    <mergeCell ref="BG20:BJ20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B26:N27"/>
    <mergeCell ref="O26:Z26"/>
    <mergeCell ref="AA26:AL26"/>
    <mergeCell ref="AM26:AX26"/>
    <mergeCell ref="AY26:BJ26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C29:F29"/>
    <mergeCell ref="G29:I29"/>
    <mergeCell ref="J29:M29"/>
    <mergeCell ref="O29:R29"/>
    <mergeCell ref="S29:V29"/>
    <mergeCell ref="W29:Z29"/>
    <mergeCell ref="AA29:AD29"/>
    <mergeCell ref="AE29:AH29"/>
    <mergeCell ref="AI29:AL29"/>
    <mergeCell ref="AM29:AP29"/>
    <mergeCell ref="AQ29:AT29"/>
    <mergeCell ref="AU29:AX29"/>
    <mergeCell ref="AY29:BB29"/>
    <mergeCell ref="BC29:BF29"/>
    <mergeCell ref="BG29:BJ29"/>
    <mergeCell ref="G30:I30"/>
    <mergeCell ref="O30:R30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G31:I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G32:I32"/>
    <mergeCell ref="O32:R32"/>
    <mergeCell ref="S32:V32"/>
    <mergeCell ref="W32:Z32"/>
    <mergeCell ref="AA32:AD32"/>
    <mergeCell ref="AE32:AH32"/>
    <mergeCell ref="AI32:AL32"/>
    <mergeCell ref="AM32:AP32"/>
    <mergeCell ref="AQ32:AT32"/>
    <mergeCell ref="W33:Z33"/>
    <mergeCell ref="AA33:AD33"/>
    <mergeCell ref="AE33:AH33"/>
    <mergeCell ref="AU33:AX33"/>
    <mergeCell ref="AY33:BB33"/>
    <mergeCell ref="BC33:BF33"/>
    <mergeCell ref="AU32:AX32"/>
    <mergeCell ref="AY32:BB32"/>
    <mergeCell ref="BC32:BF32"/>
    <mergeCell ref="BG33:BJ33"/>
    <mergeCell ref="B35:D35"/>
    <mergeCell ref="B37:BJ37"/>
    <mergeCell ref="BG32:BJ32"/>
    <mergeCell ref="G33:I33"/>
    <mergeCell ref="O33:R33"/>
    <mergeCell ref="S33:V33"/>
    <mergeCell ref="B39:N40"/>
    <mergeCell ref="O39:X40"/>
    <mergeCell ref="BA39:BJ40"/>
    <mergeCell ref="AI33:AL33"/>
    <mergeCell ref="AM33:AP33"/>
    <mergeCell ref="AQ33:AT33"/>
    <mergeCell ref="Y39:AZ39"/>
    <mergeCell ref="Y40:AG40"/>
    <mergeCell ref="AH40:AP40"/>
    <mergeCell ref="AQ40:AZ40"/>
    <mergeCell ref="C42:F42"/>
    <mergeCell ref="J42:M42"/>
    <mergeCell ref="G42:I42"/>
    <mergeCell ref="Y42:AG42"/>
    <mergeCell ref="AQ42:AZ42"/>
    <mergeCell ref="G43:I43"/>
    <mergeCell ref="Y43:AG43"/>
    <mergeCell ref="AQ43:AZ43"/>
    <mergeCell ref="G44:I44"/>
    <mergeCell ref="G45:I45"/>
    <mergeCell ref="G46:I46"/>
    <mergeCell ref="O42:X42"/>
    <mergeCell ref="O43:X43"/>
    <mergeCell ref="O44:X44"/>
    <mergeCell ref="O45:X45"/>
    <mergeCell ref="O46:X46"/>
    <mergeCell ref="Y44:AG44"/>
    <mergeCell ref="Y45:AG45"/>
    <mergeCell ref="Y46:AG46"/>
    <mergeCell ref="AH42:AP42"/>
    <mergeCell ref="AH43:AP43"/>
    <mergeCell ref="AH44:AP44"/>
    <mergeCell ref="AH45:AP45"/>
    <mergeCell ref="AH46:AP46"/>
    <mergeCell ref="AQ44:AZ44"/>
    <mergeCell ref="AQ45:AZ45"/>
    <mergeCell ref="AQ46:AZ46"/>
    <mergeCell ref="BA42:BJ42"/>
    <mergeCell ref="BA43:BJ43"/>
    <mergeCell ref="BA44:BJ44"/>
    <mergeCell ref="BA45:BJ45"/>
    <mergeCell ref="BA46:BJ46"/>
    <mergeCell ref="C48:D48"/>
    <mergeCell ref="B49:D49"/>
    <mergeCell ref="B51:BJ51"/>
    <mergeCell ref="B53:N55"/>
    <mergeCell ref="O53:BJ53"/>
    <mergeCell ref="O54:V55"/>
    <mergeCell ref="W54:AD55"/>
    <mergeCell ref="AE54:AL55"/>
    <mergeCell ref="AM54:AT55"/>
    <mergeCell ref="AU54:BB55"/>
    <mergeCell ref="BC54:BJ55"/>
    <mergeCell ref="C57:F57"/>
    <mergeCell ref="J57:M57"/>
    <mergeCell ref="G57:I57"/>
    <mergeCell ref="W57:AD57"/>
    <mergeCell ref="AE57:AL57"/>
    <mergeCell ref="AM57:AT57"/>
    <mergeCell ref="AU57:BB57"/>
    <mergeCell ref="BC57:BJ57"/>
    <mergeCell ref="G58:I58"/>
    <mergeCell ref="G59:I59"/>
    <mergeCell ref="G60:I60"/>
    <mergeCell ref="G61:I61"/>
    <mergeCell ref="O57:V57"/>
    <mergeCell ref="O58:V58"/>
    <mergeCell ref="O59:V59"/>
    <mergeCell ref="O60:V60"/>
    <mergeCell ref="O61:V61"/>
    <mergeCell ref="W58:AD58"/>
    <mergeCell ref="AE58:AL58"/>
    <mergeCell ref="AM58:AT58"/>
    <mergeCell ref="AU58:BB58"/>
    <mergeCell ref="BC58:BJ58"/>
    <mergeCell ref="W59:AD59"/>
    <mergeCell ref="AE59:AL59"/>
    <mergeCell ref="AM59:AT59"/>
    <mergeCell ref="AU59:BB59"/>
    <mergeCell ref="BC59:BJ59"/>
    <mergeCell ref="W60:AD60"/>
    <mergeCell ref="AE60:AL60"/>
    <mergeCell ref="AM60:AT60"/>
    <mergeCell ref="AU60:BB60"/>
    <mergeCell ref="BC60:BJ60"/>
    <mergeCell ref="W61:AD61"/>
    <mergeCell ref="AE61:AL61"/>
    <mergeCell ref="AM61:AT61"/>
    <mergeCell ref="AU61:BB61"/>
    <mergeCell ref="BC61:BJ61"/>
    <mergeCell ref="B63:N65"/>
    <mergeCell ref="O63:BJ63"/>
    <mergeCell ref="O64:V65"/>
    <mergeCell ref="W64:AD65"/>
    <mergeCell ref="AE64:AL65"/>
    <mergeCell ref="AM64:AT65"/>
    <mergeCell ref="AU64:BB65"/>
    <mergeCell ref="BC64:BJ65"/>
    <mergeCell ref="C67:F67"/>
    <mergeCell ref="G67:I67"/>
    <mergeCell ref="J67:M67"/>
    <mergeCell ref="O67:V67"/>
    <mergeCell ref="W67:AD67"/>
    <mergeCell ref="AE67:AL67"/>
    <mergeCell ref="AM67:AT67"/>
    <mergeCell ref="AU67:BB67"/>
    <mergeCell ref="BC67:BJ67"/>
    <mergeCell ref="G68:I68"/>
    <mergeCell ref="O68:V68"/>
    <mergeCell ref="W68:AD68"/>
    <mergeCell ref="AE68:AL68"/>
    <mergeCell ref="AM68:AT68"/>
    <mergeCell ref="AU68:BB68"/>
    <mergeCell ref="BC68:BJ68"/>
    <mergeCell ref="AU70:BB70"/>
    <mergeCell ref="BC70:BJ70"/>
    <mergeCell ref="G69:I69"/>
    <mergeCell ref="O69:V69"/>
    <mergeCell ref="W69:AD69"/>
    <mergeCell ref="AE69:AL69"/>
    <mergeCell ref="AM69:AT69"/>
    <mergeCell ref="AU69:BB69"/>
    <mergeCell ref="W71:AD71"/>
    <mergeCell ref="AE71:AL71"/>
    <mergeCell ref="AM71:AT71"/>
    <mergeCell ref="AU71:BB71"/>
    <mergeCell ref="BC69:BJ69"/>
    <mergeCell ref="G70:I70"/>
    <mergeCell ref="O70:V70"/>
    <mergeCell ref="W70:AD70"/>
    <mergeCell ref="AE70:AL70"/>
    <mergeCell ref="AM70:AT70"/>
    <mergeCell ref="BC71:BJ71"/>
    <mergeCell ref="B73:N75"/>
    <mergeCell ref="O74:V75"/>
    <mergeCell ref="W74:AD75"/>
    <mergeCell ref="AE74:AL75"/>
    <mergeCell ref="AM74:AT75"/>
    <mergeCell ref="AU74:BB75"/>
    <mergeCell ref="BC74:BJ75"/>
    <mergeCell ref="G71:I71"/>
    <mergeCell ref="O71:V71"/>
    <mergeCell ref="BC78:BJ78"/>
    <mergeCell ref="C77:F77"/>
    <mergeCell ref="G77:I77"/>
    <mergeCell ref="J77:M77"/>
    <mergeCell ref="O77:V77"/>
    <mergeCell ref="W77:AD77"/>
    <mergeCell ref="AE77:AL77"/>
    <mergeCell ref="G80:I80"/>
    <mergeCell ref="O80:V80"/>
    <mergeCell ref="W80:AD80"/>
    <mergeCell ref="AM77:AT77"/>
    <mergeCell ref="AU77:BB77"/>
    <mergeCell ref="BC77:BJ77"/>
    <mergeCell ref="G78:I78"/>
    <mergeCell ref="O78:V78"/>
    <mergeCell ref="W78:AD78"/>
    <mergeCell ref="AE78:AL78"/>
    <mergeCell ref="G79:I79"/>
    <mergeCell ref="O79:V79"/>
    <mergeCell ref="W79:AD79"/>
    <mergeCell ref="AE79:AL79"/>
    <mergeCell ref="AM79:AT79"/>
    <mergeCell ref="AU79:BB79"/>
    <mergeCell ref="AE80:AL80"/>
    <mergeCell ref="AM80:AT80"/>
    <mergeCell ref="AU80:BB80"/>
    <mergeCell ref="BC81:BJ81"/>
    <mergeCell ref="O73:AD73"/>
    <mergeCell ref="AE73:BJ73"/>
    <mergeCell ref="BC79:BJ79"/>
    <mergeCell ref="BC80:BJ80"/>
    <mergeCell ref="AM78:AT78"/>
    <mergeCell ref="AU78:BB78"/>
    <mergeCell ref="G81:I81"/>
    <mergeCell ref="O81:V81"/>
    <mergeCell ref="W81:AD81"/>
    <mergeCell ref="AE81:AL81"/>
    <mergeCell ref="AM81:AT81"/>
    <mergeCell ref="AU81:BB81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80"/>
  <sheetViews>
    <sheetView workbookViewId="0" topLeftCell="A1">
      <selection activeCell="B3" sqref="B3:BJ3"/>
    </sheetView>
  </sheetViews>
  <sheetFormatPr defaultColWidth="9.140625" defaultRowHeight="12" customHeight="1"/>
  <cols>
    <col min="1" max="41" width="1.57421875" style="1" customWidth="1"/>
    <col min="42" max="42" width="1.7109375" style="1" customWidth="1"/>
    <col min="43" max="63" width="1.57421875" style="1" customWidth="1"/>
    <col min="64" max="16384" width="9.00390625" style="1" customWidth="1"/>
  </cols>
  <sheetData>
    <row r="1" ht="10.5" customHeight="1">
      <c r="A1" s="33" t="s">
        <v>99</v>
      </c>
    </row>
    <row r="2" ht="10.5" customHeight="1">
      <c r="A2" s="49"/>
    </row>
    <row r="3" spans="1:62" ht="12.75" customHeight="1">
      <c r="A3" s="49"/>
      <c r="B3" s="126" t="s">
        <v>126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</row>
    <row r="4" ht="12" customHeight="1">
      <c r="A4" s="49"/>
    </row>
    <row r="5" spans="1:62" ht="12.75" customHeight="1">
      <c r="A5" s="49"/>
      <c r="B5" s="127" t="s">
        <v>127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73" t="s">
        <v>128</v>
      </c>
      <c r="P5" s="274"/>
      <c r="Q5" s="274"/>
      <c r="R5" s="274"/>
      <c r="S5" s="274"/>
      <c r="T5" s="274"/>
      <c r="U5" s="274"/>
      <c r="V5" s="274"/>
      <c r="W5" s="128" t="s">
        <v>130</v>
      </c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4"/>
    </row>
    <row r="6" spans="1:62" ht="12.75" customHeight="1">
      <c r="A6" s="49"/>
      <c r="B6" s="271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128" t="s">
        <v>129</v>
      </c>
      <c r="P6" s="243"/>
      <c r="Q6" s="243"/>
      <c r="R6" s="243"/>
      <c r="S6" s="243"/>
      <c r="T6" s="243"/>
      <c r="U6" s="243"/>
      <c r="V6" s="243"/>
      <c r="W6" s="273" t="s">
        <v>131</v>
      </c>
      <c r="X6" s="274"/>
      <c r="Y6" s="274"/>
      <c r="Z6" s="274"/>
      <c r="AA6" s="274"/>
      <c r="AB6" s="274"/>
      <c r="AC6" s="274"/>
      <c r="AD6" s="274"/>
      <c r="AE6" s="146" t="s">
        <v>132</v>
      </c>
      <c r="AF6" s="243"/>
      <c r="AG6" s="243"/>
      <c r="AH6" s="243"/>
      <c r="AI6" s="243"/>
      <c r="AJ6" s="243"/>
      <c r="AK6" s="243"/>
      <c r="AL6" s="243"/>
      <c r="AM6" s="146" t="s">
        <v>133</v>
      </c>
      <c r="AN6" s="243"/>
      <c r="AO6" s="243"/>
      <c r="AP6" s="243"/>
      <c r="AQ6" s="243"/>
      <c r="AR6" s="243"/>
      <c r="AS6" s="243"/>
      <c r="AT6" s="243"/>
      <c r="AU6" s="146" t="s">
        <v>134</v>
      </c>
      <c r="AV6" s="243"/>
      <c r="AW6" s="243"/>
      <c r="AX6" s="243"/>
      <c r="AY6" s="243"/>
      <c r="AZ6" s="243"/>
      <c r="BA6" s="243"/>
      <c r="BB6" s="243"/>
      <c r="BC6" s="146" t="s">
        <v>135</v>
      </c>
      <c r="BD6" s="243"/>
      <c r="BE6" s="243"/>
      <c r="BF6" s="243"/>
      <c r="BG6" s="243"/>
      <c r="BH6" s="243"/>
      <c r="BI6" s="243"/>
      <c r="BJ6" s="244"/>
    </row>
    <row r="7" spans="1:62" ht="12.75" customHeight="1">
      <c r="A7" s="49"/>
      <c r="B7" s="27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74"/>
      <c r="X7" s="274"/>
      <c r="Y7" s="274"/>
      <c r="Z7" s="274"/>
      <c r="AA7" s="274"/>
      <c r="AB7" s="274"/>
      <c r="AC7" s="274"/>
      <c r="AD7" s="274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4"/>
    </row>
    <row r="8" spans="1:14" ht="7.5" customHeight="1">
      <c r="A8" s="49"/>
      <c r="N8" s="85"/>
    </row>
    <row r="9" spans="1:62" ht="12.75" customHeight="1">
      <c r="A9" s="49"/>
      <c r="C9" s="117" t="s">
        <v>136</v>
      </c>
      <c r="D9" s="270"/>
      <c r="E9" s="270"/>
      <c r="F9" s="270"/>
      <c r="G9" s="126">
        <v>19</v>
      </c>
      <c r="H9" s="268"/>
      <c r="I9" s="268"/>
      <c r="J9" s="117" t="s">
        <v>127</v>
      </c>
      <c r="K9" s="270"/>
      <c r="L9" s="270"/>
      <c r="M9" s="270"/>
      <c r="N9" s="86"/>
      <c r="O9" s="191">
        <v>47</v>
      </c>
      <c r="P9" s="266"/>
      <c r="Q9" s="266"/>
      <c r="R9" s="266"/>
      <c r="S9" s="266"/>
      <c r="T9" s="266"/>
      <c r="U9" s="266"/>
      <c r="V9" s="266"/>
      <c r="W9" s="266">
        <v>1305878</v>
      </c>
      <c r="X9" s="266"/>
      <c r="Y9" s="266"/>
      <c r="Z9" s="266"/>
      <c r="AA9" s="266"/>
      <c r="AB9" s="266"/>
      <c r="AC9" s="266"/>
      <c r="AD9" s="266"/>
      <c r="AE9" s="266">
        <v>6630</v>
      </c>
      <c r="AF9" s="266"/>
      <c r="AG9" s="266"/>
      <c r="AH9" s="266"/>
      <c r="AI9" s="266"/>
      <c r="AJ9" s="266"/>
      <c r="AK9" s="266"/>
      <c r="AL9" s="266"/>
      <c r="AM9" s="266">
        <v>411433</v>
      </c>
      <c r="AN9" s="266"/>
      <c r="AO9" s="266"/>
      <c r="AP9" s="266"/>
      <c r="AQ9" s="266"/>
      <c r="AR9" s="266"/>
      <c r="AS9" s="266"/>
      <c r="AT9" s="266"/>
      <c r="AU9" s="266">
        <v>80240</v>
      </c>
      <c r="AV9" s="266"/>
      <c r="AW9" s="266"/>
      <c r="AX9" s="266"/>
      <c r="AY9" s="266"/>
      <c r="AZ9" s="266"/>
      <c r="BA9" s="266"/>
      <c r="BB9" s="266"/>
      <c r="BC9" s="266">
        <v>807576</v>
      </c>
      <c r="BD9" s="266"/>
      <c r="BE9" s="266"/>
      <c r="BF9" s="266"/>
      <c r="BG9" s="266"/>
      <c r="BH9" s="266"/>
      <c r="BI9" s="266"/>
      <c r="BJ9" s="266"/>
    </row>
    <row r="10" spans="1:62" ht="12.75" customHeight="1">
      <c r="A10" s="49"/>
      <c r="G10" s="126">
        <v>20</v>
      </c>
      <c r="H10" s="268"/>
      <c r="I10" s="268"/>
      <c r="N10" s="86"/>
      <c r="O10" s="191">
        <v>-9</v>
      </c>
      <c r="P10" s="266"/>
      <c r="Q10" s="266"/>
      <c r="R10" s="266"/>
      <c r="S10" s="266"/>
      <c r="T10" s="266"/>
      <c r="U10" s="266"/>
      <c r="V10" s="266"/>
      <c r="W10" s="266">
        <v>1448504</v>
      </c>
      <c r="X10" s="266"/>
      <c r="Y10" s="266"/>
      <c r="Z10" s="266"/>
      <c r="AA10" s="266"/>
      <c r="AB10" s="266"/>
      <c r="AC10" s="266"/>
      <c r="AD10" s="266"/>
      <c r="AE10" s="266">
        <v>21577</v>
      </c>
      <c r="AF10" s="266"/>
      <c r="AG10" s="266"/>
      <c r="AH10" s="266"/>
      <c r="AI10" s="266"/>
      <c r="AJ10" s="266"/>
      <c r="AK10" s="266"/>
      <c r="AL10" s="266"/>
      <c r="AM10" s="266">
        <v>420180</v>
      </c>
      <c r="AN10" s="266"/>
      <c r="AO10" s="266"/>
      <c r="AP10" s="266"/>
      <c r="AQ10" s="266"/>
      <c r="AR10" s="266"/>
      <c r="AS10" s="266"/>
      <c r="AT10" s="266"/>
      <c r="AU10" s="266">
        <v>152777</v>
      </c>
      <c r="AV10" s="266"/>
      <c r="AW10" s="266"/>
      <c r="AX10" s="266"/>
      <c r="AY10" s="266"/>
      <c r="AZ10" s="266"/>
      <c r="BA10" s="266"/>
      <c r="BB10" s="266"/>
      <c r="BC10" s="266">
        <v>853970</v>
      </c>
      <c r="BD10" s="266"/>
      <c r="BE10" s="266"/>
      <c r="BF10" s="266"/>
      <c r="BG10" s="266"/>
      <c r="BH10" s="266"/>
      <c r="BI10" s="266"/>
      <c r="BJ10" s="266"/>
    </row>
    <row r="11" spans="1:62" ht="12.75" customHeight="1">
      <c r="A11" s="49"/>
      <c r="G11" s="126">
        <v>21</v>
      </c>
      <c r="H11" s="268"/>
      <c r="I11" s="268"/>
      <c r="N11" s="86"/>
      <c r="O11" s="191">
        <v>-2</v>
      </c>
      <c r="P11" s="266"/>
      <c r="Q11" s="266"/>
      <c r="R11" s="266"/>
      <c r="S11" s="266"/>
      <c r="T11" s="266"/>
      <c r="U11" s="266"/>
      <c r="V11" s="266"/>
      <c r="W11" s="266">
        <v>1633800</v>
      </c>
      <c r="X11" s="266"/>
      <c r="Y11" s="266"/>
      <c r="Z11" s="266"/>
      <c r="AA11" s="266"/>
      <c r="AB11" s="266"/>
      <c r="AC11" s="266"/>
      <c r="AD11" s="266"/>
      <c r="AE11" s="266">
        <v>33235</v>
      </c>
      <c r="AF11" s="266"/>
      <c r="AG11" s="266"/>
      <c r="AH11" s="266"/>
      <c r="AI11" s="266"/>
      <c r="AJ11" s="266"/>
      <c r="AK11" s="266"/>
      <c r="AL11" s="266"/>
      <c r="AM11" s="266">
        <v>417433</v>
      </c>
      <c r="AN11" s="266"/>
      <c r="AO11" s="266"/>
      <c r="AP11" s="266"/>
      <c r="AQ11" s="266"/>
      <c r="AR11" s="266"/>
      <c r="AS11" s="266"/>
      <c r="AT11" s="266"/>
      <c r="AU11" s="266">
        <v>221702</v>
      </c>
      <c r="AV11" s="266"/>
      <c r="AW11" s="266"/>
      <c r="AX11" s="266"/>
      <c r="AY11" s="266"/>
      <c r="AZ11" s="266"/>
      <c r="BA11" s="266"/>
      <c r="BB11" s="266"/>
      <c r="BC11" s="266">
        <v>961430</v>
      </c>
      <c r="BD11" s="266"/>
      <c r="BE11" s="266"/>
      <c r="BF11" s="266"/>
      <c r="BG11" s="266"/>
      <c r="BH11" s="266"/>
      <c r="BI11" s="266"/>
      <c r="BJ11" s="266"/>
    </row>
    <row r="12" spans="1:62" ht="12.75" customHeight="1">
      <c r="A12" s="49"/>
      <c r="G12" s="126">
        <v>22</v>
      </c>
      <c r="H12" s="268"/>
      <c r="I12" s="268"/>
      <c r="N12" s="86"/>
      <c r="O12" s="191">
        <v>0</v>
      </c>
      <c r="P12" s="266"/>
      <c r="Q12" s="266"/>
      <c r="R12" s="266"/>
      <c r="S12" s="266"/>
      <c r="T12" s="266"/>
      <c r="U12" s="266"/>
      <c r="V12" s="266"/>
      <c r="W12" s="266">
        <v>1830867</v>
      </c>
      <c r="X12" s="266"/>
      <c r="Y12" s="266"/>
      <c r="Z12" s="266"/>
      <c r="AA12" s="266"/>
      <c r="AB12" s="266"/>
      <c r="AC12" s="266"/>
      <c r="AD12" s="266"/>
      <c r="AE12" s="266">
        <v>36356</v>
      </c>
      <c r="AF12" s="266"/>
      <c r="AG12" s="266"/>
      <c r="AH12" s="266"/>
      <c r="AI12" s="266"/>
      <c r="AJ12" s="266"/>
      <c r="AK12" s="266"/>
      <c r="AL12" s="266"/>
      <c r="AM12" s="266">
        <v>419736</v>
      </c>
      <c r="AN12" s="266"/>
      <c r="AO12" s="266"/>
      <c r="AP12" s="266"/>
      <c r="AQ12" s="266"/>
      <c r="AR12" s="266"/>
      <c r="AS12" s="266"/>
      <c r="AT12" s="266"/>
      <c r="AU12" s="266">
        <v>311708</v>
      </c>
      <c r="AV12" s="266"/>
      <c r="AW12" s="266"/>
      <c r="AX12" s="266"/>
      <c r="AY12" s="266"/>
      <c r="AZ12" s="266"/>
      <c r="BA12" s="266"/>
      <c r="BB12" s="266"/>
      <c r="BC12" s="266">
        <v>1063067</v>
      </c>
      <c r="BD12" s="266"/>
      <c r="BE12" s="266"/>
      <c r="BF12" s="266"/>
      <c r="BG12" s="266"/>
      <c r="BH12" s="266"/>
      <c r="BI12" s="266"/>
      <c r="BJ12" s="266"/>
    </row>
    <row r="13" spans="1:62" ht="12.75" customHeight="1">
      <c r="A13" s="49"/>
      <c r="G13" s="143">
        <v>23</v>
      </c>
      <c r="H13" s="217"/>
      <c r="I13" s="217"/>
      <c r="N13" s="86"/>
      <c r="O13" s="269">
        <v>0</v>
      </c>
      <c r="P13" s="267"/>
      <c r="Q13" s="267"/>
      <c r="R13" s="267"/>
      <c r="S13" s="267"/>
      <c r="T13" s="267"/>
      <c r="U13" s="267"/>
      <c r="V13" s="267"/>
      <c r="W13" s="267">
        <v>2202340</v>
      </c>
      <c r="X13" s="267"/>
      <c r="Y13" s="267"/>
      <c r="Z13" s="267"/>
      <c r="AA13" s="267"/>
      <c r="AB13" s="267"/>
      <c r="AC13" s="267"/>
      <c r="AD13" s="267"/>
      <c r="AE13" s="267">
        <v>63816</v>
      </c>
      <c r="AF13" s="267"/>
      <c r="AG13" s="267"/>
      <c r="AH13" s="267"/>
      <c r="AI13" s="267"/>
      <c r="AJ13" s="267"/>
      <c r="AK13" s="267"/>
      <c r="AL13" s="267"/>
      <c r="AM13" s="267">
        <v>429221</v>
      </c>
      <c r="AN13" s="267"/>
      <c r="AO13" s="267"/>
      <c r="AP13" s="267"/>
      <c r="AQ13" s="267"/>
      <c r="AR13" s="267"/>
      <c r="AS13" s="267"/>
      <c r="AT13" s="267"/>
      <c r="AU13" s="267">
        <v>422637</v>
      </c>
      <c r="AV13" s="267"/>
      <c r="AW13" s="267"/>
      <c r="AX13" s="267"/>
      <c r="AY13" s="267"/>
      <c r="AZ13" s="267"/>
      <c r="BA13" s="267"/>
      <c r="BB13" s="267"/>
      <c r="BC13" s="267">
        <v>1284569</v>
      </c>
      <c r="BD13" s="267"/>
      <c r="BE13" s="267"/>
      <c r="BF13" s="267"/>
      <c r="BG13" s="267"/>
      <c r="BH13" s="267"/>
      <c r="BI13" s="267"/>
      <c r="BJ13" s="267"/>
    </row>
    <row r="14" spans="1:62" ht="7.5" customHeight="1">
      <c r="A14" s="4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46" ht="12.75" customHeight="1">
      <c r="A15" s="49"/>
      <c r="B15" s="127" t="s">
        <v>127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64" t="s">
        <v>130</v>
      </c>
      <c r="P15" s="265"/>
      <c r="Q15" s="265"/>
      <c r="R15" s="265"/>
      <c r="S15" s="265"/>
      <c r="T15" s="265"/>
      <c r="U15" s="265"/>
      <c r="V15" s="265"/>
      <c r="W15" s="207" t="s">
        <v>138</v>
      </c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4"/>
    </row>
    <row r="16" spans="1:46" ht="12.75" customHeight="1">
      <c r="A16" s="49"/>
      <c r="B16" s="271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72" t="s">
        <v>255</v>
      </c>
      <c r="P16" s="272"/>
      <c r="Q16" s="272"/>
      <c r="R16" s="272"/>
      <c r="S16" s="272"/>
      <c r="T16" s="272"/>
      <c r="U16" s="272"/>
      <c r="V16" s="272"/>
      <c r="W16" s="146" t="s">
        <v>256</v>
      </c>
      <c r="X16" s="243"/>
      <c r="Y16" s="243"/>
      <c r="Z16" s="243"/>
      <c r="AA16" s="243"/>
      <c r="AB16" s="243"/>
      <c r="AC16" s="243"/>
      <c r="AD16" s="243"/>
      <c r="AE16" s="146" t="s">
        <v>259</v>
      </c>
      <c r="AF16" s="146"/>
      <c r="AG16" s="146"/>
      <c r="AH16" s="146"/>
      <c r="AI16" s="146"/>
      <c r="AJ16" s="146"/>
      <c r="AK16" s="146"/>
      <c r="AL16" s="146"/>
      <c r="AM16" s="146" t="s">
        <v>137</v>
      </c>
      <c r="AN16" s="243"/>
      <c r="AO16" s="243"/>
      <c r="AP16" s="243"/>
      <c r="AQ16" s="243"/>
      <c r="AR16" s="243"/>
      <c r="AS16" s="243"/>
      <c r="AT16" s="244"/>
    </row>
    <row r="17" spans="1:46" ht="12.75" customHeight="1">
      <c r="A17" s="49"/>
      <c r="B17" s="271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72"/>
      <c r="P17" s="272"/>
      <c r="Q17" s="272"/>
      <c r="R17" s="272"/>
      <c r="S17" s="272"/>
      <c r="T17" s="272"/>
      <c r="U17" s="272"/>
      <c r="V17" s="272"/>
      <c r="W17" s="243"/>
      <c r="X17" s="243"/>
      <c r="Y17" s="243"/>
      <c r="Z17" s="243"/>
      <c r="AA17" s="243"/>
      <c r="AB17" s="243"/>
      <c r="AC17" s="243"/>
      <c r="AD17" s="243"/>
      <c r="AE17" s="146"/>
      <c r="AF17" s="146"/>
      <c r="AG17" s="146"/>
      <c r="AH17" s="146"/>
      <c r="AI17" s="146"/>
      <c r="AJ17" s="146"/>
      <c r="AK17" s="146"/>
      <c r="AL17" s="146"/>
      <c r="AM17" s="243"/>
      <c r="AN17" s="243"/>
      <c r="AO17" s="243"/>
      <c r="AP17" s="243"/>
      <c r="AQ17" s="243"/>
      <c r="AR17" s="243"/>
      <c r="AS17" s="243"/>
      <c r="AT17" s="244"/>
    </row>
    <row r="18" spans="1:14" ht="7.5" customHeight="1">
      <c r="A18" s="49"/>
      <c r="N18" s="85"/>
    </row>
    <row r="19" spans="1:46" ht="12.75" customHeight="1">
      <c r="A19" s="49"/>
      <c r="C19" s="117" t="s">
        <v>136</v>
      </c>
      <c r="D19" s="270"/>
      <c r="E19" s="270"/>
      <c r="F19" s="270"/>
      <c r="G19" s="126">
        <v>19</v>
      </c>
      <c r="H19" s="268"/>
      <c r="I19" s="268"/>
      <c r="J19" s="117" t="s">
        <v>127</v>
      </c>
      <c r="K19" s="270"/>
      <c r="L19" s="270"/>
      <c r="M19" s="270"/>
      <c r="N19" s="86"/>
      <c r="O19" s="191">
        <v>0</v>
      </c>
      <c r="P19" s="191"/>
      <c r="Q19" s="191"/>
      <c r="R19" s="191"/>
      <c r="S19" s="191"/>
      <c r="T19" s="191"/>
      <c r="U19" s="191"/>
      <c r="V19" s="191"/>
      <c r="W19" s="266">
        <v>467798</v>
      </c>
      <c r="X19" s="266"/>
      <c r="Y19" s="266"/>
      <c r="Z19" s="266"/>
      <c r="AA19" s="266"/>
      <c r="AB19" s="266"/>
      <c r="AC19" s="266"/>
      <c r="AD19" s="266"/>
      <c r="AE19" s="266">
        <v>47995</v>
      </c>
      <c r="AF19" s="266"/>
      <c r="AG19" s="266"/>
      <c r="AH19" s="266"/>
      <c r="AI19" s="266"/>
      <c r="AJ19" s="266"/>
      <c r="AK19" s="266"/>
      <c r="AL19" s="266"/>
      <c r="AM19" s="266">
        <v>772189</v>
      </c>
      <c r="AN19" s="266"/>
      <c r="AO19" s="266"/>
      <c r="AP19" s="266"/>
      <c r="AQ19" s="266"/>
      <c r="AR19" s="266"/>
      <c r="AS19" s="266"/>
      <c r="AT19" s="266"/>
    </row>
    <row r="20" spans="1:46" ht="12.75" customHeight="1">
      <c r="A20" s="49"/>
      <c r="G20" s="126">
        <v>20</v>
      </c>
      <c r="H20" s="268"/>
      <c r="I20" s="268"/>
      <c r="N20" s="86"/>
      <c r="O20" s="191">
        <v>0</v>
      </c>
      <c r="P20" s="191"/>
      <c r="Q20" s="191"/>
      <c r="R20" s="191"/>
      <c r="S20" s="191"/>
      <c r="T20" s="191"/>
      <c r="U20" s="191"/>
      <c r="V20" s="191"/>
      <c r="W20" s="266">
        <v>497410</v>
      </c>
      <c r="X20" s="266"/>
      <c r="Y20" s="266"/>
      <c r="Z20" s="266"/>
      <c r="AA20" s="266"/>
      <c r="AB20" s="266"/>
      <c r="AC20" s="266"/>
      <c r="AD20" s="266"/>
      <c r="AE20" s="266">
        <v>50321</v>
      </c>
      <c r="AF20" s="266"/>
      <c r="AG20" s="266"/>
      <c r="AH20" s="266"/>
      <c r="AI20" s="266"/>
      <c r="AJ20" s="266"/>
      <c r="AK20" s="266"/>
      <c r="AL20" s="266"/>
      <c r="AM20" s="266">
        <v>819474</v>
      </c>
      <c r="AN20" s="266"/>
      <c r="AO20" s="266"/>
      <c r="AP20" s="266"/>
      <c r="AQ20" s="266"/>
      <c r="AR20" s="266"/>
      <c r="AS20" s="266"/>
      <c r="AT20" s="266"/>
    </row>
    <row r="21" spans="1:46" ht="12.75" customHeight="1">
      <c r="A21" s="49"/>
      <c r="G21" s="126">
        <v>21</v>
      </c>
      <c r="H21" s="268"/>
      <c r="I21" s="268"/>
      <c r="N21" s="86"/>
      <c r="O21" s="191">
        <v>0</v>
      </c>
      <c r="P21" s="191"/>
      <c r="Q21" s="191"/>
      <c r="R21" s="191"/>
      <c r="S21" s="191"/>
      <c r="T21" s="191"/>
      <c r="U21" s="191"/>
      <c r="V21" s="191"/>
      <c r="W21" s="266">
        <v>581213</v>
      </c>
      <c r="X21" s="266"/>
      <c r="Y21" s="266"/>
      <c r="Z21" s="266"/>
      <c r="AA21" s="266"/>
      <c r="AB21" s="266"/>
      <c r="AC21" s="266"/>
      <c r="AD21" s="266"/>
      <c r="AE21" s="266">
        <v>53517</v>
      </c>
      <c r="AF21" s="266"/>
      <c r="AG21" s="266"/>
      <c r="AH21" s="266"/>
      <c r="AI21" s="266"/>
      <c r="AJ21" s="266"/>
      <c r="AK21" s="266"/>
      <c r="AL21" s="266"/>
      <c r="AM21" s="266">
        <v>861188</v>
      </c>
      <c r="AN21" s="266"/>
      <c r="AO21" s="266"/>
      <c r="AP21" s="266"/>
      <c r="AQ21" s="266"/>
      <c r="AR21" s="266"/>
      <c r="AS21" s="266"/>
      <c r="AT21" s="266"/>
    </row>
    <row r="22" spans="1:46" ht="12.75" customHeight="1">
      <c r="A22" s="49"/>
      <c r="G22" s="126">
        <v>22</v>
      </c>
      <c r="H22" s="268"/>
      <c r="I22" s="268"/>
      <c r="N22" s="86"/>
      <c r="O22" s="191">
        <v>0</v>
      </c>
      <c r="P22" s="191"/>
      <c r="Q22" s="191"/>
      <c r="R22" s="191"/>
      <c r="S22" s="191"/>
      <c r="T22" s="191"/>
      <c r="U22" s="191"/>
      <c r="V22" s="191"/>
      <c r="W22" s="266">
        <v>728271</v>
      </c>
      <c r="X22" s="266"/>
      <c r="Y22" s="266"/>
      <c r="Z22" s="266"/>
      <c r="AA22" s="266"/>
      <c r="AB22" s="266"/>
      <c r="AC22" s="266"/>
      <c r="AD22" s="266"/>
      <c r="AE22" s="266">
        <v>57394</v>
      </c>
      <c r="AF22" s="266"/>
      <c r="AG22" s="266"/>
      <c r="AH22" s="266"/>
      <c r="AI22" s="266"/>
      <c r="AJ22" s="266"/>
      <c r="AK22" s="266"/>
      <c r="AL22" s="266"/>
      <c r="AM22" s="266">
        <v>910240</v>
      </c>
      <c r="AN22" s="266"/>
      <c r="AO22" s="266"/>
      <c r="AP22" s="266"/>
      <c r="AQ22" s="266"/>
      <c r="AR22" s="266"/>
      <c r="AS22" s="266"/>
      <c r="AT22" s="266"/>
    </row>
    <row r="23" spans="1:46" ht="12.75" customHeight="1">
      <c r="A23" s="49"/>
      <c r="G23" s="143">
        <v>23</v>
      </c>
      <c r="H23" s="217"/>
      <c r="I23" s="217"/>
      <c r="N23" s="86"/>
      <c r="O23" s="269">
        <v>2097</v>
      </c>
      <c r="P23" s="269"/>
      <c r="Q23" s="269"/>
      <c r="R23" s="269"/>
      <c r="S23" s="269"/>
      <c r="T23" s="269"/>
      <c r="U23" s="269"/>
      <c r="V23" s="269"/>
      <c r="W23" s="267">
        <v>762134</v>
      </c>
      <c r="X23" s="267"/>
      <c r="Y23" s="267"/>
      <c r="Z23" s="267"/>
      <c r="AA23" s="267"/>
      <c r="AB23" s="267"/>
      <c r="AC23" s="267"/>
      <c r="AD23" s="267"/>
      <c r="AE23" s="267">
        <v>61736</v>
      </c>
      <c r="AF23" s="267"/>
      <c r="AG23" s="267"/>
      <c r="AH23" s="267"/>
      <c r="AI23" s="267"/>
      <c r="AJ23" s="267"/>
      <c r="AK23" s="267"/>
      <c r="AL23" s="267"/>
      <c r="AM23" s="267">
        <v>940019</v>
      </c>
      <c r="AN23" s="267"/>
      <c r="AO23" s="267"/>
      <c r="AP23" s="267"/>
      <c r="AQ23" s="267"/>
      <c r="AR23" s="267"/>
      <c r="AS23" s="267"/>
      <c r="AT23" s="267"/>
    </row>
    <row r="24" spans="1:46" ht="7.5" customHeight="1">
      <c r="A24" s="4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6" ht="12" customHeight="1">
      <c r="A25" s="49"/>
      <c r="B25" s="263" t="s">
        <v>139</v>
      </c>
      <c r="C25" s="212"/>
      <c r="D25" s="212"/>
      <c r="E25" s="6" t="s">
        <v>140</v>
      </c>
      <c r="F25" s="50" t="s">
        <v>141</v>
      </c>
    </row>
    <row r="26" ht="13.5" customHeight="1">
      <c r="A26" s="49"/>
    </row>
    <row r="27" spans="2:62" s="4" customFormat="1" ht="18" customHeight="1">
      <c r="B27" s="145" t="s">
        <v>100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</row>
    <row r="28" spans="2:62" ht="12.75" customHeight="1">
      <c r="B28" s="122" t="s">
        <v>101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</row>
    <row r="29" spans="2:62" ht="12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8" t="s">
        <v>102</v>
      </c>
    </row>
    <row r="30" spans="2:62" ht="12.75" customHeight="1">
      <c r="B30" s="127" t="s">
        <v>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 t="s">
        <v>103</v>
      </c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9"/>
    </row>
    <row r="31" spans="2:63" ht="12.75" customHeight="1"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 t="s">
        <v>104</v>
      </c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 t="s">
        <v>105</v>
      </c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 t="s">
        <v>106</v>
      </c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 t="s">
        <v>107</v>
      </c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9"/>
      <c r="BK31" s="10"/>
    </row>
    <row r="32" spans="2:62" ht="7.5" customHeight="1">
      <c r="B32" s="10"/>
      <c r="C32" s="5"/>
      <c r="D32" s="5"/>
      <c r="E32" s="5"/>
      <c r="F32" s="5"/>
      <c r="G32" s="10"/>
      <c r="H32" s="10"/>
      <c r="I32" s="10"/>
      <c r="J32" s="10"/>
      <c r="K32" s="10"/>
      <c r="L32" s="10"/>
      <c r="M32" s="10"/>
      <c r="N32" s="85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 customHeight="1">
      <c r="B33" s="10"/>
      <c r="C33" s="124" t="s">
        <v>30</v>
      </c>
      <c r="D33" s="124"/>
      <c r="E33" s="124"/>
      <c r="F33" s="124"/>
      <c r="G33" s="122">
        <v>19</v>
      </c>
      <c r="H33" s="122"/>
      <c r="I33" s="122"/>
      <c r="J33" s="124" t="s">
        <v>31</v>
      </c>
      <c r="K33" s="124"/>
      <c r="L33" s="124"/>
      <c r="M33" s="124"/>
      <c r="N33" s="86"/>
      <c r="O33" s="200">
        <v>182490</v>
      </c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>
        <v>122522</v>
      </c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>
        <v>3054</v>
      </c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>
        <v>56914</v>
      </c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</row>
    <row r="34" spans="1:63" ht="12.75" customHeight="1">
      <c r="A34" s="11"/>
      <c r="B34" s="12"/>
      <c r="C34" s="10"/>
      <c r="D34" s="10"/>
      <c r="E34" s="5"/>
      <c r="F34" s="5"/>
      <c r="G34" s="122">
        <v>20</v>
      </c>
      <c r="H34" s="122"/>
      <c r="I34" s="122"/>
      <c r="J34" s="10"/>
      <c r="K34" s="10"/>
      <c r="L34" s="10"/>
      <c r="M34" s="10"/>
      <c r="N34" s="86"/>
      <c r="O34" s="200">
        <v>178878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>
        <v>119117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>
        <v>2908</v>
      </c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>
        <v>56853</v>
      </c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11"/>
    </row>
    <row r="35" spans="2:62" ht="12.75" customHeight="1">
      <c r="B35" s="10"/>
      <c r="C35" s="10"/>
      <c r="D35" s="10"/>
      <c r="E35" s="5"/>
      <c r="F35" s="5"/>
      <c r="G35" s="122">
        <v>21</v>
      </c>
      <c r="H35" s="122"/>
      <c r="I35" s="122"/>
      <c r="J35" s="10"/>
      <c r="K35" s="10"/>
      <c r="L35" s="10"/>
      <c r="M35" s="10"/>
      <c r="N35" s="86"/>
      <c r="O35" s="200">
        <v>177439</v>
      </c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>
        <v>118134</v>
      </c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>
        <v>2858</v>
      </c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>
        <v>56447</v>
      </c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</row>
    <row r="36" spans="2:62" ht="12.75" customHeight="1">
      <c r="B36" s="10"/>
      <c r="C36" s="10"/>
      <c r="D36" s="10"/>
      <c r="E36" s="5"/>
      <c r="F36" s="5"/>
      <c r="G36" s="122">
        <v>22</v>
      </c>
      <c r="H36" s="122"/>
      <c r="I36" s="122"/>
      <c r="J36" s="10"/>
      <c r="K36" s="10"/>
      <c r="L36" s="10"/>
      <c r="M36" s="10"/>
      <c r="N36" s="86"/>
      <c r="O36" s="200">
        <v>175565</v>
      </c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>
        <v>116469</v>
      </c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>
        <v>2758</v>
      </c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>
        <v>56338</v>
      </c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</row>
    <row r="37" spans="2:62" s="11" customFormat="1" ht="12.75" customHeight="1">
      <c r="B37" s="12"/>
      <c r="C37" s="12"/>
      <c r="D37" s="12"/>
      <c r="E37" s="16"/>
      <c r="F37" s="16"/>
      <c r="G37" s="118">
        <v>23</v>
      </c>
      <c r="H37" s="118"/>
      <c r="I37" s="118"/>
      <c r="J37" s="12"/>
      <c r="K37" s="12"/>
      <c r="L37" s="12"/>
      <c r="M37" s="12"/>
      <c r="N37" s="87"/>
      <c r="O37" s="199">
        <f>SUM(AA37:BJ37)</f>
        <v>172501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>
        <v>114958</v>
      </c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>
        <v>2589</v>
      </c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>
        <v>54954</v>
      </c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</row>
    <row r="38" spans="2:62" ht="7.5" customHeight="1">
      <c r="B38" s="7"/>
      <c r="C38" s="7"/>
      <c r="D38" s="7"/>
      <c r="E38" s="15"/>
      <c r="F38" s="15"/>
      <c r="G38" s="15"/>
      <c r="H38" s="15"/>
      <c r="I38" s="7"/>
      <c r="J38" s="7"/>
      <c r="K38" s="7"/>
      <c r="L38" s="7"/>
      <c r="M38" s="7"/>
      <c r="N38" s="8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2:6" ht="12" customHeight="1">
      <c r="B39" s="117" t="s">
        <v>17</v>
      </c>
      <c r="C39" s="117"/>
      <c r="D39" s="117"/>
      <c r="E39" s="6" t="s">
        <v>46</v>
      </c>
      <c r="F39" s="1" t="s">
        <v>18</v>
      </c>
    </row>
    <row r="40" ht="12.75" customHeight="1"/>
    <row r="41" spans="2:62" ht="12.75" customHeight="1">
      <c r="B41" s="122" t="s">
        <v>108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</row>
    <row r="42" spans="2:63" ht="12" customHeight="1">
      <c r="B42" s="7"/>
      <c r="C42" s="35"/>
      <c r="D42" s="35"/>
      <c r="E42" s="35"/>
      <c r="F42" s="35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8" t="s">
        <v>102</v>
      </c>
      <c r="BK42" s="9"/>
    </row>
    <row r="43" spans="2:63" ht="12.75" customHeight="1">
      <c r="B43" s="127" t="s">
        <v>4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 t="s">
        <v>109</v>
      </c>
      <c r="P43" s="128"/>
      <c r="Q43" s="128"/>
      <c r="R43" s="128"/>
      <c r="S43" s="128"/>
      <c r="T43" s="128"/>
      <c r="U43" s="128" t="s">
        <v>110</v>
      </c>
      <c r="V43" s="128"/>
      <c r="W43" s="128"/>
      <c r="X43" s="128"/>
      <c r="Y43" s="128"/>
      <c r="Z43" s="128"/>
      <c r="AA43" s="128" t="s">
        <v>111</v>
      </c>
      <c r="AB43" s="128"/>
      <c r="AC43" s="128"/>
      <c r="AD43" s="128"/>
      <c r="AE43" s="128"/>
      <c r="AF43" s="128"/>
      <c r="AG43" s="128" t="s">
        <v>112</v>
      </c>
      <c r="AH43" s="128"/>
      <c r="AI43" s="128"/>
      <c r="AJ43" s="128"/>
      <c r="AK43" s="128"/>
      <c r="AL43" s="128"/>
      <c r="AM43" s="128" t="s">
        <v>113</v>
      </c>
      <c r="AN43" s="128"/>
      <c r="AO43" s="128"/>
      <c r="AP43" s="128"/>
      <c r="AQ43" s="128"/>
      <c r="AR43" s="128"/>
      <c r="AS43" s="128" t="s">
        <v>114</v>
      </c>
      <c r="AT43" s="128"/>
      <c r="AU43" s="128"/>
      <c r="AV43" s="128"/>
      <c r="AW43" s="128"/>
      <c r="AX43" s="128"/>
      <c r="AY43" s="128" t="s">
        <v>115</v>
      </c>
      <c r="AZ43" s="128"/>
      <c r="BA43" s="128"/>
      <c r="BB43" s="128"/>
      <c r="BC43" s="128"/>
      <c r="BD43" s="128"/>
      <c r="BE43" s="128" t="s">
        <v>116</v>
      </c>
      <c r="BF43" s="128"/>
      <c r="BG43" s="128"/>
      <c r="BH43" s="128"/>
      <c r="BI43" s="128"/>
      <c r="BJ43" s="129"/>
      <c r="BK43" s="10"/>
    </row>
    <row r="44" spans="2:22" ht="7.5" customHeight="1">
      <c r="B44" s="10"/>
      <c r="C44" s="5"/>
      <c r="D44" s="5"/>
      <c r="E44" s="5"/>
      <c r="F44" s="5"/>
      <c r="G44" s="10"/>
      <c r="H44" s="10"/>
      <c r="I44" s="10"/>
      <c r="J44" s="10"/>
      <c r="K44" s="10"/>
      <c r="L44" s="10"/>
      <c r="M44" s="10"/>
      <c r="N44" s="85"/>
      <c r="O44" s="10"/>
      <c r="P44" s="10"/>
      <c r="Q44" s="10"/>
      <c r="R44" s="10"/>
      <c r="S44" s="10"/>
      <c r="T44" s="10"/>
      <c r="U44" s="10"/>
      <c r="V44" s="10"/>
    </row>
    <row r="45" spans="2:62" ht="12.75" customHeight="1">
      <c r="B45" s="10"/>
      <c r="C45" s="124" t="s">
        <v>30</v>
      </c>
      <c r="D45" s="124"/>
      <c r="E45" s="124"/>
      <c r="F45" s="124"/>
      <c r="G45" s="122">
        <v>19</v>
      </c>
      <c r="H45" s="122"/>
      <c r="I45" s="122"/>
      <c r="J45" s="124" t="s">
        <v>31</v>
      </c>
      <c r="K45" s="124"/>
      <c r="L45" s="124"/>
      <c r="M45" s="124"/>
      <c r="N45" s="86"/>
      <c r="O45" s="200">
        <v>7522</v>
      </c>
      <c r="P45" s="200"/>
      <c r="Q45" s="200"/>
      <c r="R45" s="200"/>
      <c r="S45" s="200"/>
      <c r="T45" s="200"/>
      <c r="U45" s="200">
        <v>6088</v>
      </c>
      <c r="V45" s="200"/>
      <c r="W45" s="200"/>
      <c r="X45" s="200"/>
      <c r="Y45" s="200"/>
      <c r="Z45" s="200"/>
      <c r="AA45" s="200">
        <v>94656</v>
      </c>
      <c r="AB45" s="200"/>
      <c r="AC45" s="200"/>
      <c r="AD45" s="200"/>
      <c r="AE45" s="200"/>
      <c r="AF45" s="200"/>
      <c r="AG45" s="200">
        <v>279</v>
      </c>
      <c r="AH45" s="200"/>
      <c r="AI45" s="200"/>
      <c r="AJ45" s="200"/>
      <c r="AK45" s="200"/>
      <c r="AL45" s="200"/>
      <c r="AM45" s="200">
        <v>1476</v>
      </c>
      <c r="AN45" s="200"/>
      <c r="AO45" s="200"/>
      <c r="AP45" s="200"/>
      <c r="AQ45" s="200"/>
      <c r="AR45" s="200"/>
      <c r="AS45" s="200">
        <v>231</v>
      </c>
      <c r="AT45" s="200"/>
      <c r="AU45" s="200"/>
      <c r="AV45" s="200"/>
      <c r="AW45" s="200"/>
      <c r="AX45" s="200"/>
      <c r="AY45" s="200">
        <v>118</v>
      </c>
      <c r="AZ45" s="200"/>
      <c r="BA45" s="200"/>
      <c r="BB45" s="200"/>
      <c r="BC45" s="200"/>
      <c r="BD45" s="200"/>
      <c r="BE45" s="200">
        <v>190</v>
      </c>
      <c r="BF45" s="200"/>
      <c r="BG45" s="200"/>
      <c r="BH45" s="200"/>
      <c r="BI45" s="200"/>
      <c r="BJ45" s="200"/>
    </row>
    <row r="46" spans="1:63" ht="12.75" customHeight="1">
      <c r="A46" s="11"/>
      <c r="B46" s="12"/>
      <c r="C46" s="10"/>
      <c r="D46" s="10"/>
      <c r="E46" s="5"/>
      <c r="F46" s="5"/>
      <c r="G46" s="122">
        <v>20</v>
      </c>
      <c r="H46" s="122"/>
      <c r="I46" s="122"/>
      <c r="J46" s="10"/>
      <c r="K46" s="10"/>
      <c r="L46" s="10"/>
      <c r="M46" s="10"/>
      <c r="N46" s="86"/>
      <c r="O46" s="200">
        <v>6898</v>
      </c>
      <c r="P46" s="200"/>
      <c r="Q46" s="200"/>
      <c r="R46" s="200"/>
      <c r="S46" s="200"/>
      <c r="T46" s="200"/>
      <c r="U46" s="200">
        <v>5793</v>
      </c>
      <c r="V46" s="200"/>
      <c r="W46" s="200"/>
      <c r="X46" s="200"/>
      <c r="Y46" s="200"/>
      <c r="Z46" s="200"/>
      <c r="AA46" s="200">
        <v>100315</v>
      </c>
      <c r="AB46" s="200"/>
      <c r="AC46" s="200"/>
      <c r="AD46" s="200"/>
      <c r="AE46" s="200"/>
      <c r="AF46" s="200"/>
      <c r="AG46" s="200">
        <v>265</v>
      </c>
      <c r="AH46" s="200"/>
      <c r="AI46" s="200"/>
      <c r="AJ46" s="200"/>
      <c r="AK46" s="200"/>
      <c r="AL46" s="200"/>
      <c r="AM46" s="200">
        <v>1568</v>
      </c>
      <c r="AN46" s="200"/>
      <c r="AO46" s="200"/>
      <c r="AP46" s="200"/>
      <c r="AQ46" s="200"/>
      <c r="AR46" s="200"/>
      <c r="AS46" s="200">
        <v>237</v>
      </c>
      <c r="AT46" s="200"/>
      <c r="AU46" s="200"/>
      <c r="AV46" s="200"/>
      <c r="AW46" s="200"/>
      <c r="AX46" s="200"/>
      <c r="AY46" s="200">
        <v>108</v>
      </c>
      <c r="AZ46" s="200"/>
      <c r="BA46" s="200"/>
      <c r="BB46" s="200"/>
      <c r="BC46" s="200"/>
      <c r="BD46" s="200"/>
      <c r="BE46" s="200">
        <v>189</v>
      </c>
      <c r="BF46" s="200"/>
      <c r="BG46" s="200"/>
      <c r="BH46" s="200"/>
      <c r="BI46" s="200"/>
      <c r="BJ46" s="200"/>
      <c r="BK46" s="11"/>
    </row>
    <row r="47" spans="2:62" ht="12.75" customHeight="1">
      <c r="B47" s="10"/>
      <c r="C47" s="10"/>
      <c r="D47" s="10"/>
      <c r="E47" s="5"/>
      <c r="F47" s="5"/>
      <c r="G47" s="122">
        <v>21</v>
      </c>
      <c r="H47" s="122"/>
      <c r="I47" s="122"/>
      <c r="J47" s="10"/>
      <c r="K47" s="10"/>
      <c r="L47" s="10"/>
      <c r="M47" s="10"/>
      <c r="N47" s="86"/>
      <c r="O47" s="200">
        <v>6327</v>
      </c>
      <c r="P47" s="200"/>
      <c r="Q47" s="200"/>
      <c r="R47" s="200"/>
      <c r="S47" s="200"/>
      <c r="T47" s="200"/>
      <c r="U47" s="200">
        <v>5504</v>
      </c>
      <c r="V47" s="200"/>
      <c r="W47" s="200"/>
      <c r="X47" s="200"/>
      <c r="Y47" s="200"/>
      <c r="Z47" s="200"/>
      <c r="AA47" s="200">
        <v>104939</v>
      </c>
      <c r="AB47" s="200"/>
      <c r="AC47" s="200"/>
      <c r="AD47" s="200"/>
      <c r="AE47" s="200"/>
      <c r="AF47" s="200"/>
      <c r="AG47" s="200">
        <v>252</v>
      </c>
      <c r="AH47" s="200"/>
      <c r="AI47" s="200"/>
      <c r="AJ47" s="200"/>
      <c r="AK47" s="200"/>
      <c r="AL47" s="200"/>
      <c r="AM47" s="200">
        <v>1742</v>
      </c>
      <c r="AN47" s="200"/>
      <c r="AO47" s="200"/>
      <c r="AP47" s="200"/>
      <c r="AQ47" s="200"/>
      <c r="AR47" s="200"/>
      <c r="AS47" s="200">
        <v>229</v>
      </c>
      <c r="AT47" s="200"/>
      <c r="AU47" s="200"/>
      <c r="AV47" s="200"/>
      <c r="AW47" s="200"/>
      <c r="AX47" s="200"/>
      <c r="AY47" s="200">
        <v>97</v>
      </c>
      <c r="AZ47" s="200"/>
      <c r="BA47" s="200"/>
      <c r="BB47" s="200"/>
      <c r="BC47" s="200"/>
      <c r="BD47" s="200"/>
      <c r="BE47" s="200">
        <v>157</v>
      </c>
      <c r="BF47" s="200"/>
      <c r="BG47" s="200"/>
      <c r="BH47" s="200"/>
      <c r="BI47" s="200"/>
      <c r="BJ47" s="200"/>
    </row>
    <row r="48" spans="2:62" ht="12.75" customHeight="1">
      <c r="B48" s="10"/>
      <c r="C48" s="10"/>
      <c r="D48" s="10"/>
      <c r="E48" s="5"/>
      <c r="F48" s="5"/>
      <c r="G48" s="122">
        <v>22</v>
      </c>
      <c r="H48" s="122"/>
      <c r="I48" s="122"/>
      <c r="J48" s="10"/>
      <c r="K48" s="10"/>
      <c r="L48" s="10"/>
      <c r="M48" s="10"/>
      <c r="N48" s="86"/>
      <c r="O48" s="200">
        <v>5787</v>
      </c>
      <c r="P48" s="200"/>
      <c r="Q48" s="200"/>
      <c r="R48" s="200"/>
      <c r="S48" s="200"/>
      <c r="T48" s="200"/>
      <c r="U48" s="200">
        <v>5151</v>
      </c>
      <c r="V48" s="200"/>
      <c r="W48" s="200"/>
      <c r="X48" s="200"/>
      <c r="Y48" s="200"/>
      <c r="Z48" s="200"/>
      <c r="AA48" s="200">
        <v>108506</v>
      </c>
      <c r="AB48" s="200"/>
      <c r="AC48" s="200"/>
      <c r="AD48" s="200"/>
      <c r="AE48" s="200"/>
      <c r="AF48" s="200"/>
      <c r="AG48" s="200">
        <v>246</v>
      </c>
      <c r="AH48" s="200"/>
      <c r="AI48" s="200"/>
      <c r="AJ48" s="200"/>
      <c r="AK48" s="200"/>
      <c r="AL48" s="200"/>
      <c r="AM48" s="200">
        <v>1731</v>
      </c>
      <c r="AN48" s="200"/>
      <c r="AO48" s="200"/>
      <c r="AP48" s="200"/>
      <c r="AQ48" s="200"/>
      <c r="AR48" s="200"/>
      <c r="AS48" s="200">
        <v>291</v>
      </c>
      <c r="AT48" s="200"/>
      <c r="AU48" s="200"/>
      <c r="AV48" s="200"/>
      <c r="AW48" s="200"/>
      <c r="AX48" s="200"/>
      <c r="AY48" s="200">
        <v>90</v>
      </c>
      <c r="AZ48" s="200"/>
      <c r="BA48" s="200"/>
      <c r="BB48" s="200"/>
      <c r="BC48" s="200"/>
      <c r="BD48" s="200"/>
      <c r="BE48" s="200">
        <v>146</v>
      </c>
      <c r="BF48" s="200"/>
      <c r="BG48" s="200"/>
      <c r="BH48" s="200"/>
      <c r="BI48" s="200"/>
      <c r="BJ48" s="200"/>
    </row>
    <row r="49" spans="2:62" s="11" customFormat="1" ht="12.75" customHeight="1">
      <c r="B49" s="12"/>
      <c r="C49" s="12"/>
      <c r="D49" s="12"/>
      <c r="E49" s="16"/>
      <c r="F49" s="16"/>
      <c r="G49" s="118">
        <v>23</v>
      </c>
      <c r="H49" s="118"/>
      <c r="I49" s="118"/>
      <c r="J49" s="12"/>
      <c r="K49" s="12"/>
      <c r="L49" s="12"/>
      <c r="M49" s="12"/>
      <c r="N49" s="87"/>
      <c r="O49" s="199">
        <v>5205</v>
      </c>
      <c r="P49" s="199"/>
      <c r="Q49" s="199"/>
      <c r="R49" s="199"/>
      <c r="S49" s="199"/>
      <c r="T49" s="199"/>
      <c r="U49" s="199">
        <v>4721</v>
      </c>
      <c r="V49" s="199"/>
      <c r="W49" s="199"/>
      <c r="X49" s="199"/>
      <c r="Y49" s="199"/>
      <c r="Z49" s="199"/>
      <c r="AA49" s="199">
        <v>112636</v>
      </c>
      <c r="AB49" s="199"/>
      <c r="AC49" s="199"/>
      <c r="AD49" s="199"/>
      <c r="AE49" s="199"/>
      <c r="AF49" s="199"/>
      <c r="AG49" s="199">
        <v>226</v>
      </c>
      <c r="AH49" s="199"/>
      <c r="AI49" s="199"/>
      <c r="AJ49" s="199"/>
      <c r="AK49" s="199"/>
      <c r="AL49" s="199"/>
      <c r="AM49" s="199">
        <v>1798</v>
      </c>
      <c r="AN49" s="199"/>
      <c r="AO49" s="199"/>
      <c r="AP49" s="199"/>
      <c r="AQ49" s="199"/>
      <c r="AR49" s="199"/>
      <c r="AS49" s="199">
        <v>256</v>
      </c>
      <c r="AT49" s="199"/>
      <c r="AU49" s="199"/>
      <c r="AV49" s="199"/>
      <c r="AW49" s="199"/>
      <c r="AX49" s="199"/>
      <c r="AY49" s="199">
        <v>82</v>
      </c>
      <c r="AZ49" s="199"/>
      <c r="BA49" s="199"/>
      <c r="BB49" s="199"/>
      <c r="BC49" s="199"/>
      <c r="BD49" s="199"/>
      <c r="BE49" s="199">
        <v>148</v>
      </c>
      <c r="BF49" s="199"/>
      <c r="BG49" s="199"/>
      <c r="BH49" s="199"/>
      <c r="BI49" s="199"/>
      <c r="BJ49" s="199"/>
    </row>
    <row r="50" spans="2:62" ht="7.5" customHeight="1">
      <c r="B50" s="7"/>
      <c r="C50" s="7"/>
      <c r="D50" s="7"/>
      <c r="E50" s="15"/>
      <c r="F50" s="15"/>
      <c r="G50" s="15"/>
      <c r="H50" s="15"/>
      <c r="I50" s="7"/>
      <c r="J50" s="7"/>
      <c r="K50" s="7"/>
      <c r="L50" s="7"/>
      <c r="M50" s="7"/>
      <c r="N50" s="88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2:62" ht="12" customHeight="1">
      <c r="B51" s="275" t="s">
        <v>17</v>
      </c>
      <c r="C51" s="275"/>
      <c r="D51" s="275"/>
      <c r="E51" s="41" t="s">
        <v>117</v>
      </c>
      <c r="F51" s="13" t="s">
        <v>18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</row>
    <row r="52" ht="12.75" customHeight="1"/>
    <row r="53" spans="2:62" ht="12.75" customHeight="1">
      <c r="B53" s="122" t="s">
        <v>118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</row>
    <row r="54" spans="2:62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8" t="s">
        <v>102</v>
      </c>
    </row>
    <row r="55" spans="2:62" ht="12.75" customHeight="1">
      <c r="B55" s="127" t="s">
        <v>4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 t="s">
        <v>88</v>
      </c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 t="s">
        <v>119</v>
      </c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9"/>
    </row>
    <row r="56" spans="2:62" ht="12.75" customHeight="1"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 t="s">
        <v>104</v>
      </c>
      <c r="P56" s="128"/>
      <c r="Q56" s="128"/>
      <c r="R56" s="128"/>
      <c r="S56" s="128"/>
      <c r="T56" s="128"/>
      <c r="U56" s="128" t="s">
        <v>120</v>
      </c>
      <c r="V56" s="128"/>
      <c r="W56" s="128"/>
      <c r="X56" s="128"/>
      <c r="Y56" s="128"/>
      <c r="Z56" s="128"/>
      <c r="AA56" s="128" t="s">
        <v>121</v>
      </c>
      <c r="AB56" s="128"/>
      <c r="AC56" s="128"/>
      <c r="AD56" s="128"/>
      <c r="AE56" s="128"/>
      <c r="AF56" s="128"/>
      <c r="AG56" s="128" t="s">
        <v>122</v>
      </c>
      <c r="AH56" s="128"/>
      <c r="AI56" s="128"/>
      <c r="AJ56" s="128"/>
      <c r="AK56" s="128"/>
      <c r="AL56" s="128"/>
      <c r="AM56" s="128" t="s">
        <v>104</v>
      </c>
      <c r="AN56" s="128"/>
      <c r="AO56" s="128"/>
      <c r="AP56" s="128"/>
      <c r="AQ56" s="128"/>
      <c r="AR56" s="128"/>
      <c r="AS56" s="128" t="s">
        <v>120</v>
      </c>
      <c r="AT56" s="128"/>
      <c r="AU56" s="128"/>
      <c r="AV56" s="128"/>
      <c r="AW56" s="128"/>
      <c r="AX56" s="128"/>
      <c r="AY56" s="128" t="s">
        <v>121</v>
      </c>
      <c r="AZ56" s="128"/>
      <c r="BA56" s="128"/>
      <c r="BB56" s="128"/>
      <c r="BC56" s="128"/>
      <c r="BD56" s="128"/>
      <c r="BE56" s="128" t="s">
        <v>122</v>
      </c>
      <c r="BF56" s="128"/>
      <c r="BG56" s="128"/>
      <c r="BH56" s="128"/>
      <c r="BI56" s="128"/>
      <c r="BJ56" s="129"/>
    </row>
    <row r="57" spans="2:38" ht="7.5" customHeight="1">
      <c r="B57" s="10"/>
      <c r="C57" s="5"/>
      <c r="D57" s="5"/>
      <c r="E57" s="5"/>
      <c r="F57" s="5"/>
      <c r="G57" s="10"/>
      <c r="H57" s="10"/>
      <c r="I57" s="10"/>
      <c r="J57" s="10"/>
      <c r="K57" s="10"/>
      <c r="L57" s="10"/>
      <c r="M57" s="10"/>
      <c r="N57" s="8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2:62" ht="12.75" customHeight="1">
      <c r="B58" s="10"/>
      <c r="C58" s="124" t="s">
        <v>30</v>
      </c>
      <c r="D58" s="124"/>
      <c r="E58" s="124"/>
      <c r="F58" s="124"/>
      <c r="G58" s="122">
        <v>19</v>
      </c>
      <c r="H58" s="122"/>
      <c r="I58" s="122"/>
      <c r="J58" s="124" t="s">
        <v>31</v>
      </c>
      <c r="K58" s="124"/>
      <c r="L58" s="124"/>
      <c r="M58" s="124"/>
      <c r="N58" s="86"/>
      <c r="O58" s="191">
        <v>4173</v>
      </c>
      <c r="P58" s="191"/>
      <c r="Q58" s="191"/>
      <c r="R58" s="191"/>
      <c r="S58" s="191"/>
      <c r="T58" s="191"/>
      <c r="U58" s="191">
        <v>127</v>
      </c>
      <c r="V58" s="191"/>
      <c r="W58" s="191"/>
      <c r="X58" s="191"/>
      <c r="Y58" s="191"/>
      <c r="Z58" s="191"/>
      <c r="AA58" s="191">
        <v>4046</v>
      </c>
      <c r="AB58" s="191"/>
      <c r="AC58" s="191"/>
      <c r="AD58" s="191"/>
      <c r="AE58" s="191"/>
      <c r="AF58" s="191"/>
      <c r="AG58" s="191">
        <v>0</v>
      </c>
      <c r="AH58" s="191"/>
      <c r="AI58" s="191"/>
      <c r="AJ58" s="191"/>
      <c r="AK58" s="191"/>
      <c r="AL58" s="191"/>
      <c r="AM58" s="191">
        <v>3874</v>
      </c>
      <c r="AN58" s="191"/>
      <c r="AO58" s="191"/>
      <c r="AP58" s="191"/>
      <c r="AQ58" s="191"/>
      <c r="AR58" s="191"/>
      <c r="AS58" s="191">
        <v>57</v>
      </c>
      <c r="AT58" s="191"/>
      <c r="AU58" s="191"/>
      <c r="AV58" s="191"/>
      <c r="AW58" s="191"/>
      <c r="AX58" s="191"/>
      <c r="AY58" s="191">
        <v>3817</v>
      </c>
      <c r="AZ58" s="191"/>
      <c r="BA58" s="191"/>
      <c r="BB58" s="191"/>
      <c r="BC58" s="191"/>
      <c r="BD58" s="191"/>
      <c r="BE58" s="191">
        <v>0</v>
      </c>
      <c r="BF58" s="191"/>
      <c r="BG58" s="191"/>
      <c r="BH58" s="191"/>
      <c r="BI58" s="191"/>
      <c r="BJ58" s="191"/>
    </row>
    <row r="59" spans="1:63" ht="12.75" customHeight="1">
      <c r="A59" s="11"/>
      <c r="B59" s="10"/>
      <c r="C59" s="10"/>
      <c r="D59" s="10"/>
      <c r="E59" s="5"/>
      <c r="F59" s="5"/>
      <c r="G59" s="122">
        <v>20</v>
      </c>
      <c r="H59" s="122"/>
      <c r="I59" s="122"/>
      <c r="J59" s="10"/>
      <c r="K59" s="10"/>
      <c r="L59" s="10"/>
      <c r="M59" s="10"/>
      <c r="N59" s="86"/>
      <c r="O59" s="191">
        <v>4254</v>
      </c>
      <c r="P59" s="191"/>
      <c r="Q59" s="191"/>
      <c r="R59" s="191"/>
      <c r="S59" s="191"/>
      <c r="T59" s="191"/>
      <c r="U59" s="191">
        <v>88</v>
      </c>
      <c r="V59" s="191"/>
      <c r="W59" s="191"/>
      <c r="X59" s="191"/>
      <c r="Y59" s="191"/>
      <c r="Z59" s="191"/>
      <c r="AA59" s="191">
        <v>4166</v>
      </c>
      <c r="AB59" s="191"/>
      <c r="AC59" s="191"/>
      <c r="AD59" s="191"/>
      <c r="AE59" s="191"/>
      <c r="AF59" s="191"/>
      <c r="AG59" s="191">
        <v>0</v>
      </c>
      <c r="AH59" s="191"/>
      <c r="AI59" s="191"/>
      <c r="AJ59" s="191"/>
      <c r="AK59" s="191"/>
      <c r="AL59" s="191"/>
      <c r="AM59" s="191">
        <v>3969</v>
      </c>
      <c r="AN59" s="191"/>
      <c r="AO59" s="191"/>
      <c r="AP59" s="191"/>
      <c r="AQ59" s="191"/>
      <c r="AR59" s="191"/>
      <c r="AS59" s="191">
        <v>37</v>
      </c>
      <c r="AT59" s="191"/>
      <c r="AU59" s="191"/>
      <c r="AV59" s="191"/>
      <c r="AW59" s="191"/>
      <c r="AX59" s="191"/>
      <c r="AY59" s="191">
        <v>3932</v>
      </c>
      <c r="AZ59" s="191"/>
      <c r="BA59" s="191"/>
      <c r="BB59" s="191"/>
      <c r="BC59" s="191"/>
      <c r="BD59" s="191"/>
      <c r="BE59" s="191">
        <v>0</v>
      </c>
      <c r="BF59" s="191"/>
      <c r="BG59" s="191"/>
      <c r="BH59" s="191"/>
      <c r="BI59" s="191"/>
      <c r="BJ59" s="191"/>
      <c r="BK59" s="11"/>
    </row>
    <row r="60" spans="2:62" ht="12.75" customHeight="1">
      <c r="B60" s="10"/>
      <c r="C60" s="10"/>
      <c r="D60" s="10"/>
      <c r="E60" s="5"/>
      <c r="F60" s="5"/>
      <c r="G60" s="122">
        <v>21</v>
      </c>
      <c r="H60" s="122"/>
      <c r="I60" s="122"/>
      <c r="J60" s="10"/>
      <c r="K60" s="10"/>
      <c r="L60" s="10"/>
      <c r="M60" s="10"/>
      <c r="N60" s="86"/>
      <c r="O60" s="191">
        <v>4450</v>
      </c>
      <c r="P60" s="191"/>
      <c r="Q60" s="191"/>
      <c r="R60" s="191"/>
      <c r="S60" s="191"/>
      <c r="T60" s="191"/>
      <c r="U60" s="191">
        <v>70</v>
      </c>
      <c r="V60" s="191"/>
      <c r="W60" s="191"/>
      <c r="X60" s="191"/>
      <c r="Y60" s="191"/>
      <c r="Z60" s="191"/>
      <c r="AA60" s="191">
        <v>4380</v>
      </c>
      <c r="AB60" s="191"/>
      <c r="AC60" s="191"/>
      <c r="AD60" s="191"/>
      <c r="AE60" s="191"/>
      <c r="AF60" s="191"/>
      <c r="AG60" s="191">
        <v>0</v>
      </c>
      <c r="AH60" s="191"/>
      <c r="AI60" s="191"/>
      <c r="AJ60" s="191"/>
      <c r="AK60" s="191"/>
      <c r="AL60" s="191"/>
      <c r="AM60" s="191">
        <v>4161</v>
      </c>
      <c r="AN60" s="191"/>
      <c r="AO60" s="191"/>
      <c r="AP60" s="191"/>
      <c r="AQ60" s="191"/>
      <c r="AR60" s="191"/>
      <c r="AS60" s="191">
        <v>26</v>
      </c>
      <c r="AT60" s="191"/>
      <c r="AU60" s="191"/>
      <c r="AV60" s="191"/>
      <c r="AW60" s="191"/>
      <c r="AX60" s="191"/>
      <c r="AY60" s="191">
        <v>4135</v>
      </c>
      <c r="AZ60" s="191"/>
      <c r="BA60" s="191"/>
      <c r="BB60" s="191"/>
      <c r="BC60" s="191"/>
      <c r="BD60" s="191"/>
      <c r="BE60" s="191">
        <v>0</v>
      </c>
      <c r="BF60" s="191"/>
      <c r="BG60" s="191"/>
      <c r="BH60" s="191"/>
      <c r="BI60" s="191"/>
      <c r="BJ60" s="191"/>
    </row>
    <row r="61" spans="2:62" ht="12.75" customHeight="1">
      <c r="B61" s="10"/>
      <c r="C61" s="10"/>
      <c r="D61" s="10"/>
      <c r="E61" s="5"/>
      <c r="F61" s="5"/>
      <c r="G61" s="122">
        <v>22</v>
      </c>
      <c r="H61" s="122"/>
      <c r="I61" s="122"/>
      <c r="J61" s="10"/>
      <c r="K61" s="10"/>
      <c r="L61" s="10"/>
      <c r="M61" s="10"/>
      <c r="N61" s="86"/>
      <c r="O61" s="191">
        <v>4568</v>
      </c>
      <c r="P61" s="191"/>
      <c r="Q61" s="191"/>
      <c r="R61" s="191"/>
      <c r="S61" s="191"/>
      <c r="T61" s="191"/>
      <c r="U61" s="191">
        <v>56</v>
      </c>
      <c r="V61" s="191"/>
      <c r="W61" s="191"/>
      <c r="X61" s="191"/>
      <c r="Y61" s="191"/>
      <c r="Z61" s="191"/>
      <c r="AA61" s="191">
        <v>4512</v>
      </c>
      <c r="AB61" s="191"/>
      <c r="AC61" s="191"/>
      <c r="AD61" s="191"/>
      <c r="AE61" s="191"/>
      <c r="AF61" s="191"/>
      <c r="AG61" s="200">
        <v>0</v>
      </c>
      <c r="AH61" s="200"/>
      <c r="AI61" s="200"/>
      <c r="AJ61" s="200"/>
      <c r="AK61" s="200"/>
      <c r="AL61" s="200"/>
      <c r="AM61" s="191">
        <v>4261</v>
      </c>
      <c r="AN61" s="191"/>
      <c r="AO61" s="191"/>
      <c r="AP61" s="191"/>
      <c r="AQ61" s="191"/>
      <c r="AR61" s="191"/>
      <c r="AS61" s="191">
        <v>20</v>
      </c>
      <c r="AT61" s="191"/>
      <c r="AU61" s="191"/>
      <c r="AV61" s="191"/>
      <c r="AW61" s="191"/>
      <c r="AX61" s="191"/>
      <c r="AY61" s="191">
        <v>4241</v>
      </c>
      <c r="AZ61" s="191"/>
      <c r="BA61" s="191"/>
      <c r="BB61" s="191"/>
      <c r="BC61" s="191"/>
      <c r="BD61" s="191"/>
      <c r="BE61" s="200">
        <v>0</v>
      </c>
      <c r="BF61" s="200"/>
      <c r="BG61" s="200"/>
      <c r="BH61" s="200"/>
      <c r="BI61" s="200"/>
      <c r="BJ61" s="200"/>
    </row>
    <row r="62" spans="2:62" s="11" customFormat="1" ht="12.75" customHeight="1">
      <c r="B62" s="12"/>
      <c r="C62" s="12"/>
      <c r="D62" s="12"/>
      <c r="E62" s="16"/>
      <c r="F62" s="16"/>
      <c r="G62" s="118">
        <v>23</v>
      </c>
      <c r="H62" s="118"/>
      <c r="I62" s="118"/>
      <c r="J62" s="12"/>
      <c r="K62" s="12"/>
      <c r="L62" s="12"/>
      <c r="M62" s="12"/>
      <c r="N62" s="87"/>
      <c r="O62" s="199">
        <f>SUM(U62:AL62)</f>
        <v>4640</v>
      </c>
      <c r="P62" s="199"/>
      <c r="Q62" s="199"/>
      <c r="R62" s="199"/>
      <c r="S62" s="199"/>
      <c r="T62" s="199"/>
      <c r="U62" s="199">
        <v>42</v>
      </c>
      <c r="V62" s="199"/>
      <c r="W62" s="199"/>
      <c r="X62" s="199"/>
      <c r="Y62" s="199"/>
      <c r="Z62" s="199"/>
      <c r="AA62" s="199">
        <v>4598</v>
      </c>
      <c r="AB62" s="199"/>
      <c r="AC62" s="199"/>
      <c r="AD62" s="199"/>
      <c r="AE62" s="199"/>
      <c r="AF62" s="199"/>
      <c r="AG62" s="199">
        <v>0</v>
      </c>
      <c r="AH62" s="199"/>
      <c r="AI62" s="199"/>
      <c r="AJ62" s="199"/>
      <c r="AK62" s="199"/>
      <c r="AL62" s="199"/>
      <c r="AM62" s="199">
        <f>SUM(AS62:BJ62)</f>
        <v>4343</v>
      </c>
      <c r="AN62" s="199"/>
      <c r="AO62" s="199"/>
      <c r="AP62" s="199"/>
      <c r="AQ62" s="199"/>
      <c r="AR62" s="199"/>
      <c r="AS62" s="199">
        <v>14</v>
      </c>
      <c r="AT62" s="199"/>
      <c r="AU62" s="199"/>
      <c r="AV62" s="199"/>
      <c r="AW62" s="199"/>
      <c r="AX62" s="199"/>
      <c r="AY62" s="199">
        <v>4329</v>
      </c>
      <c r="AZ62" s="199"/>
      <c r="BA62" s="199"/>
      <c r="BB62" s="199"/>
      <c r="BC62" s="199"/>
      <c r="BD62" s="199"/>
      <c r="BE62" s="199">
        <v>0</v>
      </c>
      <c r="BF62" s="199"/>
      <c r="BG62" s="199"/>
      <c r="BH62" s="199"/>
      <c r="BI62" s="199"/>
      <c r="BJ62" s="199"/>
    </row>
    <row r="63" spans="2:62" ht="7.5" customHeight="1">
      <c r="B63" s="7"/>
      <c r="C63" s="7"/>
      <c r="D63" s="7"/>
      <c r="E63" s="15"/>
      <c r="F63" s="15"/>
      <c r="G63" s="15"/>
      <c r="H63" s="15"/>
      <c r="I63" s="7"/>
      <c r="J63" s="7"/>
      <c r="K63" s="7"/>
      <c r="L63" s="7"/>
      <c r="M63" s="7"/>
      <c r="N63" s="88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2:62" ht="12.75" customHeight="1">
      <c r="B64" s="127" t="s">
        <v>4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 t="s">
        <v>123</v>
      </c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 t="s">
        <v>124</v>
      </c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9"/>
    </row>
    <row r="65" spans="2:62" ht="12.75" customHeight="1"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 t="s">
        <v>104</v>
      </c>
      <c r="P65" s="128"/>
      <c r="Q65" s="128"/>
      <c r="R65" s="128"/>
      <c r="S65" s="128"/>
      <c r="T65" s="128"/>
      <c r="U65" s="128" t="s">
        <v>120</v>
      </c>
      <c r="V65" s="128"/>
      <c r="W65" s="128"/>
      <c r="X65" s="128"/>
      <c r="Y65" s="128"/>
      <c r="Z65" s="128"/>
      <c r="AA65" s="128" t="s">
        <v>121</v>
      </c>
      <c r="AB65" s="128"/>
      <c r="AC65" s="128"/>
      <c r="AD65" s="128"/>
      <c r="AE65" s="128"/>
      <c r="AF65" s="128"/>
      <c r="AG65" s="128" t="s">
        <v>122</v>
      </c>
      <c r="AH65" s="128"/>
      <c r="AI65" s="128"/>
      <c r="AJ65" s="128"/>
      <c r="AK65" s="128"/>
      <c r="AL65" s="128"/>
      <c r="AM65" s="128" t="s">
        <v>104</v>
      </c>
      <c r="AN65" s="128"/>
      <c r="AO65" s="128"/>
      <c r="AP65" s="128"/>
      <c r="AQ65" s="128"/>
      <c r="AR65" s="128"/>
      <c r="AS65" s="128" t="s">
        <v>120</v>
      </c>
      <c r="AT65" s="128"/>
      <c r="AU65" s="128"/>
      <c r="AV65" s="128"/>
      <c r="AW65" s="128"/>
      <c r="AX65" s="128"/>
      <c r="AY65" s="128" t="s">
        <v>121</v>
      </c>
      <c r="AZ65" s="128"/>
      <c r="BA65" s="128"/>
      <c r="BB65" s="128"/>
      <c r="BC65" s="128"/>
      <c r="BD65" s="128"/>
      <c r="BE65" s="128" t="s">
        <v>122</v>
      </c>
      <c r="BF65" s="128"/>
      <c r="BG65" s="128"/>
      <c r="BH65" s="128"/>
      <c r="BI65" s="128"/>
      <c r="BJ65" s="129"/>
    </row>
    <row r="66" spans="2:38" ht="7.5" customHeight="1">
      <c r="B66" s="10"/>
      <c r="C66" s="5"/>
      <c r="D66" s="5"/>
      <c r="E66" s="5"/>
      <c r="F66" s="5"/>
      <c r="G66" s="10"/>
      <c r="H66" s="10"/>
      <c r="I66" s="10"/>
      <c r="J66" s="10"/>
      <c r="K66" s="10"/>
      <c r="L66" s="10"/>
      <c r="M66" s="10"/>
      <c r="N66" s="85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2:62" ht="12.75" customHeight="1">
      <c r="B67" s="10"/>
      <c r="C67" s="124" t="s">
        <v>30</v>
      </c>
      <c r="D67" s="124"/>
      <c r="E67" s="124"/>
      <c r="F67" s="124"/>
      <c r="G67" s="122">
        <v>19</v>
      </c>
      <c r="H67" s="122"/>
      <c r="I67" s="122"/>
      <c r="J67" s="124" t="s">
        <v>31</v>
      </c>
      <c r="K67" s="124"/>
      <c r="L67" s="124"/>
      <c r="M67" s="124"/>
      <c r="N67" s="86"/>
      <c r="O67" s="191">
        <f>SUM(U67:AL67)</f>
        <v>47</v>
      </c>
      <c r="P67" s="191"/>
      <c r="Q67" s="191"/>
      <c r="R67" s="191"/>
      <c r="S67" s="191"/>
      <c r="T67" s="191"/>
      <c r="U67" s="191">
        <v>8</v>
      </c>
      <c r="V67" s="191"/>
      <c r="W67" s="191"/>
      <c r="X67" s="191"/>
      <c r="Y67" s="191"/>
      <c r="Z67" s="191"/>
      <c r="AA67" s="191">
        <v>39</v>
      </c>
      <c r="AB67" s="191"/>
      <c r="AC67" s="191"/>
      <c r="AD67" s="191"/>
      <c r="AE67" s="191"/>
      <c r="AF67" s="191"/>
      <c r="AG67" s="191">
        <v>0</v>
      </c>
      <c r="AH67" s="191"/>
      <c r="AI67" s="191"/>
      <c r="AJ67" s="191"/>
      <c r="AK67" s="191"/>
      <c r="AL67" s="191"/>
      <c r="AM67" s="191">
        <f>SUM(AS67:BJ67)</f>
        <v>252</v>
      </c>
      <c r="AN67" s="191"/>
      <c r="AO67" s="191"/>
      <c r="AP67" s="191"/>
      <c r="AQ67" s="191"/>
      <c r="AR67" s="191"/>
      <c r="AS67" s="191">
        <v>62</v>
      </c>
      <c r="AT67" s="191"/>
      <c r="AU67" s="191"/>
      <c r="AV67" s="191"/>
      <c r="AW67" s="191"/>
      <c r="AX67" s="191"/>
      <c r="AY67" s="191">
        <v>190</v>
      </c>
      <c r="AZ67" s="191"/>
      <c r="BA67" s="191"/>
      <c r="BB67" s="191"/>
      <c r="BC67" s="191"/>
      <c r="BD67" s="191"/>
      <c r="BE67" s="191">
        <v>0</v>
      </c>
      <c r="BF67" s="191"/>
      <c r="BG67" s="191"/>
      <c r="BH67" s="191"/>
      <c r="BI67" s="191"/>
      <c r="BJ67" s="191"/>
    </row>
    <row r="68" spans="1:63" ht="12.75" customHeight="1">
      <c r="A68" s="11"/>
      <c r="B68" s="12"/>
      <c r="C68" s="10"/>
      <c r="D68" s="10"/>
      <c r="E68" s="5"/>
      <c r="F68" s="5"/>
      <c r="G68" s="122">
        <v>20</v>
      </c>
      <c r="H68" s="122"/>
      <c r="I68" s="122"/>
      <c r="J68" s="10"/>
      <c r="K68" s="10"/>
      <c r="L68" s="10"/>
      <c r="M68" s="10"/>
      <c r="N68" s="86"/>
      <c r="O68" s="191">
        <f>SUM(U68:AL68)</f>
        <v>47</v>
      </c>
      <c r="P68" s="191"/>
      <c r="Q68" s="191"/>
      <c r="R68" s="191"/>
      <c r="S68" s="191"/>
      <c r="T68" s="191"/>
      <c r="U68" s="191">
        <v>6</v>
      </c>
      <c r="V68" s="191"/>
      <c r="W68" s="191"/>
      <c r="X68" s="191"/>
      <c r="Y68" s="191"/>
      <c r="Z68" s="191"/>
      <c r="AA68" s="191">
        <v>41</v>
      </c>
      <c r="AB68" s="191"/>
      <c r="AC68" s="191"/>
      <c r="AD68" s="191"/>
      <c r="AE68" s="191"/>
      <c r="AF68" s="191"/>
      <c r="AG68" s="191">
        <v>0</v>
      </c>
      <c r="AH68" s="191"/>
      <c r="AI68" s="191"/>
      <c r="AJ68" s="191"/>
      <c r="AK68" s="191"/>
      <c r="AL68" s="191"/>
      <c r="AM68" s="191">
        <f>SUM(AS68:BJ68)</f>
        <v>238</v>
      </c>
      <c r="AN68" s="191"/>
      <c r="AO68" s="191"/>
      <c r="AP68" s="191"/>
      <c r="AQ68" s="191"/>
      <c r="AR68" s="191"/>
      <c r="AS68" s="191">
        <v>45</v>
      </c>
      <c r="AT68" s="191"/>
      <c r="AU68" s="191"/>
      <c r="AV68" s="191"/>
      <c r="AW68" s="191"/>
      <c r="AX68" s="191"/>
      <c r="AY68" s="191">
        <v>193</v>
      </c>
      <c r="AZ68" s="191"/>
      <c r="BA68" s="191"/>
      <c r="BB68" s="191"/>
      <c r="BC68" s="191"/>
      <c r="BD68" s="191"/>
      <c r="BE68" s="191">
        <v>0</v>
      </c>
      <c r="BF68" s="191"/>
      <c r="BG68" s="191"/>
      <c r="BH68" s="191"/>
      <c r="BI68" s="191"/>
      <c r="BJ68" s="191"/>
      <c r="BK68" s="11"/>
    </row>
    <row r="69" spans="2:62" ht="12.75" customHeight="1">
      <c r="B69" s="10"/>
      <c r="C69" s="10"/>
      <c r="D69" s="10"/>
      <c r="E69" s="5"/>
      <c r="F69" s="5"/>
      <c r="G69" s="122">
        <v>21</v>
      </c>
      <c r="H69" s="122"/>
      <c r="I69" s="122"/>
      <c r="J69" s="10"/>
      <c r="K69" s="10"/>
      <c r="L69" s="10"/>
      <c r="M69" s="10"/>
      <c r="N69" s="86"/>
      <c r="O69" s="191">
        <v>47</v>
      </c>
      <c r="P69" s="191"/>
      <c r="Q69" s="191"/>
      <c r="R69" s="191"/>
      <c r="S69" s="191"/>
      <c r="T69" s="191"/>
      <c r="U69" s="191">
        <v>4</v>
      </c>
      <c r="V69" s="191"/>
      <c r="W69" s="191"/>
      <c r="X69" s="191"/>
      <c r="Y69" s="191"/>
      <c r="Z69" s="191"/>
      <c r="AA69" s="191">
        <v>43</v>
      </c>
      <c r="AB69" s="191"/>
      <c r="AC69" s="191"/>
      <c r="AD69" s="191"/>
      <c r="AE69" s="191"/>
      <c r="AF69" s="191"/>
      <c r="AG69" s="200">
        <v>0</v>
      </c>
      <c r="AH69" s="200"/>
      <c r="AI69" s="200"/>
      <c r="AJ69" s="200"/>
      <c r="AK69" s="200"/>
      <c r="AL69" s="200"/>
      <c r="AM69" s="191">
        <v>242</v>
      </c>
      <c r="AN69" s="191"/>
      <c r="AO69" s="191"/>
      <c r="AP69" s="191"/>
      <c r="AQ69" s="191"/>
      <c r="AR69" s="191"/>
      <c r="AS69" s="191">
        <v>40</v>
      </c>
      <c r="AT69" s="191"/>
      <c r="AU69" s="191"/>
      <c r="AV69" s="191"/>
      <c r="AW69" s="191"/>
      <c r="AX69" s="191"/>
      <c r="AY69" s="191">
        <v>202</v>
      </c>
      <c r="AZ69" s="191"/>
      <c r="BA69" s="191"/>
      <c r="BB69" s="191"/>
      <c r="BC69" s="191"/>
      <c r="BD69" s="191"/>
      <c r="BE69" s="200">
        <v>0</v>
      </c>
      <c r="BF69" s="200"/>
      <c r="BG69" s="200"/>
      <c r="BH69" s="200"/>
      <c r="BI69" s="200"/>
      <c r="BJ69" s="200"/>
    </row>
    <row r="70" spans="2:62" ht="12.75" customHeight="1">
      <c r="B70" s="10"/>
      <c r="C70" s="10"/>
      <c r="D70" s="10"/>
      <c r="E70" s="5"/>
      <c r="F70" s="5"/>
      <c r="G70" s="122">
        <v>22</v>
      </c>
      <c r="H70" s="122"/>
      <c r="I70" s="122"/>
      <c r="J70" s="10"/>
      <c r="K70" s="10"/>
      <c r="L70" s="10"/>
      <c r="M70" s="10"/>
      <c r="N70" s="86"/>
      <c r="O70" s="200">
        <v>44</v>
      </c>
      <c r="P70" s="200"/>
      <c r="Q70" s="200"/>
      <c r="R70" s="200"/>
      <c r="S70" s="200"/>
      <c r="T70" s="200"/>
      <c r="U70" s="200">
        <v>1</v>
      </c>
      <c r="V70" s="200"/>
      <c r="W70" s="200"/>
      <c r="X70" s="200"/>
      <c r="Y70" s="200"/>
      <c r="Z70" s="200"/>
      <c r="AA70" s="200">
        <v>43</v>
      </c>
      <c r="AB70" s="200"/>
      <c r="AC70" s="200"/>
      <c r="AD70" s="200"/>
      <c r="AE70" s="200"/>
      <c r="AF70" s="200"/>
      <c r="AG70" s="200">
        <v>0</v>
      </c>
      <c r="AH70" s="200"/>
      <c r="AI70" s="200"/>
      <c r="AJ70" s="200"/>
      <c r="AK70" s="200"/>
      <c r="AL70" s="200"/>
      <c r="AM70" s="200">
        <v>263</v>
      </c>
      <c r="AN70" s="200"/>
      <c r="AO70" s="200"/>
      <c r="AP70" s="200"/>
      <c r="AQ70" s="200"/>
      <c r="AR70" s="200"/>
      <c r="AS70" s="200">
        <v>35</v>
      </c>
      <c r="AT70" s="200"/>
      <c r="AU70" s="200"/>
      <c r="AV70" s="200"/>
      <c r="AW70" s="200"/>
      <c r="AX70" s="200"/>
      <c r="AY70" s="200">
        <v>228</v>
      </c>
      <c r="AZ70" s="200"/>
      <c r="BA70" s="200"/>
      <c r="BB70" s="200"/>
      <c r="BC70" s="200"/>
      <c r="BD70" s="200"/>
      <c r="BE70" s="200">
        <v>0</v>
      </c>
      <c r="BF70" s="200"/>
      <c r="BG70" s="200"/>
      <c r="BH70" s="200"/>
      <c r="BI70" s="200"/>
      <c r="BJ70" s="200"/>
    </row>
    <row r="71" spans="2:62" s="11" customFormat="1" ht="12.75" customHeight="1">
      <c r="B71" s="12"/>
      <c r="C71" s="12"/>
      <c r="D71" s="12"/>
      <c r="E71" s="16"/>
      <c r="F71" s="16"/>
      <c r="G71" s="118">
        <v>23</v>
      </c>
      <c r="H71" s="118"/>
      <c r="I71" s="118"/>
      <c r="J71" s="12"/>
      <c r="K71" s="12"/>
      <c r="L71" s="12"/>
      <c r="M71" s="12"/>
      <c r="N71" s="87"/>
      <c r="O71" s="199">
        <f>SUM(U71:AL71)</f>
        <v>41</v>
      </c>
      <c r="P71" s="199"/>
      <c r="Q71" s="199"/>
      <c r="R71" s="199"/>
      <c r="S71" s="199"/>
      <c r="T71" s="199"/>
      <c r="U71" s="199">
        <v>1</v>
      </c>
      <c r="V71" s="199"/>
      <c r="W71" s="199"/>
      <c r="X71" s="199"/>
      <c r="Y71" s="199"/>
      <c r="Z71" s="199"/>
      <c r="AA71" s="199">
        <v>40</v>
      </c>
      <c r="AB71" s="199"/>
      <c r="AC71" s="199"/>
      <c r="AD71" s="199"/>
      <c r="AE71" s="199"/>
      <c r="AF71" s="199"/>
      <c r="AG71" s="199">
        <v>0</v>
      </c>
      <c r="AH71" s="199"/>
      <c r="AI71" s="199"/>
      <c r="AJ71" s="199"/>
      <c r="AK71" s="199"/>
      <c r="AL71" s="199"/>
      <c r="AM71" s="199">
        <f>SUM(AS71:BJ71)</f>
        <v>256</v>
      </c>
      <c r="AN71" s="199"/>
      <c r="AO71" s="199"/>
      <c r="AP71" s="199"/>
      <c r="AQ71" s="199"/>
      <c r="AR71" s="199"/>
      <c r="AS71" s="199">
        <v>27</v>
      </c>
      <c r="AT71" s="199"/>
      <c r="AU71" s="199"/>
      <c r="AV71" s="199"/>
      <c r="AW71" s="199"/>
      <c r="AX71" s="199"/>
      <c r="AY71" s="199">
        <v>229</v>
      </c>
      <c r="AZ71" s="199"/>
      <c r="BA71" s="199"/>
      <c r="BB71" s="199"/>
      <c r="BC71" s="199"/>
      <c r="BD71" s="199"/>
      <c r="BE71" s="199">
        <v>0</v>
      </c>
      <c r="BF71" s="199"/>
      <c r="BG71" s="199"/>
      <c r="BH71" s="199"/>
      <c r="BI71" s="199"/>
      <c r="BJ71" s="199"/>
    </row>
    <row r="72" spans="2:62" ht="7.5" customHeight="1">
      <c r="B72" s="7"/>
      <c r="C72" s="7"/>
      <c r="D72" s="7"/>
      <c r="E72" s="15"/>
      <c r="F72" s="15"/>
      <c r="G72" s="15"/>
      <c r="H72" s="15"/>
      <c r="I72" s="7"/>
      <c r="J72" s="7"/>
      <c r="K72" s="7"/>
      <c r="L72" s="7"/>
      <c r="M72" s="7"/>
      <c r="N72" s="88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2:6" ht="12" customHeight="1">
      <c r="B73" s="117" t="s">
        <v>17</v>
      </c>
      <c r="C73" s="117"/>
      <c r="D73" s="117"/>
      <c r="E73" s="6" t="s">
        <v>125</v>
      </c>
      <c r="F73" s="1" t="s">
        <v>18</v>
      </c>
    </row>
    <row r="77" spans="7:55" ht="12" customHeight="1">
      <c r="G77" s="31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7:55" ht="12" customHeight="1"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</row>
    <row r="79" spans="7:55" ht="12" customHeight="1">
      <c r="G79" s="31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</row>
    <row r="80" spans="7:55" ht="12" customHeight="1">
      <c r="G80" s="31"/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</row>
  </sheetData>
  <sheetProtection/>
  <mergeCells count="294">
    <mergeCell ref="AM16:AT17"/>
    <mergeCell ref="AM19:AT19"/>
    <mergeCell ref="AM20:AT20"/>
    <mergeCell ref="AM21:AT21"/>
    <mergeCell ref="AM22:AT22"/>
    <mergeCell ref="AM23:AT23"/>
    <mergeCell ref="B27:BJ27"/>
    <mergeCell ref="B28:BJ28"/>
    <mergeCell ref="B30:N31"/>
    <mergeCell ref="O30:BJ30"/>
    <mergeCell ref="O31:Z31"/>
    <mergeCell ref="AA31:AL31"/>
    <mergeCell ref="AM31:AX31"/>
    <mergeCell ref="AY31:BJ31"/>
    <mergeCell ref="C33:F33"/>
    <mergeCell ref="G33:I33"/>
    <mergeCell ref="J33:M33"/>
    <mergeCell ref="O33:Z33"/>
    <mergeCell ref="AA33:AL33"/>
    <mergeCell ref="AM33:AX33"/>
    <mergeCell ref="AY33:BJ33"/>
    <mergeCell ref="G34:I34"/>
    <mergeCell ref="O34:Z34"/>
    <mergeCell ref="AA34:AL34"/>
    <mergeCell ref="AM34:AX34"/>
    <mergeCell ref="AY34:BJ34"/>
    <mergeCell ref="G35:I35"/>
    <mergeCell ref="O35:Z35"/>
    <mergeCell ref="AA35:AL35"/>
    <mergeCell ref="AM35:AX35"/>
    <mergeCell ref="AY35:BJ35"/>
    <mergeCell ref="G36:I36"/>
    <mergeCell ref="O36:Z36"/>
    <mergeCell ref="AA36:AL36"/>
    <mergeCell ref="AM36:AX36"/>
    <mergeCell ref="AY36:BJ36"/>
    <mergeCell ref="G37:I37"/>
    <mergeCell ref="O37:Z37"/>
    <mergeCell ref="AA37:AL37"/>
    <mergeCell ref="AM37:AX37"/>
    <mergeCell ref="AY37:BJ37"/>
    <mergeCell ref="B39:D39"/>
    <mergeCell ref="B41:BJ41"/>
    <mergeCell ref="B43:N43"/>
    <mergeCell ref="O43:T43"/>
    <mergeCell ref="U43:Z43"/>
    <mergeCell ref="AA43:AF43"/>
    <mergeCell ref="AG43:AL43"/>
    <mergeCell ref="AM43:AR43"/>
    <mergeCell ref="AS43:AX43"/>
    <mergeCell ref="AY43:BD43"/>
    <mergeCell ref="BE43:BJ43"/>
    <mergeCell ref="C45:F45"/>
    <mergeCell ref="G45:I45"/>
    <mergeCell ref="J45:M45"/>
    <mergeCell ref="O45:T45"/>
    <mergeCell ref="U45:Z45"/>
    <mergeCell ref="AA45:AF45"/>
    <mergeCell ref="AG45:AL45"/>
    <mergeCell ref="AM45:AR45"/>
    <mergeCell ref="AS45:AX45"/>
    <mergeCell ref="AY45:BD45"/>
    <mergeCell ref="BE45:BJ45"/>
    <mergeCell ref="G46:I46"/>
    <mergeCell ref="O46:T46"/>
    <mergeCell ref="U46:Z46"/>
    <mergeCell ref="AA46:AF46"/>
    <mergeCell ref="AG46:AL46"/>
    <mergeCell ref="AM46:AR46"/>
    <mergeCell ref="AS46:AX46"/>
    <mergeCell ref="AY46:BD46"/>
    <mergeCell ref="BE46:BJ46"/>
    <mergeCell ref="G47:I47"/>
    <mergeCell ref="O47:T47"/>
    <mergeCell ref="U47:Z47"/>
    <mergeCell ref="AA47:AF47"/>
    <mergeCell ref="AG47:AL47"/>
    <mergeCell ref="AM47:AR47"/>
    <mergeCell ref="AS47:AX47"/>
    <mergeCell ref="AY47:BD47"/>
    <mergeCell ref="BE47:BJ47"/>
    <mergeCell ref="G48:I48"/>
    <mergeCell ref="O48:T48"/>
    <mergeCell ref="U48:Z48"/>
    <mergeCell ref="AA48:AF48"/>
    <mergeCell ref="AG48:AL48"/>
    <mergeCell ref="AM48:AR48"/>
    <mergeCell ref="AS48:AX48"/>
    <mergeCell ref="AY48:BD48"/>
    <mergeCell ref="BE48:BJ48"/>
    <mergeCell ref="G49:I49"/>
    <mergeCell ref="O49:T49"/>
    <mergeCell ref="U49:Z49"/>
    <mergeCell ref="AA49:AF49"/>
    <mergeCell ref="AG49:AL49"/>
    <mergeCell ref="AM49:AR49"/>
    <mergeCell ref="AS49:AX49"/>
    <mergeCell ref="AY49:BD49"/>
    <mergeCell ref="BE49:BJ49"/>
    <mergeCell ref="B51:D51"/>
    <mergeCell ref="B53:BJ53"/>
    <mergeCell ref="B55:N56"/>
    <mergeCell ref="O55:AL55"/>
    <mergeCell ref="AM55:BJ55"/>
    <mergeCell ref="O56:T56"/>
    <mergeCell ref="U56:Z56"/>
    <mergeCell ref="AA56:AF56"/>
    <mergeCell ref="AG56:AL56"/>
    <mergeCell ref="AS56:AX56"/>
    <mergeCell ref="AY56:BD56"/>
    <mergeCell ref="BE56:BJ56"/>
    <mergeCell ref="C58:F58"/>
    <mergeCell ref="G58:I58"/>
    <mergeCell ref="J58:M58"/>
    <mergeCell ref="O58:T58"/>
    <mergeCell ref="U58:Z58"/>
    <mergeCell ref="AA58:AF58"/>
    <mergeCell ref="G59:I59"/>
    <mergeCell ref="O59:T59"/>
    <mergeCell ref="U59:Z59"/>
    <mergeCell ref="AA59:AF59"/>
    <mergeCell ref="AG59:AL59"/>
    <mergeCell ref="AM56:AR56"/>
    <mergeCell ref="AM60:AR60"/>
    <mergeCell ref="AG58:AL58"/>
    <mergeCell ref="AM58:AR58"/>
    <mergeCell ref="AS58:AX58"/>
    <mergeCell ref="AY58:BD58"/>
    <mergeCell ref="BE58:BJ58"/>
    <mergeCell ref="AS61:AX61"/>
    <mergeCell ref="AM59:AR59"/>
    <mergeCell ref="AS59:AX59"/>
    <mergeCell ref="AY59:BD59"/>
    <mergeCell ref="BE59:BJ59"/>
    <mergeCell ref="G60:I60"/>
    <mergeCell ref="O60:T60"/>
    <mergeCell ref="U60:Z60"/>
    <mergeCell ref="AA60:AF60"/>
    <mergeCell ref="AG60:AL60"/>
    <mergeCell ref="AY62:BD62"/>
    <mergeCell ref="AS60:AX60"/>
    <mergeCell ref="AY60:BD60"/>
    <mergeCell ref="BE60:BJ60"/>
    <mergeCell ref="G61:I61"/>
    <mergeCell ref="O61:T61"/>
    <mergeCell ref="U61:Z61"/>
    <mergeCell ref="AA61:AF61"/>
    <mergeCell ref="AG61:AL61"/>
    <mergeCell ref="AM61:AR61"/>
    <mergeCell ref="AS65:AX65"/>
    <mergeCell ref="AY61:BD61"/>
    <mergeCell ref="BE61:BJ61"/>
    <mergeCell ref="G62:I62"/>
    <mergeCell ref="O62:T62"/>
    <mergeCell ref="U62:Z62"/>
    <mergeCell ref="AA62:AF62"/>
    <mergeCell ref="AG62:AL62"/>
    <mergeCell ref="AM62:AR62"/>
    <mergeCell ref="AS62:AX62"/>
    <mergeCell ref="AM67:AR67"/>
    <mergeCell ref="BE62:BJ62"/>
    <mergeCell ref="B64:N65"/>
    <mergeCell ref="O64:AL64"/>
    <mergeCell ref="AM64:BJ64"/>
    <mergeCell ref="O65:T65"/>
    <mergeCell ref="U65:Z65"/>
    <mergeCell ref="AA65:AF65"/>
    <mergeCell ref="AG65:AL65"/>
    <mergeCell ref="AM65:AR65"/>
    <mergeCell ref="AS68:AX68"/>
    <mergeCell ref="AY65:BD65"/>
    <mergeCell ref="BE65:BJ65"/>
    <mergeCell ref="C67:F67"/>
    <mergeCell ref="G67:I67"/>
    <mergeCell ref="J67:M67"/>
    <mergeCell ref="O67:T67"/>
    <mergeCell ref="U67:Z67"/>
    <mergeCell ref="AA67:AF67"/>
    <mergeCell ref="AG67:AL67"/>
    <mergeCell ref="AY69:BD69"/>
    <mergeCell ref="AS67:AX67"/>
    <mergeCell ref="AY67:BD67"/>
    <mergeCell ref="BE67:BJ67"/>
    <mergeCell ref="G68:I68"/>
    <mergeCell ref="O68:T68"/>
    <mergeCell ref="U68:Z68"/>
    <mergeCell ref="AA68:AF68"/>
    <mergeCell ref="AG68:AL68"/>
    <mergeCell ref="AM68:AR68"/>
    <mergeCell ref="BE70:BJ70"/>
    <mergeCell ref="AY68:BD68"/>
    <mergeCell ref="BE68:BJ68"/>
    <mergeCell ref="G69:I69"/>
    <mergeCell ref="O69:T69"/>
    <mergeCell ref="U69:Z69"/>
    <mergeCell ref="AA69:AF69"/>
    <mergeCell ref="AG69:AL69"/>
    <mergeCell ref="AM69:AR69"/>
    <mergeCell ref="AS69:AX69"/>
    <mergeCell ref="AM71:AR71"/>
    <mergeCell ref="BE69:BJ69"/>
    <mergeCell ref="G70:I70"/>
    <mergeCell ref="O70:T70"/>
    <mergeCell ref="U70:Z70"/>
    <mergeCell ref="AA70:AF70"/>
    <mergeCell ref="AG70:AL70"/>
    <mergeCell ref="AM70:AR70"/>
    <mergeCell ref="AS70:AX70"/>
    <mergeCell ref="AY70:BD70"/>
    <mergeCell ref="BC6:BJ7"/>
    <mergeCell ref="AS71:AX71"/>
    <mergeCell ref="AY71:BD71"/>
    <mergeCell ref="BE71:BJ71"/>
    <mergeCell ref="B73:D73"/>
    <mergeCell ref="G71:I71"/>
    <mergeCell ref="O71:T71"/>
    <mergeCell ref="U71:Z71"/>
    <mergeCell ref="AA71:AF71"/>
    <mergeCell ref="AG71:AL71"/>
    <mergeCell ref="G12:I12"/>
    <mergeCell ref="B3:BJ3"/>
    <mergeCell ref="B5:N7"/>
    <mergeCell ref="O5:V5"/>
    <mergeCell ref="W5:BJ5"/>
    <mergeCell ref="O6:V7"/>
    <mergeCell ref="W6:AD7"/>
    <mergeCell ref="AE6:AL7"/>
    <mergeCell ref="AM6:AT7"/>
    <mergeCell ref="AU6:BB7"/>
    <mergeCell ref="O9:V9"/>
    <mergeCell ref="O10:V10"/>
    <mergeCell ref="O11:V11"/>
    <mergeCell ref="O12:V12"/>
    <mergeCell ref="O13:V13"/>
    <mergeCell ref="C9:F9"/>
    <mergeCell ref="J9:M9"/>
    <mergeCell ref="G9:I9"/>
    <mergeCell ref="G10:I10"/>
    <mergeCell ref="G11:I11"/>
    <mergeCell ref="W9:AD9"/>
    <mergeCell ref="AE9:AL9"/>
    <mergeCell ref="AM9:AT9"/>
    <mergeCell ref="AU9:BB9"/>
    <mergeCell ref="BC9:BJ9"/>
    <mergeCell ref="W10:AD10"/>
    <mergeCell ref="AE10:AL10"/>
    <mergeCell ref="AM10:AT10"/>
    <mergeCell ref="AU10:BB10"/>
    <mergeCell ref="BC10:BJ10"/>
    <mergeCell ref="W11:AD11"/>
    <mergeCell ref="AE11:AL11"/>
    <mergeCell ref="AM11:AT11"/>
    <mergeCell ref="AU11:BB11"/>
    <mergeCell ref="BC11:BJ11"/>
    <mergeCell ref="W12:AD12"/>
    <mergeCell ref="AE12:AL12"/>
    <mergeCell ref="AM12:AT12"/>
    <mergeCell ref="AU12:BB12"/>
    <mergeCell ref="BC12:BJ12"/>
    <mergeCell ref="W13:AD13"/>
    <mergeCell ref="AE13:AL13"/>
    <mergeCell ref="AM13:AT13"/>
    <mergeCell ref="AU13:BB13"/>
    <mergeCell ref="BC13:BJ13"/>
    <mergeCell ref="B15:N17"/>
    <mergeCell ref="O16:V17"/>
    <mergeCell ref="W16:AD17"/>
    <mergeCell ref="AE16:AL17"/>
    <mergeCell ref="G13:I13"/>
    <mergeCell ref="G23:I23"/>
    <mergeCell ref="O23:V23"/>
    <mergeCell ref="C19:F19"/>
    <mergeCell ref="G19:I19"/>
    <mergeCell ref="J19:M19"/>
    <mergeCell ref="O19:V19"/>
    <mergeCell ref="G20:I20"/>
    <mergeCell ref="O20:V20"/>
    <mergeCell ref="AE20:AL20"/>
    <mergeCell ref="W21:AD21"/>
    <mergeCell ref="AE21:AL21"/>
    <mergeCell ref="G21:I21"/>
    <mergeCell ref="O21:V21"/>
    <mergeCell ref="G22:I22"/>
    <mergeCell ref="O22:V22"/>
    <mergeCell ref="B25:D25"/>
    <mergeCell ref="W15:AT15"/>
    <mergeCell ref="O15:V15"/>
    <mergeCell ref="W22:AD22"/>
    <mergeCell ref="AE22:AL22"/>
    <mergeCell ref="W23:AD23"/>
    <mergeCell ref="AE23:AL23"/>
    <mergeCell ref="W19:AD19"/>
    <mergeCell ref="AE19:AL19"/>
    <mergeCell ref="W20:AD20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  <rowBreaks count="1" manualBreakCount="1">
    <brk id="73" max="6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M74"/>
  <sheetViews>
    <sheetView zoomScalePageLayoutView="0" workbookViewId="0" topLeftCell="A1">
      <selection activeCell="B3" sqref="B3:BJ3"/>
    </sheetView>
  </sheetViews>
  <sheetFormatPr defaultColWidth="9.140625" defaultRowHeight="10.5" customHeight="1"/>
  <cols>
    <col min="1" max="1" width="0.9921875" style="1" customWidth="1"/>
    <col min="2" max="63" width="1.57421875" style="1" customWidth="1"/>
    <col min="64" max="64" width="9.00390625" style="1" customWidth="1"/>
    <col min="65" max="16384" width="9.00390625" style="1" customWidth="1"/>
  </cols>
  <sheetData>
    <row r="1" ht="10.5" customHeight="1">
      <c r="BK1" s="2" t="s">
        <v>142</v>
      </c>
    </row>
    <row r="3" spans="2:64" s="4" customFormat="1" ht="18" customHeight="1">
      <c r="B3" s="305" t="s">
        <v>143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"/>
      <c r="BL3" s="3"/>
    </row>
    <row r="4" spans="2:64" ht="7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10"/>
      <c r="BL4" s="10"/>
    </row>
    <row r="5" spans="2:64" ht="12.75" customHeight="1">
      <c r="B5" s="13"/>
      <c r="C5" s="13"/>
      <c r="D5" s="13"/>
      <c r="E5" s="13"/>
      <c r="F5" s="13"/>
      <c r="G5" s="13"/>
      <c r="H5" s="13"/>
      <c r="I5" s="13"/>
      <c r="J5" s="13"/>
      <c r="K5" s="85"/>
      <c r="L5" s="101"/>
      <c r="M5" s="13"/>
      <c r="N5" s="13"/>
      <c r="O5" s="13"/>
      <c r="P5" s="13"/>
      <c r="Q5" s="13"/>
      <c r="R5" s="13"/>
      <c r="S5" s="13"/>
      <c r="T5" s="85"/>
      <c r="U5" s="128" t="s">
        <v>78</v>
      </c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 t="s">
        <v>79</v>
      </c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9"/>
      <c r="BK5" s="10"/>
      <c r="BL5" s="10"/>
    </row>
    <row r="6" spans="2:64" ht="12.75" customHeight="1">
      <c r="B6" s="124" t="s">
        <v>4</v>
      </c>
      <c r="C6" s="124"/>
      <c r="D6" s="124"/>
      <c r="E6" s="124"/>
      <c r="F6" s="124"/>
      <c r="G6" s="124"/>
      <c r="H6" s="124"/>
      <c r="I6" s="124"/>
      <c r="J6" s="124"/>
      <c r="K6" s="165"/>
      <c r="L6" s="306" t="s">
        <v>144</v>
      </c>
      <c r="M6" s="124"/>
      <c r="N6" s="124"/>
      <c r="O6" s="124"/>
      <c r="P6" s="124"/>
      <c r="Q6" s="124"/>
      <c r="R6" s="124"/>
      <c r="S6" s="124"/>
      <c r="T6" s="165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 t="s">
        <v>145</v>
      </c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 t="s">
        <v>146</v>
      </c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9"/>
      <c r="BK6" s="5"/>
      <c r="BL6" s="5"/>
    </row>
    <row r="7" spans="2:64" ht="12.75" customHeight="1">
      <c r="B7" s="7"/>
      <c r="C7" s="7"/>
      <c r="D7" s="7"/>
      <c r="E7" s="7"/>
      <c r="F7" s="7"/>
      <c r="G7" s="7"/>
      <c r="H7" s="7"/>
      <c r="I7" s="7"/>
      <c r="J7" s="7"/>
      <c r="K7" s="88"/>
      <c r="L7" s="102"/>
      <c r="M7" s="7"/>
      <c r="N7" s="7"/>
      <c r="O7" s="7"/>
      <c r="P7" s="7"/>
      <c r="Q7" s="7"/>
      <c r="R7" s="7"/>
      <c r="S7" s="7"/>
      <c r="T7" s="88"/>
      <c r="U7" s="128" t="s">
        <v>147</v>
      </c>
      <c r="V7" s="128"/>
      <c r="W7" s="128"/>
      <c r="X7" s="128"/>
      <c r="Y7" s="128"/>
      <c r="Z7" s="128"/>
      <c r="AA7" s="128"/>
      <c r="AB7" s="128" t="s">
        <v>148</v>
      </c>
      <c r="AC7" s="128"/>
      <c r="AD7" s="128"/>
      <c r="AE7" s="128"/>
      <c r="AF7" s="128"/>
      <c r="AG7" s="128"/>
      <c r="AH7" s="128"/>
      <c r="AI7" s="128" t="s">
        <v>21</v>
      </c>
      <c r="AJ7" s="128"/>
      <c r="AK7" s="128"/>
      <c r="AL7" s="128"/>
      <c r="AM7" s="128"/>
      <c r="AN7" s="128"/>
      <c r="AO7" s="128"/>
      <c r="AP7" s="128" t="s">
        <v>149</v>
      </c>
      <c r="AQ7" s="128"/>
      <c r="AR7" s="128"/>
      <c r="AS7" s="128"/>
      <c r="AT7" s="128"/>
      <c r="AU7" s="128"/>
      <c r="AV7" s="128"/>
      <c r="AW7" s="128" t="s">
        <v>21</v>
      </c>
      <c r="AX7" s="128"/>
      <c r="AY7" s="128"/>
      <c r="AZ7" s="128"/>
      <c r="BA7" s="128"/>
      <c r="BB7" s="128"/>
      <c r="BC7" s="128"/>
      <c r="BD7" s="128" t="s">
        <v>149</v>
      </c>
      <c r="BE7" s="128"/>
      <c r="BF7" s="128"/>
      <c r="BG7" s="128"/>
      <c r="BH7" s="128"/>
      <c r="BI7" s="128"/>
      <c r="BJ7" s="129"/>
      <c r="BK7" s="5"/>
      <c r="BL7" s="5"/>
    </row>
    <row r="8" spans="2:62" ht="9.75" customHeight="1">
      <c r="B8" s="10"/>
      <c r="C8" s="5"/>
      <c r="D8" s="5"/>
      <c r="F8" s="5"/>
      <c r="G8" s="5"/>
      <c r="H8" s="13"/>
      <c r="I8" s="41"/>
      <c r="J8" s="41"/>
      <c r="K8" s="85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22" t="s">
        <v>72</v>
      </c>
      <c r="AG8" s="122"/>
      <c r="AH8" s="12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22" t="s">
        <v>72</v>
      </c>
      <c r="AU8" s="122"/>
      <c r="AV8" s="122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22" t="s">
        <v>72</v>
      </c>
      <c r="BI8" s="122"/>
      <c r="BJ8" s="122"/>
    </row>
    <row r="9" spans="2:62" ht="12.75" customHeight="1">
      <c r="B9" s="124" t="s">
        <v>30</v>
      </c>
      <c r="C9" s="124"/>
      <c r="D9" s="124"/>
      <c r="E9" s="124"/>
      <c r="F9" s="122">
        <v>19</v>
      </c>
      <c r="G9" s="122"/>
      <c r="H9" s="124" t="s">
        <v>31</v>
      </c>
      <c r="I9" s="124"/>
      <c r="J9" s="124"/>
      <c r="K9" s="165"/>
      <c r="L9" s="299">
        <v>56421</v>
      </c>
      <c r="M9" s="299"/>
      <c r="N9" s="299"/>
      <c r="O9" s="299"/>
      <c r="P9" s="299"/>
      <c r="Q9" s="299"/>
      <c r="R9" s="299"/>
      <c r="S9" s="299"/>
      <c r="T9" s="299"/>
      <c r="U9" s="299">
        <v>1934240</v>
      </c>
      <c r="V9" s="299"/>
      <c r="W9" s="299"/>
      <c r="X9" s="299"/>
      <c r="Y9" s="299"/>
      <c r="Z9" s="299"/>
      <c r="AA9" s="299"/>
      <c r="AB9" s="299">
        <v>46916846</v>
      </c>
      <c r="AC9" s="299"/>
      <c r="AD9" s="299"/>
      <c r="AE9" s="299"/>
      <c r="AF9" s="299"/>
      <c r="AG9" s="299"/>
      <c r="AH9" s="299"/>
      <c r="AI9" s="299">
        <v>43057</v>
      </c>
      <c r="AJ9" s="299"/>
      <c r="AK9" s="299"/>
      <c r="AL9" s="299"/>
      <c r="AM9" s="299"/>
      <c r="AN9" s="299"/>
      <c r="AO9" s="299"/>
      <c r="AP9" s="299">
        <v>19596708</v>
      </c>
      <c r="AQ9" s="299"/>
      <c r="AR9" s="299"/>
      <c r="AS9" s="299"/>
      <c r="AT9" s="299"/>
      <c r="AU9" s="299"/>
      <c r="AV9" s="299"/>
      <c r="AW9" s="299">
        <v>985581</v>
      </c>
      <c r="AX9" s="299"/>
      <c r="AY9" s="299"/>
      <c r="AZ9" s="299"/>
      <c r="BA9" s="299"/>
      <c r="BB9" s="299"/>
      <c r="BC9" s="299"/>
      <c r="BD9" s="299">
        <v>14684073</v>
      </c>
      <c r="BE9" s="299"/>
      <c r="BF9" s="299"/>
      <c r="BG9" s="299"/>
      <c r="BH9" s="299"/>
      <c r="BI9" s="299"/>
      <c r="BJ9" s="299"/>
    </row>
    <row r="10" spans="2:62" ht="12.75" customHeight="1">
      <c r="B10" s="10"/>
      <c r="C10" s="10"/>
      <c r="D10" s="10"/>
      <c r="F10" s="122">
        <v>20</v>
      </c>
      <c r="G10" s="122"/>
      <c r="H10" s="10"/>
      <c r="I10" s="10"/>
      <c r="J10" s="10"/>
      <c r="K10" s="86"/>
      <c r="L10" s="299">
        <v>0</v>
      </c>
      <c r="M10" s="299"/>
      <c r="N10" s="299"/>
      <c r="O10" s="299"/>
      <c r="P10" s="299"/>
      <c r="Q10" s="299"/>
      <c r="R10" s="299"/>
      <c r="S10" s="299"/>
      <c r="T10" s="299"/>
      <c r="U10" s="299">
        <v>202727</v>
      </c>
      <c r="V10" s="299"/>
      <c r="W10" s="299"/>
      <c r="X10" s="299"/>
      <c r="Y10" s="299"/>
      <c r="Z10" s="299"/>
      <c r="AA10" s="299"/>
      <c r="AB10" s="299">
        <v>4722803</v>
      </c>
      <c r="AC10" s="299"/>
      <c r="AD10" s="299"/>
      <c r="AE10" s="299"/>
      <c r="AF10" s="299"/>
      <c r="AG10" s="299"/>
      <c r="AH10" s="299"/>
      <c r="AI10" s="299">
        <v>3858</v>
      </c>
      <c r="AJ10" s="299"/>
      <c r="AK10" s="299"/>
      <c r="AL10" s="299"/>
      <c r="AM10" s="299"/>
      <c r="AN10" s="299"/>
      <c r="AO10" s="299"/>
      <c r="AP10" s="299">
        <v>1839395</v>
      </c>
      <c r="AQ10" s="299"/>
      <c r="AR10" s="299"/>
      <c r="AS10" s="299"/>
      <c r="AT10" s="299"/>
      <c r="AU10" s="299"/>
      <c r="AV10" s="299"/>
      <c r="AW10" s="299">
        <v>88823</v>
      </c>
      <c r="AX10" s="299"/>
      <c r="AY10" s="299"/>
      <c r="AZ10" s="299"/>
      <c r="BA10" s="299"/>
      <c r="BB10" s="299"/>
      <c r="BC10" s="299"/>
      <c r="BD10" s="299">
        <v>1359222</v>
      </c>
      <c r="BE10" s="299"/>
      <c r="BF10" s="299"/>
      <c r="BG10" s="299"/>
      <c r="BH10" s="299"/>
      <c r="BI10" s="299"/>
      <c r="BJ10" s="299"/>
    </row>
    <row r="11" spans="2:62" ht="12.75" customHeight="1">
      <c r="B11" s="10"/>
      <c r="C11" s="10"/>
      <c r="D11" s="10"/>
      <c r="E11" s="10"/>
      <c r="F11" s="122">
        <v>21</v>
      </c>
      <c r="G11" s="122"/>
      <c r="H11" s="10"/>
      <c r="I11" s="10"/>
      <c r="J11" s="10"/>
      <c r="K11" s="86"/>
      <c r="L11" s="299">
        <v>0</v>
      </c>
      <c r="M11" s="299"/>
      <c r="N11" s="299"/>
      <c r="O11" s="299"/>
      <c r="P11" s="299"/>
      <c r="Q11" s="299"/>
      <c r="R11" s="299"/>
      <c r="S11" s="299"/>
      <c r="T11" s="299"/>
      <c r="U11" s="299">
        <v>1011</v>
      </c>
      <c r="V11" s="299"/>
      <c r="W11" s="299"/>
      <c r="X11" s="299"/>
      <c r="Y11" s="299"/>
      <c r="Z11" s="299"/>
      <c r="AA11" s="299"/>
      <c r="AB11" s="299">
        <v>45505</v>
      </c>
      <c r="AC11" s="299"/>
      <c r="AD11" s="299"/>
      <c r="AE11" s="299"/>
      <c r="AF11" s="299"/>
      <c r="AG11" s="299"/>
      <c r="AH11" s="299"/>
      <c r="AI11" s="299">
        <v>23</v>
      </c>
      <c r="AJ11" s="299"/>
      <c r="AK11" s="299"/>
      <c r="AL11" s="299"/>
      <c r="AM11" s="299"/>
      <c r="AN11" s="299"/>
      <c r="AO11" s="299"/>
      <c r="AP11" s="299">
        <v>8269</v>
      </c>
      <c r="AQ11" s="299"/>
      <c r="AR11" s="299"/>
      <c r="AS11" s="299"/>
      <c r="AT11" s="299"/>
      <c r="AU11" s="299"/>
      <c r="AV11" s="299"/>
      <c r="AW11" s="299">
        <v>458</v>
      </c>
      <c r="AX11" s="299"/>
      <c r="AY11" s="299"/>
      <c r="AZ11" s="299"/>
      <c r="BA11" s="299"/>
      <c r="BB11" s="299"/>
      <c r="BC11" s="299"/>
      <c r="BD11" s="299">
        <v>30530</v>
      </c>
      <c r="BE11" s="299"/>
      <c r="BF11" s="299"/>
      <c r="BG11" s="299"/>
      <c r="BH11" s="299"/>
      <c r="BI11" s="299"/>
      <c r="BJ11" s="299"/>
    </row>
    <row r="12" spans="2:62" ht="12.75" customHeight="1">
      <c r="B12" s="10"/>
      <c r="C12" s="10"/>
      <c r="D12" s="10"/>
      <c r="E12" s="10"/>
      <c r="F12" s="122">
        <v>22</v>
      </c>
      <c r="G12" s="122"/>
      <c r="H12" s="10"/>
      <c r="I12" s="10"/>
      <c r="J12" s="10"/>
      <c r="K12" s="86"/>
      <c r="L12" s="299">
        <v>0</v>
      </c>
      <c r="M12" s="299"/>
      <c r="N12" s="299"/>
      <c r="O12" s="299"/>
      <c r="P12" s="299"/>
      <c r="Q12" s="299"/>
      <c r="R12" s="299"/>
      <c r="S12" s="299"/>
      <c r="T12" s="299"/>
      <c r="U12" s="299">
        <v>513</v>
      </c>
      <c r="V12" s="299"/>
      <c r="W12" s="299"/>
      <c r="X12" s="299"/>
      <c r="Y12" s="299"/>
      <c r="Z12" s="299"/>
      <c r="AA12" s="299"/>
      <c r="AB12" s="299">
        <v>37654</v>
      </c>
      <c r="AC12" s="299"/>
      <c r="AD12" s="299"/>
      <c r="AE12" s="299"/>
      <c r="AF12" s="299"/>
      <c r="AG12" s="299"/>
      <c r="AH12" s="299"/>
      <c r="AI12" s="299">
        <v>0</v>
      </c>
      <c r="AJ12" s="299"/>
      <c r="AK12" s="299"/>
      <c r="AL12" s="299"/>
      <c r="AM12" s="299"/>
      <c r="AN12" s="299"/>
      <c r="AO12" s="299"/>
      <c r="AP12" s="299">
        <v>429</v>
      </c>
      <c r="AQ12" s="299"/>
      <c r="AR12" s="299"/>
      <c r="AS12" s="299"/>
      <c r="AT12" s="299"/>
      <c r="AU12" s="299"/>
      <c r="AV12" s="299"/>
      <c r="AW12" s="299">
        <v>383</v>
      </c>
      <c r="AX12" s="299"/>
      <c r="AY12" s="299"/>
      <c r="AZ12" s="299"/>
      <c r="BA12" s="299"/>
      <c r="BB12" s="299"/>
      <c r="BC12" s="299"/>
      <c r="BD12" s="299">
        <v>35731</v>
      </c>
      <c r="BE12" s="299"/>
      <c r="BF12" s="299"/>
      <c r="BG12" s="299"/>
      <c r="BH12" s="299"/>
      <c r="BI12" s="299"/>
      <c r="BJ12" s="299"/>
    </row>
    <row r="13" spans="2:62" s="11" customFormat="1" ht="12.75" customHeight="1">
      <c r="B13" s="12"/>
      <c r="C13" s="12"/>
      <c r="D13" s="12"/>
      <c r="E13" s="12"/>
      <c r="F13" s="118">
        <v>23</v>
      </c>
      <c r="G13" s="118"/>
      <c r="H13" s="12"/>
      <c r="I13" s="12"/>
      <c r="J13" s="12"/>
      <c r="K13" s="87"/>
      <c r="L13" s="300">
        <v>0</v>
      </c>
      <c r="M13" s="300"/>
      <c r="N13" s="300"/>
      <c r="O13" s="300"/>
      <c r="P13" s="300"/>
      <c r="Q13" s="300"/>
      <c r="R13" s="300"/>
      <c r="S13" s="300"/>
      <c r="T13" s="300"/>
      <c r="U13" s="300">
        <v>0</v>
      </c>
      <c r="V13" s="300"/>
      <c r="W13" s="300"/>
      <c r="X13" s="300"/>
      <c r="Y13" s="300"/>
      <c r="Z13" s="300"/>
      <c r="AA13" s="300"/>
      <c r="AB13" s="300">
        <v>54</v>
      </c>
      <c r="AC13" s="300"/>
      <c r="AD13" s="300"/>
      <c r="AE13" s="300"/>
      <c r="AF13" s="300"/>
      <c r="AG13" s="300"/>
      <c r="AH13" s="300"/>
      <c r="AI13" s="300">
        <v>0</v>
      </c>
      <c r="AJ13" s="300"/>
      <c r="AK13" s="300"/>
      <c r="AL13" s="300"/>
      <c r="AM13" s="300"/>
      <c r="AN13" s="300"/>
      <c r="AO13" s="300"/>
      <c r="AP13" s="300">
        <v>44</v>
      </c>
      <c r="AQ13" s="300"/>
      <c r="AR13" s="300"/>
      <c r="AS13" s="300"/>
      <c r="AT13" s="300"/>
      <c r="AU13" s="300"/>
      <c r="AV13" s="300"/>
      <c r="AW13" s="300">
        <v>0</v>
      </c>
      <c r="AX13" s="300"/>
      <c r="AY13" s="300"/>
      <c r="AZ13" s="300"/>
      <c r="BA13" s="300"/>
      <c r="BB13" s="300"/>
      <c r="BC13" s="300"/>
      <c r="BD13" s="300">
        <v>10</v>
      </c>
      <c r="BE13" s="300"/>
      <c r="BF13" s="300"/>
      <c r="BG13" s="300"/>
      <c r="BH13" s="300"/>
      <c r="BI13" s="300"/>
      <c r="BJ13" s="300"/>
    </row>
    <row r="14" spans="2:64" ht="7.5" customHeight="1">
      <c r="B14" s="7"/>
      <c r="C14" s="7"/>
      <c r="D14" s="7"/>
      <c r="E14" s="7"/>
      <c r="F14" s="15"/>
      <c r="G14" s="15"/>
      <c r="H14" s="7"/>
      <c r="I14" s="7"/>
      <c r="J14" s="7"/>
      <c r="K14" s="8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10"/>
      <c r="BL14" s="10"/>
    </row>
    <row r="15" spans="2:63" ht="12.75" customHeight="1">
      <c r="B15" s="83"/>
      <c r="C15" s="83"/>
      <c r="D15" s="83"/>
      <c r="E15" s="83"/>
      <c r="F15" s="83"/>
      <c r="G15" s="83"/>
      <c r="H15" s="83"/>
      <c r="I15" s="83"/>
      <c r="J15" s="83"/>
      <c r="K15" s="95"/>
      <c r="L15" s="128" t="s">
        <v>150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 t="s">
        <v>151</v>
      </c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 t="s">
        <v>152</v>
      </c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9"/>
      <c r="BK15" s="10"/>
    </row>
    <row r="16" spans="2:65" ht="12.75" customHeight="1">
      <c r="B16" s="124" t="s">
        <v>4</v>
      </c>
      <c r="C16" s="124"/>
      <c r="D16" s="124"/>
      <c r="E16" s="124"/>
      <c r="F16" s="124"/>
      <c r="G16" s="124"/>
      <c r="H16" s="124"/>
      <c r="I16" s="124"/>
      <c r="J16" s="124"/>
      <c r="K16" s="165"/>
      <c r="L16" s="128" t="s">
        <v>153</v>
      </c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9"/>
      <c r="BK16" s="5"/>
      <c r="BM16" s="10"/>
    </row>
    <row r="17" spans="2:63" ht="12.75" customHeight="1">
      <c r="B17" s="96"/>
      <c r="C17" s="96"/>
      <c r="D17" s="96"/>
      <c r="E17" s="96"/>
      <c r="F17" s="96"/>
      <c r="G17" s="96"/>
      <c r="H17" s="96"/>
      <c r="I17" s="96"/>
      <c r="J17" s="96"/>
      <c r="K17" s="97"/>
      <c r="L17" s="128" t="s">
        <v>21</v>
      </c>
      <c r="M17" s="128"/>
      <c r="N17" s="128"/>
      <c r="O17" s="128"/>
      <c r="P17" s="128"/>
      <c r="Q17" s="128"/>
      <c r="R17" s="128"/>
      <c r="S17" s="128"/>
      <c r="T17" s="128" t="s">
        <v>149</v>
      </c>
      <c r="U17" s="128"/>
      <c r="V17" s="128"/>
      <c r="W17" s="128"/>
      <c r="X17" s="128"/>
      <c r="Y17" s="128"/>
      <c r="Z17" s="128"/>
      <c r="AA17" s="128"/>
      <c r="AB17" s="128"/>
      <c r="AC17" s="128" t="s">
        <v>21</v>
      </c>
      <c r="AD17" s="128"/>
      <c r="AE17" s="128"/>
      <c r="AF17" s="128"/>
      <c r="AG17" s="128"/>
      <c r="AH17" s="128"/>
      <c r="AI17" s="128"/>
      <c r="AJ17" s="128"/>
      <c r="AK17" s="128" t="s">
        <v>149</v>
      </c>
      <c r="AL17" s="128"/>
      <c r="AM17" s="128"/>
      <c r="AN17" s="128"/>
      <c r="AO17" s="128"/>
      <c r="AP17" s="128"/>
      <c r="AQ17" s="128"/>
      <c r="AR17" s="128"/>
      <c r="AS17" s="128"/>
      <c r="AT17" s="128" t="s">
        <v>21</v>
      </c>
      <c r="AU17" s="128"/>
      <c r="AV17" s="128"/>
      <c r="AW17" s="128"/>
      <c r="AX17" s="128"/>
      <c r="AY17" s="128"/>
      <c r="AZ17" s="128"/>
      <c r="BA17" s="128"/>
      <c r="BB17" s="128" t="s">
        <v>149</v>
      </c>
      <c r="BC17" s="128"/>
      <c r="BD17" s="128"/>
      <c r="BE17" s="128"/>
      <c r="BF17" s="128"/>
      <c r="BG17" s="128"/>
      <c r="BH17" s="128"/>
      <c r="BI17" s="128"/>
      <c r="BJ17" s="129"/>
      <c r="BK17" s="5"/>
    </row>
    <row r="18" spans="2:62" ht="9.75" customHeight="1">
      <c r="B18" s="10"/>
      <c r="C18" s="10"/>
      <c r="D18" s="10"/>
      <c r="E18" s="10"/>
      <c r="F18" s="10"/>
      <c r="G18" s="10"/>
      <c r="H18" s="10"/>
      <c r="I18" s="10"/>
      <c r="J18" s="10"/>
      <c r="K18" s="86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22" t="s">
        <v>72</v>
      </c>
      <c r="AA18" s="122"/>
      <c r="AB18" s="122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22" t="s">
        <v>72</v>
      </c>
      <c r="AR18" s="122"/>
      <c r="AS18" s="122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22" t="s">
        <v>72</v>
      </c>
      <c r="BI18" s="122"/>
      <c r="BJ18" s="122"/>
    </row>
    <row r="19" spans="2:63" ht="12.75" customHeight="1">
      <c r="B19" s="124" t="s">
        <v>30</v>
      </c>
      <c r="C19" s="124"/>
      <c r="D19" s="124"/>
      <c r="E19" s="124"/>
      <c r="F19" s="122">
        <v>19</v>
      </c>
      <c r="G19" s="122"/>
      <c r="H19" s="124" t="s">
        <v>31</v>
      </c>
      <c r="I19" s="124"/>
      <c r="J19" s="124"/>
      <c r="K19" s="165"/>
      <c r="L19" s="299">
        <v>129270</v>
      </c>
      <c r="M19" s="299"/>
      <c r="N19" s="299"/>
      <c r="O19" s="299"/>
      <c r="P19" s="299"/>
      <c r="Q19" s="299"/>
      <c r="R19" s="299"/>
      <c r="S19" s="299"/>
      <c r="T19" s="299">
        <v>1822475</v>
      </c>
      <c r="U19" s="299"/>
      <c r="V19" s="299"/>
      <c r="W19" s="299"/>
      <c r="X19" s="299"/>
      <c r="Y19" s="299"/>
      <c r="Z19" s="299"/>
      <c r="AA19" s="299"/>
      <c r="AB19" s="299"/>
      <c r="AC19" s="299">
        <v>647318</v>
      </c>
      <c r="AD19" s="299"/>
      <c r="AE19" s="299"/>
      <c r="AF19" s="299"/>
      <c r="AG19" s="299"/>
      <c r="AH19" s="299"/>
      <c r="AI19" s="299"/>
      <c r="AJ19" s="299"/>
      <c r="AK19" s="299">
        <v>8527464</v>
      </c>
      <c r="AL19" s="299"/>
      <c r="AM19" s="299"/>
      <c r="AN19" s="299"/>
      <c r="AO19" s="299"/>
      <c r="AP19" s="299"/>
      <c r="AQ19" s="299"/>
      <c r="AR19" s="299"/>
      <c r="AS19" s="299"/>
      <c r="AT19" s="299">
        <v>39359</v>
      </c>
      <c r="AU19" s="299"/>
      <c r="AV19" s="299"/>
      <c r="AW19" s="299"/>
      <c r="AX19" s="299"/>
      <c r="AY19" s="299"/>
      <c r="AZ19" s="299"/>
      <c r="BA19" s="299"/>
      <c r="BB19" s="299">
        <v>819852</v>
      </c>
      <c r="BC19" s="299"/>
      <c r="BD19" s="299"/>
      <c r="BE19" s="299"/>
      <c r="BF19" s="299"/>
      <c r="BG19" s="299"/>
      <c r="BH19" s="299"/>
      <c r="BI19" s="299"/>
      <c r="BJ19" s="299"/>
      <c r="BK19" s="47"/>
    </row>
    <row r="20" spans="2:63" ht="12.75" customHeight="1">
      <c r="B20" s="10"/>
      <c r="C20" s="10"/>
      <c r="D20" s="10"/>
      <c r="E20" s="10"/>
      <c r="F20" s="122">
        <v>20</v>
      </c>
      <c r="G20" s="122"/>
      <c r="H20" s="10"/>
      <c r="I20" s="10"/>
      <c r="J20" s="10"/>
      <c r="K20" s="86"/>
      <c r="L20" s="299">
        <v>12092</v>
      </c>
      <c r="M20" s="299"/>
      <c r="N20" s="299"/>
      <c r="O20" s="299"/>
      <c r="P20" s="299"/>
      <c r="Q20" s="299"/>
      <c r="R20" s="299"/>
      <c r="S20" s="299"/>
      <c r="T20" s="299">
        <v>184059</v>
      </c>
      <c r="U20" s="299"/>
      <c r="V20" s="299"/>
      <c r="W20" s="299"/>
      <c r="X20" s="299"/>
      <c r="Y20" s="299"/>
      <c r="Z20" s="299"/>
      <c r="AA20" s="299"/>
      <c r="AB20" s="299"/>
      <c r="AC20" s="299">
        <v>56524</v>
      </c>
      <c r="AD20" s="299"/>
      <c r="AE20" s="299"/>
      <c r="AF20" s="299"/>
      <c r="AG20" s="299"/>
      <c r="AH20" s="299"/>
      <c r="AI20" s="299"/>
      <c r="AJ20" s="299"/>
      <c r="AK20" s="299">
        <v>778095</v>
      </c>
      <c r="AL20" s="299"/>
      <c r="AM20" s="299"/>
      <c r="AN20" s="299"/>
      <c r="AO20" s="299"/>
      <c r="AP20" s="299"/>
      <c r="AQ20" s="299"/>
      <c r="AR20" s="299"/>
      <c r="AS20" s="299"/>
      <c r="AT20" s="299">
        <v>3526</v>
      </c>
      <c r="AU20" s="299"/>
      <c r="AV20" s="299"/>
      <c r="AW20" s="299"/>
      <c r="AX20" s="299"/>
      <c r="AY20" s="299"/>
      <c r="AZ20" s="299"/>
      <c r="BA20" s="299"/>
      <c r="BB20" s="299">
        <v>112877</v>
      </c>
      <c r="BC20" s="299"/>
      <c r="BD20" s="299"/>
      <c r="BE20" s="299"/>
      <c r="BF20" s="299"/>
      <c r="BG20" s="299"/>
      <c r="BH20" s="299"/>
      <c r="BI20" s="299"/>
      <c r="BJ20" s="299"/>
      <c r="BK20" s="47"/>
    </row>
    <row r="21" spans="2:63" ht="12.75" customHeight="1">
      <c r="B21" s="10"/>
      <c r="C21" s="10"/>
      <c r="D21" s="10"/>
      <c r="E21" s="10"/>
      <c r="F21" s="122">
        <v>21</v>
      </c>
      <c r="G21" s="122"/>
      <c r="H21" s="10"/>
      <c r="I21" s="10"/>
      <c r="J21" s="10"/>
      <c r="K21" s="86"/>
      <c r="L21" s="299">
        <v>58</v>
      </c>
      <c r="M21" s="299"/>
      <c r="N21" s="299"/>
      <c r="O21" s="299"/>
      <c r="P21" s="299"/>
      <c r="Q21" s="299"/>
      <c r="R21" s="299"/>
      <c r="S21" s="299"/>
      <c r="T21" s="299">
        <v>919</v>
      </c>
      <c r="U21" s="299"/>
      <c r="V21" s="299"/>
      <c r="W21" s="299"/>
      <c r="X21" s="299"/>
      <c r="Y21" s="299"/>
      <c r="Z21" s="299"/>
      <c r="AA21" s="299"/>
      <c r="AB21" s="299"/>
      <c r="AC21" s="299">
        <v>142</v>
      </c>
      <c r="AD21" s="299"/>
      <c r="AE21" s="299"/>
      <c r="AF21" s="299"/>
      <c r="AG21" s="299"/>
      <c r="AH21" s="299"/>
      <c r="AI21" s="299"/>
      <c r="AJ21" s="299"/>
      <c r="AK21" s="299">
        <v>2800</v>
      </c>
      <c r="AL21" s="299"/>
      <c r="AM21" s="299"/>
      <c r="AN21" s="299"/>
      <c r="AO21" s="299"/>
      <c r="AP21" s="299"/>
      <c r="AQ21" s="299"/>
      <c r="AR21" s="299"/>
      <c r="AS21" s="299"/>
      <c r="AT21" s="299">
        <v>7</v>
      </c>
      <c r="AU21" s="299"/>
      <c r="AV21" s="299"/>
      <c r="AW21" s="299"/>
      <c r="AX21" s="299"/>
      <c r="AY21" s="299"/>
      <c r="AZ21" s="299"/>
      <c r="BA21" s="299"/>
      <c r="BB21" s="299">
        <v>370</v>
      </c>
      <c r="BC21" s="299"/>
      <c r="BD21" s="299"/>
      <c r="BE21" s="299"/>
      <c r="BF21" s="299"/>
      <c r="BG21" s="299"/>
      <c r="BH21" s="299"/>
      <c r="BI21" s="299"/>
      <c r="BJ21" s="299"/>
      <c r="BK21" s="47"/>
    </row>
    <row r="22" spans="2:63" ht="12.75" customHeight="1">
      <c r="B22" s="10"/>
      <c r="C22" s="10"/>
      <c r="D22" s="10"/>
      <c r="E22" s="10"/>
      <c r="F22" s="122">
        <v>22</v>
      </c>
      <c r="G22" s="122"/>
      <c r="H22" s="10"/>
      <c r="I22" s="10"/>
      <c r="J22" s="10"/>
      <c r="K22" s="86"/>
      <c r="L22" s="299">
        <v>10</v>
      </c>
      <c r="M22" s="299"/>
      <c r="N22" s="299"/>
      <c r="O22" s="299"/>
      <c r="P22" s="299"/>
      <c r="Q22" s="299"/>
      <c r="R22" s="299"/>
      <c r="S22" s="299"/>
      <c r="T22" s="299">
        <v>544</v>
      </c>
      <c r="U22" s="299"/>
      <c r="V22" s="299"/>
      <c r="W22" s="299"/>
      <c r="X22" s="299"/>
      <c r="Y22" s="299"/>
      <c r="Z22" s="299"/>
      <c r="AA22" s="299"/>
      <c r="AB22" s="299"/>
      <c r="AC22" s="299">
        <v>16</v>
      </c>
      <c r="AD22" s="299"/>
      <c r="AE22" s="299"/>
      <c r="AF22" s="299"/>
      <c r="AG22" s="299"/>
      <c r="AH22" s="299"/>
      <c r="AI22" s="299"/>
      <c r="AJ22" s="299"/>
      <c r="AK22" s="299">
        <v>161</v>
      </c>
      <c r="AL22" s="299"/>
      <c r="AM22" s="299"/>
      <c r="AN22" s="299"/>
      <c r="AO22" s="299"/>
      <c r="AP22" s="299"/>
      <c r="AQ22" s="299"/>
      <c r="AR22" s="299"/>
      <c r="AS22" s="299"/>
      <c r="AT22" s="299">
        <v>1</v>
      </c>
      <c r="AU22" s="299"/>
      <c r="AV22" s="299"/>
      <c r="AW22" s="299"/>
      <c r="AX22" s="299"/>
      <c r="AY22" s="299"/>
      <c r="AZ22" s="299"/>
      <c r="BA22" s="299"/>
      <c r="BB22" s="299">
        <v>28</v>
      </c>
      <c r="BC22" s="299"/>
      <c r="BD22" s="299"/>
      <c r="BE22" s="299"/>
      <c r="BF22" s="299"/>
      <c r="BG22" s="299"/>
      <c r="BH22" s="299"/>
      <c r="BI22" s="299"/>
      <c r="BJ22" s="299"/>
      <c r="BK22" s="47"/>
    </row>
    <row r="23" spans="2:63" s="11" customFormat="1" ht="12.75" customHeight="1">
      <c r="B23" s="12"/>
      <c r="C23" s="12"/>
      <c r="D23" s="12"/>
      <c r="E23" s="12"/>
      <c r="F23" s="118">
        <v>23</v>
      </c>
      <c r="G23" s="118"/>
      <c r="H23" s="12"/>
      <c r="I23" s="12"/>
      <c r="J23" s="12"/>
      <c r="K23" s="87"/>
      <c r="L23" s="300">
        <v>0</v>
      </c>
      <c r="M23" s="300"/>
      <c r="N23" s="300"/>
      <c r="O23" s="300"/>
      <c r="P23" s="300"/>
      <c r="Q23" s="300"/>
      <c r="R23" s="300"/>
      <c r="S23" s="300"/>
      <c r="T23" s="300">
        <v>0</v>
      </c>
      <c r="U23" s="300"/>
      <c r="V23" s="300"/>
      <c r="W23" s="300"/>
      <c r="X23" s="300"/>
      <c r="Y23" s="300"/>
      <c r="Z23" s="300"/>
      <c r="AA23" s="300"/>
      <c r="AB23" s="300"/>
      <c r="AC23" s="300">
        <v>0</v>
      </c>
      <c r="AD23" s="300"/>
      <c r="AE23" s="300"/>
      <c r="AF23" s="300"/>
      <c r="AG23" s="300"/>
      <c r="AH23" s="300"/>
      <c r="AI23" s="300"/>
      <c r="AJ23" s="300"/>
      <c r="AK23" s="300">
        <v>0</v>
      </c>
      <c r="AL23" s="300"/>
      <c r="AM23" s="300"/>
      <c r="AN23" s="300"/>
      <c r="AO23" s="300"/>
      <c r="AP23" s="300"/>
      <c r="AQ23" s="300"/>
      <c r="AR23" s="300"/>
      <c r="AS23" s="300"/>
      <c r="AT23" s="300">
        <v>0</v>
      </c>
      <c r="AU23" s="300"/>
      <c r="AV23" s="300"/>
      <c r="AW23" s="300"/>
      <c r="AX23" s="300"/>
      <c r="AY23" s="300"/>
      <c r="AZ23" s="300"/>
      <c r="BA23" s="300"/>
      <c r="BB23" s="300">
        <v>0</v>
      </c>
      <c r="BC23" s="300"/>
      <c r="BD23" s="300"/>
      <c r="BE23" s="300"/>
      <c r="BF23" s="300"/>
      <c r="BG23" s="300"/>
      <c r="BH23" s="300"/>
      <c r="BI23" s="300"/>
      <c r="BJ23" s="300"/>
      <c r="BK23" s="48"/>
    </row>
    <row r="24" spans="2:63" ht="7.5" customHeight="1">
      <c r="B24" s="7"/>
      <c r="C24" s="7"/>
      <c r="D24" s="7"/>
      <c r="E24" s="7"/>
      <c r="F24" s="7"/>
      <c r="G24" s="7"/>
      <c r="H24" s="7"/>
      <c r="I24" s="7"/>
      <c r="J24" s="7"/>
      <c r="K24" s="88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10"/>
    </row>
    <row r="25" spans="2:63" ht="12.75" customHeight="1">
      <c r="B25" s="301" t="s">
        <v>4</v>
      </c>
      <c r="C25" s="301"/>
      <c r="D25" s="301"/>
      <c r="E25" s="301"/>
      <c r="F25" s="301"/>
      <c r="G25" s="301"/>
      <c r="H25" s="301"/>
      <c r="I25" s="301"/>
      <c r="J25" s="301"/>
      <c r="K25" s="302"/>
      <c r="L25" s="128" t="s">
        <v>154</v>
      </c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 t="s">
        <v>155</v>
      </c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9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"/>
    </row>
    <row r="26" spans="2:63" ht="12.75" customHeight="1">
      <c r="B26" s="303"/>
      <c r="C26" s="303"/>
      <c r="D26" s="303"/>
      <c r="E26" s="303"/>
      <c r="F26" s="303"/>
      <c r="G26" s="303"/>
      <c r="H26" s="303"/>
      <c r="I26" s="303"/>
      <c r="J26" s="303"/>
      <c r="K26" s="304"/>
      <c r="L26" s="128" t="s">
        <v>21</v>
      </c>
      <c r="M26" s="128"/>
      <c r="N26" s="128"/>
      <c r="O26" s="128"/>
      <c r="P26" s="128"/>
      <c r="Q26" s="128"/>
      <c r="R26" s="128"/>
      <c r="S26" s="128"/>
      <c r="T26" s="128" t="s">
        <v>149</v>
      </c>
      <c r="U26" s="128"/>
      <c r="V26" s="128"/>
      <c r="W26" s="128"/>
      <c r="X26" s="128"/>
      <c r="Y26" s="128"/>
      <c r="Z26" s="128"/>
      <c r="AA26" s="128"/>
      <c r="AB26" s="128"/>
      <c r="AC26" s="128" t="s">
        <v>21</v>
      </c>
      <c r="AD26" s="128"/>
      <c r="AE26" s="128"/>
      <c r="AF26" s="128"/>
      <c r="AG26" s="128"/>
      <c r="AH26" s="128"/>
      <c r="AI26" s="128"/>
      <c r="AJ26" s="128"/>
      <c r="AK26" s="128" t="s">
        <v>149</v>
      </c>
      <c r="AL26" s="128"/>
      <c r="AM26" s="128"/>
      <c r="AN26" s="128"/>
      <c r="AO26" s="128"/>
      <c r="AP26" s="128"/>
      <c r="AQ26" s="128"/>
      <c r="AR26" s="128"/>
      <c r="AS26" s="129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"/>
    </row>
    <row r="27" spans="2:62" ht="9.75" customHeight="1">
      <c r="B27" s="10"/>
      <c r="C27" s="10"/>
      <c r="D27" s="10"/>
      <c r="E27" s="10"/>
      <c r="F27" s="10"/>
      <c r="G27" s="10"/>
      <c r="H27" s="10"/>
      <c r="I27" s="10"/>
      <c r="J27" s="10"/>
      <c r="K27" s="86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22" t="s">
        <v>72</v>
      </c>
      <c r="AA27" s="122"/>
      <c r="AB27" s="122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22" t="s">
        <v>72</v>
      </c>
      <c r="AR27" s="122"/>
      <c r="AS27" s="122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:63" ht="12.75" customHeight="1">
      <c r="B28" s="124" t="s">
        <v>30</v>
      </c>
      <c r="C28" s="124"/>
      <c r="D28" s="124"/>
      <c r="E28" s="124"/>
      <c r="F28" s="122">
        <v>19</v>
      </c>
      <c r="G28" s="122"/>
      <c r="H28" s="124" t="s">
        <v>31</v>
      </c>
      <c r="I28" s="124"/>
      <c r="J28" s="124"/>
      <c r="K28" s="165"/>
      <c r="L28" s="299">
        <v>2091</v>
      </c>
      <c r="M28" s="299"/>
      <c r="N28" s="299"/>
      <c r="O28" s="299"/>
      <c r="P28" s="299"/>
      <c r="Q28" s="299"/>
      <c r="R28" s="299"/>
      <c r="S28" s="299"/>
      <c r="T28" s="299">
        <v>104355</v>
      </c>
      <c r="U28" s="299"/>
      <c r="V28" s="299"/>
      <c r="W28" s="299"/>
      <c r="X28" s="299"/>
      <c r="Y28" s="299"/>
      <c r="Z28" s="299"/>
      <c r="AA28" s="299"/>
      <c r="AB28" s="299"/>
      <c r="AC28" s="299">
        <v>126923</v>
      </c>
      <c r="AD28" s="299"/>
      <c r="AE28" s="299"/>
      <c r="AF28" s="299"/>
      <c r="AG28" s="299"/>
      <c r="AH28" s="299"/>
      <c r="AI28" s="299"/>
      <c r="AJ28" s="299"/>
      <c r="AK28" s="299">
        <v>1361919</v>
      </c>
      <c r="AL28" s="299"/>
      <c r="AM28" s="299"/>
      <c r="AN28" s="299"/>
      <c r="AO28" s="299"/>
      <c r="AP28" s="299"/>
      <c r="AQ28" s="299"/>
      <c r="AR28" s="299"/>
      <c r="AS28" s="299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</row>
    <row r="29" spans="2:63" ht="12.75" customHeight="1">
      <c r="B29" s="10"/>
      <c r="C29" s="10"/>
      <c r="D29" s="10"/>
      <c r="E29" s="10"/>
      <c r="F29" s="122">
        <v>20</v>
      </c>
      <c r="G29" s="122"/>
      <c r="H29" s="10"/>
      <c r="I29" s="10"/>
      <c r="J29" s="10"/>
      <c r="K29" s="86"/>
      <c r="L29" s="299">
        <v>201</v>
      </c>
      <c r="M29" s="299"/>
      <c r="N29" s="299"/>
      <c r="O29" s="299"/>
      <c r="P29" s="299"/>
      <c r="Q29" s="299"/>
      <c r="R29" s="299"/>
      <c r="S29" s="299"/>
      <c r="T29" s="299">
        <v>11350</v>
      </c>
      <c r="U29" s="299"/>
      <c r="V29" s="299"/>
      <c r="W29" s="299"/>
      <c r="X29" s="299"/>
      <c r="Y29" s="299"/>
      <c r="Z29" s="299"/>
      <c r="AA29" s="299"/>
      <c r="AB29" s="299"/>
      <c r="AC29" s="299">
        <v>41229</v>
      </c>
      <c r="AD29" s="299"/>
      <c r="AE29" s="299"/>
      <c r="AF29" s="299"/>
      <c r="AG29" s="299"/>
      <c r="AH29" s="299"/>
      <c r="AI29" s="299"/>
      <c r="AJ29" s="299"/>
      <c r="AK29" s="299">
        <v>437805</v>
      </c>
      <c r="AL29" s="299"/>
      <c r="AM29" s="299"/>
      <c r="AN29" s="299"/>
      <c r="AO29" s="299"/>
      <c r="AP29" s="299"/>
      <c r="AQ29" s="299"/>
      <c r="AR29" s="299"/>
      <c r="AS29" s="299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47"/>
    </row>
    <row r="30" spans="2:63" ht="12.75" customHeight="1">
      <c r="B30" s="10"/>
      <c r="C30" s="10"/>
      <c r="D30" s="10"/>
      <c r="E30" s="10"/>
      <c r="F30" s="122">
        <v>21</v>
      </c>
      <c r="G30" s="122"/>
      <c r="H30" s="10"/>
      <c r="I30" s="10"/>
      <c r="J30" s="10"/>
      <c r="K30" s="86"/>
      <c r="L30" s="299">
        <v>-3</v>
      </c>
      <c r="M30" s="299"/>
      <c r="N30" s="299"/>
      <c r="O30" s="299"/>
      <c r="P30" s="299"/>
      <c r="Q30" s="299"/>
      <c r="R30" s="299"/>
      <c r="S30" s="299"/>
      <c r="T30" s="299">
        <v>384</v>
      </c>
      <c r="U30" s="299"/>
      <c r="V30" s="299"/>
      <c r="W30" s="299"/>
      <c r="X30" s="299"/>
      <c r="Y30" s="299"/>
      <c r="Z30" s="299"/>
      <c r="AA30" s="299"/>
      <c r="AB30" s="299"/>
      <c r="AC30" s="299">
        <v>333</v>
      </c>
      <c r="AD30" s="299"/>
      <c r="AE30" s="299"/>
      <c r="AF30" s="299"/>
      <c r="AG30" s="299"/>
      <c r="AH30" s="299"/>
      <c r="AI30" s="299"/>
      <c r="AJ30" s="299"/>
      <c r="AK30" s="299">
        <v>2233</v>
      </c>
      <c r="AL30" s="299"/>
      <c r="AM30" s="299"/>
      <c r="AN30" s="299"/>
      <c r="AO30" s="299"/>
      <c r="AP30" s="299"/>
      <c r="AQ30" s="299"/>
      <c r="AR30" s="299"/>
      <c r="AS30" s="299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47"/>
    </row>
    <row r="31" spans="2:63" ht="12.75" customHeight="1">
      <c r="B31" s="10"/>
      <c r="C31" s="10"/>
      <c r="D31" s="10"/>
      <c r="E31" s="10"/>
      <c r="F31" s="122">
        <v>22</v>
      </c>
      <c r="G31" s="122"/>
      <c r="H31" s="10"/>
      <c r="I31" s="10"/>
      <c r="J31" s="10"/>
      <c r="K31" s="86"/>
      <c r="L31" s="299">
        <v>0</v>
      </c>
      <c r="M31" s="299"/>
      <c r="N31" s="299"/>
      <c r="O31" s="299"/>
      <c r="P31" s="299"/>
      <c r="Q31" s="299"/>
      <c r="R31" s="299"/>
      <c r="S31" s="299"/>
      <c r="T31" s="299">
        <v>0</v>
      </c>
      <c r="U31" s="299"/>
      <c r="V31" s="299"/>
      <c r="W31" s="299"/>
      <c r="X31" s="299"/>
      <c r="Y31" s="299"/>
      <c r="Z31" s="299"/>
      <c r="AA31" s="299"/>
      <c r="AB31" s="299"/>
      <c r="AC31" s="299">
        <v>104</v>
      </c>
      <c r="AD31" s="299"/>
      <c r="AE31" s="299"/>
      <c r="AF31" s="299"/>
      <c r="AG31" s="299"/>
      <c r="AH31" s="299"/>
      <c r="AI31" s="299"/>
      <c r="AJ31" s="299"/>
      <c r="AK31" s="299">
        <v>761</v>
      </c>
      <c r="AL31" s="299"/>
      <c r="AM31" s="299"/>
      <c r="AN31" s="299"/>
      <c r="AO31" s="299"/>
      <c r="AP31" s="299"/>
      <c r="AQ31" s="299"/>
      <c r="AR31" s="299"/>
      <c r="AS31" s="299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47"/>
    </row>
    <row r="32" spans="2:63" s="11" customFormat="1" ht="12.75" customHeight="1">
      <c r="B32" s="12"/>
      <c r="C32" s="12"/>
      <c r="D32" s="12"/>
      <c r="E32" s="12"/>
      <c r="F32" s="118">
        <v>23</v>
      </c>
      <c r="G32" s="118"/>
      <c r="H32" s="12"/>
      <c r="I32" s="12"/>
      <c r="J32" s="12"/>
      <c r="K32" s="87"/>
      <c r="L32" s="300">
        <v>0</v>
      </c>
      <c r="M32" s="300"/>
      <c r="N32" s="300"/>
      <c r="O32" s="300"/>
      <c r="P32" s="300"/>
      <c r="Q32" s="300"/>
      <c r="R32" s="300"/>
      <c r="S32" s="300"/>
      <c r="T32" s="300">
        <v>0</v>
      </c>
      <c r="U32" s="300"/>
      <c r="V32" s="300"/>
      <c r="W32" s="300"/>
      <c r="X32" s="300"/>
      <c r="Y32" s="300"/>
      <c r="Z32" s="300"/>
      <c r="AA32" s="300"/>
      <c r="AB32" s="300"/>
      <c r="AC32" s="300">
        <v>0</v>
      </c>
      <c r="AD32" s="300"/>
      <c r="AE32" s="300"/>
      <c r="AF32" s="300"/>
      <c r="AG32" s="300"/>
      <c r="AH32" s="300"/>
      <c r="AI32" s="300"/>
      <c r="AJ32" s="300"/>
      <c r="AK32" s="300">
        <v>0</v>
      </c>
      <c r="AL32" s="300"/>
      <c r="AM32" s="300"/>
      <c r="AN32" s="300"/>
      <c r="AO32" s="300"/>
      <c r="AP32" s="300"/>
      <c r="AQ32" s="300"/>
      <c r="AR32" s="300"/>
      <c r="AS32" s="300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48"/>
    </row>
    <row r="33" spans="2:63" ht="7.5" customHeight="1">
      <c r="B33" s="7"/>
      <c r="C33" s="7"/>
      <c r="D33" s="7"/>
      <c r="E33" s="7"/>
      <c r="F33" s="7"/>
      <c r="G33" s="7"/>
      <c r="H33" s="7"/>
      <c r="I33" s="7"/>
      <c r="J33" s="7"/>
      <c r="K33" s="8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2:46" ht="12" customHeight="1">
      <c r="B34" s="10"/>
      <c r="C34" s="296" t="s">
        <v>14</v>
      </c>
      <c r="D34" s="296"/>
      <c r="E34" s="6" t="s">
        <v>15</v>
      </c>
      <c r="F34" s="297">
        <v>-1</v>
      </c>
      <c r="G34" s="297"/>
      <c r="H34" s="69" t="s">
        <v>156</v>
      </c>
      <c r="AT34" s="10"/>
    </row>
    <row r="35" spans="2:46" ht="12" customHeight="1">
      <c r="B35" s="10"/>
      <c r="C35" s="9"/>
      <c r="D35" s="9"/>
      <c r="E35" s="6"/>
      <c r="F35" s="29"/>
      <c r="G35" s="29"/>
      <c r="H35" s="69" t="s">
        <v>157</v>
      </c>
      <c r="AT35" s="10"/>
    </row>
    <row r="36" spans="2:46" ht="12" customHeight="1">
      <c r="B36" s="10"/>
      <c r="C36" s="9"/>
      <c r="D36" s="9"/>
      <c r="E36" s="6"/>
      <c r="F36" s="298">
        <v>-2</v>
      </c>
      <c r="G36" s="298"/>
      <c r="H36" s="50" t="s">
        <v>158</v>
      </c>
      <c r="AT36" s="10"/>
    </row>
    <row r="37" spans="2:8" ht="12" customHeight="1">
      <c r="B37" s="10"/>
      <c r="C37" s="5"/>
      <c r="D37" s="5"/>
      <c r="F37" s="298">
        <v>-3</v>
      </c>
      <c r="G37" s="298"/>
      <c r="H37" s="70" t="s">
        <v>159</v>
      </c>
    </row>
    <row r="38" spans="2:8" ht="12" customHeight="1">
      <c r="B38" s="10"/>
      <c r="C38" s="5"/>
      <c r="D38" s="5"/>
      <c r="F38" s="298">
        <v>-4</v>
      </c>
      <c r="G38" s="298"/>
      <c r="H38" s="70" t="s">
        <v>160</v>
      </c>
    </row>
    <row r="39" spans="2:6" ht="12" customHeight="1">
      <c r="B39" s="263" t="s">
        <v>17</v>
      </c>
      <c r="C39" s="263"/>
      <c r="D39" s="263"/>
      <c r="E39" s="6" t="s">
        <v>15</v>
      </c>
      <c r="F39" s="50" t="s">
        <v>18</v>
      </c>
    </row>
    <row r="40" ht="13.5" customHeight="1"/>
    <row r="41" spans="2:62" ht="18" customHeight="1">
      <c r="B41" s="294" t="s">
        <v>161</v>
      </c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</row>
    <row r="42" spans="2:62" ht="7.5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</row>
    <row r="43" spans="2:62" ht="12.75" customHeight="1">
      <c r="B43" s="57"/>
      <c r="C43" s="57"/>
      <c r="D43" s="57"/>
      <c r="E43" s="57"/>
      <c r="F43" s="57"/>
      <c r="G43" s="57"/>
      <c r="H43" s="57"/>
      <c r="I43" s="57"/>
      <c r="J43" s="57"/>
      <c r="K43" s="103"/>
      <c r="L43" s="105"/>
      <c r="M43" s="57"/>
      <c r="N43" s="57"/>
      <c r="O43" s="57"/>
      <c r="P43" s="57"/>
      <c r="Q43" s="57"/>
      <c r="R43" s="57"/>
      <c r="S43" s="57"/>
      <c r="T43" s="103"/>
      <c r="U43" s="291" t="s">
        <v>162</v>
      </c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 t="s">
        <v>163</v>
      </c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2"/>
    </row>
    <row r="44" spans="2:62" ht="12.75" customHeight="1">
      <c r="B44" s="284" t="s">
        <v>4</v>
      </c>
      <c r="C44" s="284"/>
      <c r="D44" s="284"/>
      <c r="E44" s="284"/>
      <c r="F44" s="284"/>
      <c r="G44" s="284"/>
      <c r="H44" s="284"/>
      <c r="I44" s="284"/>
      <c r="J44" s="284"/>
      <c r="K44" s="285"/>
      <c r="L44" s="295" t="s">
        <v>144</v>
      </c>
      <c r="M44" s="284"/>
      <c r="N44" s="284"/>
      <c r="O44" s="284"/>
      <c r="P44" s="284"/>
      <c r="Q44" s="284"/>
      <c r="R44" s="284"/>
      <c r="S44" s="284"/>
      <c r="T44" s="285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 t="s">
        <v>145</v>
      </c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 t="s">
        <v>146</v>
      </c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2"/>
    </row>
    <row r="45" spans="2:62" ht="12.75" customHeight="1">
      <c r="B45" s="55"/>
      <c r="C45" s="55"/>
      <c r="D45" s="55"/>
      <c r="E45" s="55"/>
      <c r="F45" s="55"/>
      <c r="G45" s="55"/>
      <c r="H45" s="55"/>
      <c r="I45" s="55"/>
      <c r="J45" s="55"/>
      <c r="K45" s="104"/>
      <c r="L45" s="106"/>
      <c r="M45" s="55"/>
      <c r="N45" s="55"/>
      <c r="O45" s="55"/>
      <c r="P45" s="55"/>
      <c r="Q45" s="55"/>
      <c r="R45" s="55"/>
      <c r="S45" s="55"/>
      <c r="T45" s="104"/>
      <c r="U45" s="291" t="s">
        <v>147</v>
      </c>
      <c r="V45" s="291"/>
      <c r="W45" s="291"/>
      <c r="X45" s="291"/>
      <c r="Y45" s="291"/>
      <c r="Z45" s="291"/>
      <c r="AA45" s="291"/>
      <c r="AB45" s="291" t="s">
        <v>148</v>
      </c>
      <c r="AC45" s="291"/>
      <c r="AD45" s="291"/>
      <c r="AE45" s="291"/>
      <c r="AF45" s="291"/>
      <c r="AG45" s="291"/>
      <c r="AH45" s="291"/>
      <c r="AI45" s="291" t="s">
        <v>21</v>
      </c>
      <c r="AJ45" s="291"/>
      <c r="AK45" s="291"/>
      <c r="AL45" s="291"/>
      <c r="AM45" s="291"/>
      <c r="AN45" s="291"/>
      <c r="AO45" s="291"/>
      <c r="AP45" s="291" t="s">
        <v>149</v>
      </c>
      <c r="AQ45" s="291"/>
      <c r="AR45" s="291"/>
      <c r="AS45" s="291"/>
      <c r="AT45" s="291"/>
      <c r="AU45" s="291"/>
      <c r="AV45" s="291"/>
      <c r="AW45" s="291" t="s">
        <v>21</v>
      </c>
      <c r="AX45" s="291"/>
      <c r="AY45" s="291"/>
      <c r="AZ45" s="291"/>
      <c r="BA45" s="291"/>
      <c r="BB45" s="291"/>
      <c r="BC45" s="291"/>
      <c r="BD45" s="291" t="s">
        <v>149</v>
      </c>
      <c r="BE45" s="291"/>
      <c r="BF45" s="291"/>
      <c r="BG45" s="291"/>
      <c r="BH45" s="291"/>
      <c r="BI45" s="291"/>
      <c r="BJ45" s="292"/>
    </row>
    <row r="46" spans="2:62" ht="9.75" customHeight="1">
      <c r="B46" s="58"/>
      <c r="C46" s="59"/>
      <c r="D46" s="59"/>
      <c r="E46" s="56"/>
      <c r="F46" s="59"/>
      <c r="G46" s="59"/>
      <c r="H46" s="57"/>
      <c r="I46" s="110"/>
      <c r="J46" s="110"/>
      <c r="K46" s="103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282" t="s">
        <v>72</v>
      </c>
      <c r="AG46" s="282"/>
      <c r="AH46" s="282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282" t="s">
        <v>72</v>
      </c>
      <c r="AU46" s="282"/>
      <c r="AV46" s="282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282" t="s">
        <v>72</v>
      </c>
      <c r="BI46" s="282"/>
      <c r="BJ46" s="282"/>
    </row>
    <row r="47" spans="2:62" ht="12.75" customHeight="1">
      <c r="B47" s="284" t="s">
        <v>30</v>
      </c>
      <c r="C47" s="284"/>
      <c r="D47" s="284"/>
      <c r="E47" s="284"/>
      <c r="F47" s="282">
        <v>20</v>
      </c>
      <c r="G47" s="282"/>
      <c r="H47" s="284" t="s">
        <v>31</v>
      </c>
      <c r="I47" s="284"/>
      <c r="J47" s="284"/>
      <c r="K47" s="285"/>
      <c r="L47" s="286">
        <v>59739</v>
      </c>
      <c r="M47" s="286"/>
      <c r="N47" s="286"/>
      <c r="O47" s="286"/>
      <c r="P47" s="286"/>
      <c r="Q47" s="286"/>
      <c r="R47" s="286"/>
      <c r="S47" s="286"/>
      <c r="T47" s="286"/>
      <c r="U47" s="286">
        <v>1820051</v>
      </c>
      <c r="V47" s="286"/>
      <c r="W47" s="286"/>
      <c r="X47" s="286"/>
      <c r="Y47" s="286"/>
      <c r="Z47" s="286"/>
      <c r="AA47" s="286"/>
      <c r="AB47" s="286">
        <v>44188811</v>
      </c>
      <c r="AC47" s="286"/>
      <c r="AD47" s="286"/>
      <c r="AE47" s="286"/>
      <c r="AF47" s="286"/>
      <c r="AG47" s="286"/>
      <c r="AH47" s="286"/>
      <c r="AI47" s="286">
        <v>38747</v>
      </c>
      <c r="AJ47" s="286"/>
      <c r="AK47" s="286"/>
      <c r="AL47" s="286"/>
      <c r="AM47" s="286"/>
      <c r="AN47" s="286"/>
      <c r="AO47" s="286"/>
      <c r="AP47" s="286">
        <v>18020708</v>
      </c>
      <c r="AQ47" s="286"/>
      <c r="AR47" s="286"/>
      <c r="AS47" s="286"/>
      <c r="AT47" s="286"/>
      <c r="AU47" s="286"/>
      <c r="AV47" s="286"/>
      <c r="AW47" s="286">
        <v>926605</v>
      </c>
      <c r="AX47" s="286"/>
      <c r="AY47" s="286"/>
      <c r="AZ47" s="286"/>
      <c r="BA47" s="286"/>
      <c r="BB47" s="286"/>
      <c r="BC47" s="286"/>
      <c r="BD47" s="286">
        <v>13384022</v>
      </c>
      <c r="BE47" s="286"/>
      <c r="BF47" s="286"/>
      <c r="BG47" s="286"/>
      <c r="BH47" s="286"/>
      <c r="BI47" s="286"/>
      <c r="BJ47" s="286"/>
    </row>
    <row r="48" spans="2:62" ht="12.75" customHeight="1">
      <c r="B48" s="60"/>
      <c r="C48" s="60"/>
      <c r="D48" s="60"/>
      <c r="E48" s="60"/>
      <c r="F48" s="282">
        <v>21</v>
      </c>
      <c r="G48" s="282"/>
      <c r="H48" s="111"/>
      <c r="I48" s="111"/>
      <c r="J48" s="111"/>
      <c r="K48" s="112"/>
      <c r="L48" s="283">
        <v>62649</v>
      </c>
      <c r="M48" s="283"/>
      <c r="N48" s="283"/>
      <c r="O48" s="283"/>
      <c r="P48" s="283"/>
      <c r="Q48" s="283"/>
      <c r="R48" s="283"/>
      <c r="S48" s="283"/>
      <c r="T48" s="283"/>
      <c r="U48" s="283">
        <v>2132459</v>
      </c>
      <c r="V48" s="283"/>
      <c r="W48" s="283"/>
      <c r="X48" s="283"/>
      <c r="Y48" s="283"/>
      <c r="Z48" s="283"/>
      <c r="AA48" s="283"/>
      <c r="AB48" s="283">
        <v>52280406</v>
      </c>
      <c r="AC48" s="283"/>
      <c r="AD48" s="283"/>
      <c r="AE48" s="283"/>
      <c r="AF48" s="283"/>
      <c r="AG48" s="283"/>
      <c r="AH48" s="283"/>
      <c r="AI48" s="283">
        <v>43545</v>
      </c>
      <c r="AJ48" s="283"/>
      <c r="AK48" s="283"/>
      <c r="AL48" s="283"/>
      <c r="AM48" s="283"/>
      <c r="AN48" s="283"/>
      <c r="AO48" s="283"/>
      <c r="AP48" s="283">
        <v>21163922</v>
      </c>
      <c r="AQ48" s="283"/>
      <c r="AR48" s="283"/>
      <c r="AS48" s="283"/>
      <c r="AT48" s="283"/>
      <c r="AU48" s="283"/>
      <c r="AV48" s="283"/>
      <c r="AW48" s="283">
        <v>1067185</v>
      </c>
      <c r="AX48" s="283"/>
      <c r="AY48" s="283"/>
      <c r="AZ48" s="283"/>
      <c r="BA48" s="283"/>
      <c r="BB48" s="283"/>
      <c r="BC48" s="283"/>
      <c r="BD48" s="283">
        <v>15637011</v>
      </c>
      <c r="BE48" s="283"/>
      <c r="BF48" s="283"/>
      <c r="BG48" s="283"/>
      <c r="BH48" s="283"/>
      <c r="BI48" s="283"/>
      <c r="BJ48" s="283"/>
    </row>
    <row r="49" spans="2:62" ht="12.75" customHeight="1">
      <c r="B49" s="60"/>
      <c r="C49" s="60"/>
      <c r="D49" s="60"/>
      <c r="E49" s="60"/>
      <c r="F49" s="282">
        <v>22</v>
      </c>
      <c r="G49" s="282"/>
      <c r="H49" s="111"/>
      <c r="I49" s="111"/>
      <c r="J49" s="111"/>
      <c r="K49" s="112"/>
      <c r="L49" s="283">
        <v>65572</v>
      </c>
      <c r="M49" s="283"/>
      <c r="N49" s="283"/>
      <c r="O49" s="283"/>
      <c r="P49" s="283"/>
      <c r="Q49" s="283"/>
      <c r="R49" s="283"/>
      <c r="S49" s="283"/>
      <c r="T49" s="283"/>
      <c r="U49" s="283">
        <v>2231301</v>
      </c>
      <c r="V49" s="283"/>
      <c r="W49" s="283"/>
      <c r="X49" s="283"/>
      <c r="Y49" s="283"/>
      <c r="Z49" s="283"/>
      <c r="AA49" s="283"/>
      <c r="AB49" s="283">
        <v>56277388</v>
      </c>
      <c r="AC49" s="283"/>
      <c r="AD49" s="283"/>
      <c r="AE49" s="283"/>
      <c r="AF49" s="283"/>
      <c r="AG49" s="283"/>
      <c r="AH49" s="283"/>
      <c r="AI49" s="283">
        <v>46448</v>
      </c>
      <c r="AJ49" s="283"/>
      <c r="AK49" s="283"/>
      <c r="AL49" s="283"/>
      <c r="AM49" s="283"/>
      <c r="AN49" s="283"/>
      <c r="AO49" s="283"/>
      <c r="AP49" s="283">
        <v>23338309</v>
      </c>
      <c r="AQ49" s="283"/>
      <c r="AR49" s="283"/>
      <c r="AS49" s="283"/>
      <c r="AT49" s="283"/>
      <c r="AU49" s="283"/>
      <c r="AV49" s="283"/>
      <c r="AW49" s="283">
        <v>1086224</v>
      </c>
      <c r="AX49" s="283"/>
      <c r="AY49" s="283"/>
      <c r="AZ49" s="283"/>
      <c r="BA49" s="283"/>
      <c r="BB49" s="283"/>
      <c r="BC49" s="283"/>
      <c r="BD49" s="283">
        <v>16546093</v>
      </c>
      <c r="BE49" s="283"/>
      <c r="BF49" s="283"/>
      <c r="BG49" s="283"/>
      <c r="BH49" s="283"/>
      <c r="BI49" s="283"/>
      <c r="BJ49" s="283"/>
    </row>
    <row r="50" spans="2:62" ht="12.75" customHeight="1">
      <c r="B50" s="61"/>
      <c r="C50" s="61"/>
      <c r="D50" s="61"/>
      <c r="E50" s="61"/>
      <c r="F50" s="278">
        <v>23</v>
      </c>
      <c r="G50" s="278"/>
      <c r="H50" s="61"/>
      <c r="I50" s="61"/>
      <c r="J50" s="61"/>
      <c r="K50" s="113"/>
      <c r="L50" s="279">
        <v>68205</v>
      </c>
      <c r="M50" s="279"/>
      <c r="N50" s="279"/>
      <c r="O50" s="279"/>
      <c r="P50" s="279"/>
      <c r="Q50" s="279"/>
      <c r="R50" s="279"/>
      <c r="S50" s="279"/>
      <c r="T50" s="279"/>
      <c r="U50" s="279">
        <v>2353176</v>
      </c>
      <c r="V50" s="279"/>
      <c r="W50" s="279"/>
      <c r="X50" s="279"/>
      <c r="Y50" s="279"/>
      <c r="Z50" s="279"/>
      <c r="AA50" s="279"/>
      <c r="AB50" s="279">
        <v>60385084</v>
      </c>
      <c r="AC50" s="279"/>
      <c r="AD50" s="279"/>
      <c r="AE50" s="279"/>
      <c r="AF50" s="279"/>
      <c r="AG50" s="279"/>
      <c r="AH50" s="279"/>
      <c r="AI50" s="279">
        <v>48449</v>
      </c>
      <c r="AJ50" s="279"/>
      <c r="AK50" s="279"/>
      <c r="AL50" s="279"/>
      <c r="AM50" s="279"/>
      <c r="AN50" s="279"/>
      <c r="AO50" s="279"/>
      <c r="AP50" s="279">
        <v>25081738</v>
      </c>
      <c r="AQ50" s="279"/>
      <c r="AR50" s="279"/>
      <c r="AS50" s="279"/>
      <c r="AT50" s="279"/>
      <c r="AU50" s="279"/>
      <c r="AV50" s="279"/>
      <c r="AW50" s="279">
        <v>1134813</v>
      </c>
      <c r="AX50" s="279"/>
      <c r="AY50" s="279"/>
      <c r="AZ50" s="279"/>
      <c r="BA50" s="279"/>
      <c r="BB50" s="279"/>
      <c r="BC50" s="279"/>
      <c r="BD50" s="279">
        <v>17365890</v>
      </c>
      <c r="BE50" s="279"/>
      <c r="BF50" s="279"/>
      <c r="BG50" s="279"/>
      <c r="BH50" s="279"/>
      <c r="BI50" s="279"/>
      <c r="BJ50" s="279"/>
    </row>
    <row r="51" spans="2:62" ht="7.5" customHeight="1">
      <c r="B51" s="55"/>
      <c r="C51" s="55"/>
      <c r="D51" s="55"/>
      <c r="E51" s="55"/>
      <c r="F51" s="62"/>
      <c r="G51" s="62"/>
      <c r="H51" s="55"/>
      <c r="I51" s="55"/>
      <c r="J51" s="55"/>
      <c r="K51" s="104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</row>
    <row r="52" spans="2:62" ht="12.75" customHeight="1">
      <c r="B52" s="84"/>
      <c r="C52" s="84"/>
      <c r="D52" s="84"/>
      <c r="E52" s="84"/>
      <c r="F52" s="84"/>
      <c r="G52" s="84"/>
      <c r="H52" s="84"/>
      <c r="I52" s="84"/>
      <c r="J52" s="84"/>
      <c r="K52" s="107"/>
      <c r="L52" s="291" t="s">
        <v>150</v>
      </c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 t="s">
        <v>151</v>
      </c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 t="s">
        <v>152</v>
      </c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2"/>
    </row>
    <row r="53" spans="2:62" ht="12.75" customHeight="1">
      <c r="B53" s="284" t="s">
        <v>4</v>
      </c>
      <c r="C53" s="284"/>
      <c r="D53" s="284"/>
      <c r="E53" s="284"/>
      <c r="F53" s="284"/>
      <c r="G53" s="284"/>
      <c r="H53" s="284"/>
      <c r="I53" s="284"/>
      <c r="J53" s="284"/>
      <c r="K53" s="285"/>
      <c r="L53" s="291" t="s">
        <v>153</v>
      </c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2"/>
    </row>
    <row r="54" spans="2:62" ht="12.75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9"/>
      <c r="L54" s="291" t="s">
        <v>21</v>
      </c>
      <c r="M54" s="291"/>
      <c r="N54" s="291"/>
      <c r="O54" s="291"/>
      <c r="P54" s="291"/>
      <c r="Q54" s="291"/>
      <c r="R54" s="291"/>
      <c r="S54" s="291"/>
      <c r="T54" s="291" t="s">
        <v>149</v>
      </c>
      <c r="U54" s="291"/>
      <c r="V54" s="291"/>
      <c r="W54" s="291"/>
      <c r="X54" s="291"/>
      <c r="Y54" s="291"/>
      <c r="Z54" s="291"/>
      <c r="AA54" s="291"/>
      <c r="AB54" s="291"/>
      <c r="AC54" s="291" t="s">
        <v>21</v>
      </c>
      <c r="AD54" s="291"/>
      <c r="AE54" s="291"/>
      <c r="AF54" s="291"/>
      <c r="AG54" s="291"/>
      <c r="AH54" s="291"/>
      <c r="AI54" s="291"/>
      <c r="AJ54" s="291"/>
      <c r="AK54" s="291" t="s">
        <v>149</v>
      </c>
      <c r="AL54" s="291"/>
      <c r="AM54" s="291"/>
      <c r="AN54" s="291"/>
      <c r="AO54" s="291"/>
      <c r="AP54" s="291"/>
      <c r="AQ54" s="291"/>
      <c r="AR54" s="291"/>
      <c r="AS54" s="291"/>
      <c r="AT54" s="291" t="s">
        <v>21</v>
      </c>
      <c r="AU54" s="291"/>
      <c r="AV54" s="291"/>
      <c r="AW54" s="291"/>
      <c r="AX54" s="291"/>
      <c r="AY54" s="291"/>
      <c r="AZ54" s="291"/>
      <c r="BA54" s="291"/>
      <c r="BB54" s="291" t="s">
        <v>149</v>
      </c>
      <c r="BC54" s="291"/>
      <c r="BD54" s="291"/>
      <c r="BE54" s="291"/>
      <c r="BF54" s="291"/>
      <c r="BG54" s="291"/>
      <c r="BH54" s="291"/>
      <c r="BI54" s="291"/>
      <c r="BJ54" s="292"/>
    </row>
    <row r="55" spans="2:62" ht="9.75" customHeight="1">
      <c r="B55" s="56"/>
      <c r="C55" s="56"/>
      <c r="D55" s="56"/>
      <c r="E55" s="56"/>
      <c r="F55" s="56"/>
      <c r="G55" s="56"/>
      <c r="H55" s="57"/>
      <c r="I55" s="57"/>
      <c r="J55" s="57"/>
      <c r="K55" s="103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282" t="s">
        <v>72</v>
      </c>
      <c r="AA55" s="282"/>
      <c r="AB55" s="282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282" t="s">
        <v>72</v>
      </c>
      <c r="AR55" s="282"/>
      <c r="AS55" s="282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282" t="s">
        <v>72</v>
      </c>
      <c r="BI55" s="282"/>
      <c r="BJ55" s="282"/>
    </row>
    <row r="56" spans="2:62" ht="12.75" customHeight="1">
      <c r="B56" s="284" t="s">
        <v>30</v>
      </c>
      <c r="C56" s="284"/>
      <c r="D56" s="284"/>
      <c r="E56" s="284"/>
      <c r="F56" s="293">
        <v>20</v>
      </c>
      <c r="G56" s="293"/>
      <c r="H56" s="284" t="s">
        <v>31</v>
      </c>
      <c r="I56" s="284"/>
      <c r="J56" s="284"/>
      <c r="K56" s="285"/>
      <c r="L56" s="286">
        <v>127014</v>
      </c>
      <c r="M56" s="286"/>
      <c r="N56" s="286"/>
      <c r="O56" s="286"/>
      <c r="P56" s="286"/>
      <c r="Q56" s="286"/>
      <c r="R56" s="286"/>
      <c r="S56" s="286"/>
      <c r="T56" s="286">
        <v>1890876</v>
      </c>
      <c r="U56" s="286"/>
      <c r="V56" s="286"/>
      <c r="W56" s="286"/>
      <c r="X56" s="286"/>
      <c r="Y56" s="286"/>
      <c r="Z56" s="286"/>
      <c r="AA56" s="286"/>
      <c r="AB56" s="286"/>
      <c r="AC56" s="286">
        <v>620846</v>
      </c>
      <c r="AD56" s="286"/>
      <c r="AE56" s="286"/>
      <c r="AF56" s="286"/>
      <c r="AG56" s="286"/>
      <c r="AH56" s="286"/>
      <c r="AI56" s="286"/>
      <c r="AJ56" s="286"/>
      <c r="AK56" s="286">
        <v>8455230</v>
      </c>
      <c r="AL56" s="286"/>
      <c r="AM56" s="286"/>
      <c r="AN56" s="286"/>
      <c r="AO56" s="286"/>
      <c r="AP56" s="286"/>
      <c r="AQ56" s="286"/>
      <c r="AR56" s="286"/>
      <c r="AS56" s="286"/>
      <c r="AT56" s="286">
        <v>35812</v>
      </c>
      <c r="AU56" s="286"/>
      <c r="AV56" s="286"/>
      <c r="AW56" s="286"/>
      <c r="AX56" s="286"/>
      <c r="AY56" s="286"/>
      <c r="AZ56" s="286"/>
      <c r="BA56" s="286"/>
      <c r="BB56" s="286">
        <v>1148495</v>
      </c>
      <c r="BC56" s="286"/>
      <c r="BD56" s="286"/>
      <c r="BE56" s="286"/>
      <c r="BF56" s="286"/>
      <c r="BG56" s="286"/>
      <c r="BH56" s="286"/>
      <c r="BI56" s="286"/>
      <c r="BJ56" s="286"/>
    </row>
    <row r="57" spans="2:62" ht="12.75" customHeight="1">
      <c r="B57" s="60"/>
      <c r="C57" s="60"/>
      <c r="D57" s="60"/>
      <c r="E57" s="60"/>
      <c r="F57" s="282">
        <v>21</v>
      </c>
      <c r="G57" s="282"/>
      <c r="H57" s="111"/>
      <c r="I57" s="111"/>
      <c r="J57" s="111"/>
      <c r="K57" s="112"/>
      <c r="L57" s="283">
        <v>149893</v>
      </c>
      <c r="M57" s="283"/>
      <c r="N57" s="283"/>
      <c r="O57" s="283"/>
      <c r="P57" s="283"/>
      <c r="Q57" s="283"/>
      <c r="R57" s="283"/>
      <c r="S57" s="283"/>
      <c r="T57" s="283">
        <v>2149434</v>
      </c>
      <c r="U57" s="283"/>
      <c r="V57" s="283"/>
      <c r="W57" s="283"/>
      <c r="X57" s="283"/>
      <c r="Y57" s="283"/>
      <c r="Z57" s="283"/>
      <c r="AA57" s="283"/>
      <c r="AB57" s="283"/>
      <c r="AC57" s="283">
        <v>721667</v>
      </c>
      <c r="AD57" s="283"/>
      <c r="AE57" s="283"/>
      <c r="AF57" s="283"/>
      <c r="AG57" s="283"/>
      <c r="AH57" s="283"/>
      <c r="AI57" s="283"/>
      <c r="AJ57" s="283"/>
      <c r="AK57" s="283">
        <v>10196059</v>
      </c>
      <c r="AL57" s="283"/>
      <c r="AM57" s="283"/>
      <c r="AN57" s="283"/>
      <c r="AO57" s="283"/>
      <c r="AP57" s="283"/>
      <c r="AQ57" s="283"/>
      <c r="AR57" s="283"/>
      <c r="AS57" s="283"/>
      <c r="AT57" s="283">
        <v>40317</v>
      </c>
      <c r="AU57" s="283"/>
      <c r="AV57" s="283"/>
      <c r="AW57" s="283"/>
      <c r="AX57" s="283"/>
      <c r="AY57" s="283"/>
      <c r="AZ57" s="283"/>
      <c r="BA57" s="283"/>
      <c r="BB57" s="283">
        <v>1286661</v>
      </c>
      <c r="BC57" s="283"/>
      <c r="BD57" s="283"/>
      <c r="BE57" s="283"/>
      <c r="BF57" s="283"/>
      <c r="BG57" s="283"/>
      <c r="BH57" s="283"/>
      <c r="BI57" s="283"/>
      <c r="BJ57" s="283"/>
    </row>
    <row r="58" spans="2:62" ht="12.75" customHeight="1">
      <c r="B58" s="60"/>
      <c r="C58" s="60"/>
      <c r="D58" s="60"/>
      <c r="E58" s="60"/>
      <c r="F58" s="282">
        <v>22</v>
      </c>
      <c r="G58" s="282"/>
      <c r="H58" s="111"/>
      <c r="I58" s="111"/>
      <c r="J58" s="111"/>
      <c r="K58" s="112"/>
      <c r="L58" s="283">
        <v>162422</v>
      </c>
      <c r="M58" s="283"/>
      <c r="N58" s="283"/>
      <c r="O58" s="283"/>
      <c r="P58" s="283"/>
      <c r="Q58" s="283"/>
      <c r="R58" s="283"/>
      <c r="S58" s="283"/>
      <c r="T58" s="283">
        <v>2360300</v>
      </c>
      <c r="U58" s="283"/>
      <c r="V58" s="283"/>
      <c r="W58" s="283"/>
      <c r="X58" s="283"/>
      <c r="Y58" s="283"/>
      <c r="Z58" s="283"/>
      <c r="AA58" s="283"/>
      <c r="AB58" s="283"/>
      <c r="AC58" s="283">
        <v>765131</v>
      </c>
      <c r="AD58" s="283"/>
      <c r="AE58" s="283"/>
      <c r="AF58" s="283"/>
      <c r="AG58" s="283"/>
      <c r="AH58" s="283"/>
      <c r="AI58" s="283"/>
      <c r="AJ58" s="283"/>
      <c r="AK58" s="283">
        <v>10667449</v>
      </c>
      <c r="AL58" s="283"/>
      <c r="AM58" s="283"/>
      <c r="AN58" s="283"/>
      <c r="AO58" s="283"/>
      <c r="AP58" s="283"/>
      <c r="AQ58" s="283"/>
      <c r="AR58" s="283"/>
      <c r="AS58" s="283"/>
      <c r="AT58" s="283">
        <v>43036</v>
      </c>
      <c r="AU58" s="283"/>
      <c r="AV58" s="283"/>
      <c r="AW58" s="283"/>
      <c r="AX58" s="283"/>
      <c r="AY58" s="283"/>
      <c r="AZ58" s="283"/>
      <c r="BA58" s="283"/>
      <c r="BB58" s="283">
        <v>1359892</v>
      </c>
      <c r="BC58" s="283"/>
      <c r="BD58" s="283"/>
      <c r="BE58" s="283"/>
      <c r="BF58" s="283"/>
      <c r="BG58" s="283"/>
      <c r="BH58" s="283"/>
      <c r="BI58" s="283"/>
      <c r="BJ58" s="283"/>
    </row>
    <row r="59" spans="2:62" ht="12.75" customHeight="1">
      <c r="B59" s="61"/>
      <c r="C59" s="61"/>
      <c r="D59" s="61"/>
      <c r="E59" s="61"/>
      <c r="F59" s="278">
        <v>23</v>
      </c>
      <c r="G59" s="278"/>
      <c r="H59" s="61"/>
      <c r="I59" s="61"/>
      <c r="J59" s="61"/>
      <c r="K59" s="113"/>
      <c r="L59" s="279">
        <v>177420</v>
      </c>
      <c r="M59" s="279"/>
      <c r="N59" s="279"/>
      <c r="O59" s="279"/>
      <c r="P59" s="279"/>
      <c r="Q59" s="279"/>
      <c r="R59" s="279"/>
      <c r="S59" s="279"/>
      <c r="T59" s="279">
        <v>2525648</v>
      </c>
      <c r="U59" s="279"/>
      <c r="V59" s="279"/>
      <c r="W59" s="279"/>
      <c r="X59" s="279"/>
      <c r="Y59" s="279"/>
      <c r="Z59" s="279"/>
      <c r="AA59" s="279"/>
      <c r="AB59" s="279"/>
      <c r="AC59" s="279">
        <v>815235</v>
      </c>
      <c r="AD59" s="279"/>
      <c r="AE59" s="279"/>
      <c r="AF59" s="279"/>
      <c r="AG59" s="279"/>
      <c r="AH59" s="279"/>
      <c r="AI59" s="279"/>
      <c r="AJ59" s="279"/>
      <c r="AK59" s="279">
        <v>11817964</v>
      </c>
      <c r="AL59" s="279"/>
      <c r="AM59" s="279"/>
      <c r="AN59" s="279"/>
      <c r="AO59" s="279"/>
      <c r="AP59" s="279"/>
      <c r="AQ59" s="279"/>
      <c r="AR59" s="279"/>
      <c r="AS59" s="279"/>
      <c r="AT59" s="279">
        <v>45083</v>
      </c>
      <c r="AU59" s="279"/>
      <c r="AV59" s="279"/>
      <c r="AW59" s="279"/>
      <c r="AX59" s="279"/>
      <c r="AY59" s="279"/>
      <c r="AZ59" s="279"/>
      <c r="BA59" s="279"/>
      <c r="BB59" s="279">
        <v>1397121</v>
      </c>
      <c r="BC59" s="279"/>
      <c r="BD59" s="279"/>
      <c r="BE59" s="279"/>
      <c r="BF59" s="279"/>
      <c r="BG59" s="279"/>
      <c r="BH59" s="279"/>
      <c r="BI59" s="279"/>
      <c r="BJ59" s="279"/>
    </row>
    <row r="60" spans="2:62" ht="7.5" customHeight="1">
      <c r="B60" s="55"/>
      <c r="C60" s="55"/>
      <c r="D60" s="55"/>
      <c r="E60" s="55"/>
      <c r="F60" s="55"/>
      <c r="G60" s="55"/>
      <c r="H60" s="55"/>
      <c r="I60" s="55"/>
      <c r="J60" s="55"/>
      <c r="K60" s="10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</row>
    <row r="61" spans="2:62" ht="12.75" customHeight="1">
      <c r="B61" s="287" t="s">
        <v>4</v>
      </c>
      <c r="C61" s="287"/>
      <c r="D61" s="287"/>
      <c r="E61" s="287"/>
      <c r="F61" s="287"/>
      <c r="G61" s="287"/>
      <c r="H61" s="287"/>
      <c r="I61" s="287"/>
      <c r="J61" s="287"/>
      <c r="K61" s="288"/>
      <c r="L61" s="291" t="s">
        <v>154</v>
      </c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 t="s">
        <v>155</v>
      </c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2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</row>
    <row r="62" spans="2:62" ht="12.75" customHeight="1">
      <c r="B62" s="289"/>
      <c r="C62" s="289"/>
      <c r="D62" s="289"/>
      <c r="E62" s="289"/>
      <c r="F62" s="289"/>
      <c r="G62" s="289"/>
      <c r="H62" s="289"/>
      <c r="I62" s="289"/>
      <c r="J62" s="289"/>
      <c r="K62" s="290"/>
      <c r="L62" s="291" t="s">
        <v>21</v>
      </c>
      <c r="M62" s="291"/>
      <c r="N62" s="291"/>
      <c r="O62" s="291"/>
      <c r="P62" s="291"/>
      <c r="Q62" s="291"/>
      <c r="R62" s="291"/>
      <c r="S62" s="291"/>
      <c r="T62" s="291" t="s">
        <v>149</v>
      </c>
      <c r="U62" s="291"/>
      <c r="V62" s="291"/>
      <c r="W62" s="291"/>
      <c r="X62" s="291"/>
      <c r="Y62" s="291"/>
      <c r="Z62" s="291"/>
      <c r="AA62" s="291"/>
      <c r="AB62" s="291"/>
      <c r="AC62" s="291" t="s">
        <v>21</v>
      </c>
      <c r="AD62" s="291"/>
      <c r="AE62" s="291"/>
      <c r="AF62" s="291"/>
      <c r="AG62" s="291"/>
      <c r="AH62" s="291"/>
      <c r="AI62" s="291"/>
      <c r="AJ62" s="291"/>
      <c r="AK62" s="291" t="s">
        <v>149</v>
      </c>
      <c r="AL62" s="291"/>
      <c r="AM62" s="291"/>
      <c r="AN62" s="291"/>
      <c r="AO62" s="291"/>
      <c r="AP62" s="291"/>
      <c r="AQ62" s="291"/>
      <c r="AR62" s="291"/>
      <c r="AS62" s="292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</row>
    <row r="63" spans="2:62" ht="9.75" customHeight="1">
      <c r="B63" s="58"/>
      <c r="C63" s="58"/>
      <c r="D63" s="58"/>
      <c r="E63" s="58"/>
      <c r="F63" s="58"/>
      <c r="G63" s="58"/>
      <c r="H63" s="57"/>
      <c r="I63" s="57"/>
      <c r="J63" s="57"/>
      <c r="K63" s="103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282" t="s">
        <v>72</v>
      </c>
      <c r="AA63" s="282"/>
      <c r="AB63" s="282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282" t="s">
        <v>72</v>
      </c>
      <c r="AR63" s="282"/>
      <c r="AS63" s="282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</row>
    <row r="64" spans="2:62" ht="12.75" customHeight="1">
      <c r="B64" s="284" t="s">
        <v>30</v>
      </c>
      <c r="C64" s="284"/>
      <c r="D64" s="284"/>
      <c r="E64" s="284"/>
      <c r="F64" s="282">
        <v>20</v>
      </c>
      <c r="G64" s="282"/>
      <c r="H64" s="284" t="s">
        <v>31</v>
      </c>
      <c r="I64" s="284"/>
      <c r="J64" s="284"/>
      <c r="K64" s="285"/>
      <c r="L64" s="286">
        <v>1917</v>
      </c>
      <c r="M64" s="286"/>
      <c r="N64" s="286"/>
      <c r="O64" s="286"/>
      <c r="P64" s="286"/>
      <c r="Q64" s="286"/>
      <c r="R64" s="286"/>
      <c r="S64" s="286"/>
      <c r="T64" s="286">
        <v>124298</v>
      </c>
      <c r="U64" s="286"/>
      <c r="V64" s="286"/>
      <c r="W64" s="286"/>
      <c r="X64" s="286"/>
      <c r="Y64" s="286"/>
      <c r="Z64" s="286"/>
      <c r="AA64" s="286"/>
      <c r="AB64" s="286"/>
      <c r="AC64" s="286">
        <v>104922</v>
      </c>
      <c r="AD64" s="286"/>
      <c r="AE64" s="286"/>
      <c r="AF64" s="286"/>
      <c r="AG64" s="286"/>
      <c r="AH64" s="286"/>
      <c r="AI64" s="286"/>
      <c r="AJ64" s="286"/>
      <c r="AK64" s="286">
        <v>1165182</v>
      </c>
      <c r="AL64" s="286"/>
      <c r="AM64" s="286"/>
      <c r="AN64" s="286"/>
      <c r="AO64" s="286"/>
      <c r="AP64" s="286"/>
      <c r="AQ64" s="286"/>
      <c r="AR64" s="286"/>
      <c r="AS64" s="286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</row>
    <row r="65" spans="2:62" ht="12.75" customHeight="1">
      <c r="B65" s="60"/>
      <c r="C65" s="60"/>
      <c r="D65" s="60"/>
      <c r="E65" s="60"/>
      <c r="F65" s="282">
        <v>21</v>
      </c>
      <c r="G65" s="282"/>
      <c r="H65" s="111"/>
      <c r="I65" s="111"/>
      <c r="J65" s="111"/>
      <c r="K65" s="112"/>
      <c r="L65" s="283">
        <v>2158</v>
      </c>
      <c r="M65" s="283"/>
      <c r="N65" s="283"/>
      <c r="O65" s="283"/>
      <c r="P65" s="283"/>
      <c r="Q65" s="283"/>
      <c r="R65" s="283"/>
      <c r="S65" s="283"/>
      <c r="T65" s="283">
        <v>138848</v>
      </c>
      <c r="U65" s="283"/>
      <c r="V65" s="283"/>
      <c r="W65" s="283"/>
      <c r="X65" s="283"/>
      <c r="Y65" s="283"/>
      <c r="Z65" s="283"/>
      <c r="AA65" s="283"/>
      <c r="AB65" s="283"/>
      <c r="AC65" s="283">
        <v>148011</v>
      </c>
      <c r="AD65" s="283"/>
      <c r="AE65" s="283"/>
      <c r="AF65" s="283"/>
      <c r="AG65" s="283"/>
      <c r="AH65" s="283"/>
      <c r="AI65" s="283"/>
      <c r="AJ65" s="283"/>
      <c r="AK65" s="283">
        <v>1708471</v>
      </c>
      <c r="AL65" s="283"/>
      <c r="AM65" s="283"/>
      <c r="AN65" s="283"/>
      <c r="AO65" s="283"/>
      <c r="AP65" s="283"/>
      <c r="AQ65" s="283"/>
      <c r="AR65" s="283"/>
      <c r="AS65" s="283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</row>
    <row r="66" spans="2:62" ht="12.75" customHeight="1">
      <c r="B66" s="60"/>
      <c r="C66" s="60"/>
      <c r="D66" s="60"/>
      <c r="E66" s="60"/>
      <c r="F66" s="282">
        <v>22</v>
      </c>
      <c r="G66" s="282"/>
      <c r="H66" s="111"/>
      <c r="I66" s="111"/>
      <c r="J66" s="111"/>
      <c r="K66" s="112"/>
      <c r="L66" s="283">
        <v>2241</v>
      </c>
      <c r="M66" s="283"/>
      <c r="N66" s="283"/>
      <c r="O66" s="283"/>
      <c r="P66" s="283"/>
      <c r="Q66" s="283"/>
      <c r="R66" s="283"/>
      <c r="S66" s="283"/>
      <c r="T66" s="283">
        <v>158266</v>
      </c>
      <c r="U66" s="283"/>
      <c r="V66" s="283"/>
      <c r="W66" s="283"/>
      <c r="X66" s="283"/>
      <c r="Y66" s="283"/>
      <c r="Z66" s="283"/>
      <c r="AA66" s="283"/>
      <c r="AB66" s="283"/>
      <c r="AC66" s="283">
        <v>168835</v>
      </c>
      <c r="AD66" s="283"/>
      <c r="AE66" s="283"/>
      <c r="AF66" s="283"/>
      <c r="AG66" s="283"/>
      <c r="AH66" s="283"/>
      <c r="AI66" s="283"/>
      <c r="AJ66" s="283"/>
      <c r="AK66" s="283">
        <v>1847079</v>
      </c>
      <c r="AL66" s="283"/>
      <c r="AM66" s="283"/>
      <c r="AN66" s="283"/>
      <c r="AO66" s="283"/>
      <c r="AP66" s="283"/>
      <c r="AQ66" s="283"/>
      <c r="AR66" s="283"/>
      <c r="AS66" s="283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</row>
    <row r="67" spans="2:62" ht="12.75" customHeight="1">
      <c r="B67" s="61"/>
      <c r="C67" s="61"/>
      <c r="D67" s="61"/>
      <c r="E67" s="61"/>
      <c r="F67" s="278">
        <v>23</v>
      </c>
      <c r="G67" s="278"/>
      <c r="H67" s="61"/>
      <c r="I67" s="61"/>
      <c r="J67" s="61"/>
      <c r="K67" s="113"/>
      <c r="L67" s="279">
        <v>2654</v>
      </c>
      <c r="M67" s="279"/>
      <c r="N67" s="279"/>
      <c r="O67" s="279"/>
      <c r="P67" s="279"/>
      <c r="Q67" s="279"/>
      <c r="R67" s="279"/>
      <c r="S67" s="279"/>
      <c r="T67" s="279">
        <v>189808</v>
      </c>
      <c r="U67" s="279"/>
      <c r="V67" s="279"/>
      <c r="W67" s="279"/>
      <c r="X67" s="279"/>
      <c r="Y67" s="279"/>
      <c r="Z67" s="279"/>
      <c r="AA67" s="279"/>
      <c r="AB67" s="279"/>
      <c r="AC67" s="279">
        <v>174605</v>
      </c>
      <c r="AD67" s="279"/>
      <c r="AE67" s="279"/>
      <c r="AF67" s="279"/>
      <c r="AG67" s="279"/>
      <c r="AH67" s="279"/>
      <c r="AI67" s="279"/>
      <c r="AJ67" s="279"/>
      <c r="AK67" s="279">
        <v>2006915</v>
      </c>
      <c r="AL67" s="279"/>
      <c r="AM67" s="279"/>
      <c r="AN67" s="279"/>
      <c r="AO67" s="279"/>
      <c r="AP67" s="279"/>
      <c r="AQ67" s="279"/>
      <c r="AR67" s="279"/>
      <c r="AS67" s="279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</row>
    <row r="68" spans="2:62" ht="7.5" customHeight="1">
      <c r="B68" s="55"/>
      <c r="C68" s="55"/>
      <c r="D68" s="55"/>
      <c r="E68" s="55"/>
      <c r="F68" s="55"/>
      <c r="G68" s="55"/>
      <c r="H68" s="55"/>
      <c r="I68" s="55"/>
      <c r="J68" s="55"/>
      <c r="K68" s="104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</row>
    <row r="69" spans="2:62" ht="12" customHeight="1">
      <c r="B69" s="58"/>
      <c r="C69" s="280" t="s">
        <v>14</v>
      </c>
      <c r="D69" s="280"/>
      <c r="E69" s="63" t="s">
        <v>15</v>
      </c>
      <c r="F69" s="281">
        <v>-1</v>
      </c>
      <c r="G69" s="281"/>
      <c r="H69" s="56" t="s">
        <v>164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</row>
    <row r="70" spans="2:62" ht="12" customHeight="1">
      <c r="B70" s="58"/>
      <c r="C70" s="68"/>
      <c r="D70" s="68"/>
      <c r="E70" s="63"/>
      <c r="F70" s="276">
        <v>-2</v>
      </c>
      <c r="G70" s="276"/>
      <c r="H70" s="56" t="s">
        <v>165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</row>
    <row r="71" spans="2:62" ht="12" customHeight="1">
      <c r="B71" s="58"/>
      <c r="C71" s="59"/>
      <c r="D71" s="59"/>
      <c r="E71" s="56"/>
      <c r="F71" s="276">
        <v>-3</v>
      </c>
      <c r="G71" s="276"/>
      <c r="H71" s="58" t="s">
        <v>159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</row>
    <row r="72" spans="2:62" ht="12" customHeight="1">
      <c r="B72" s="58"/>
      <c r="C72" s="59"/>
      <c r="D72" s="59"/>
      <c r="E72" s="56"/>
      <c r="F72" s="276">
        <v>-4</v>
      </c>
      <c r="G72" s="276"/>
      <c r="H72" s="58" t="s">
        <v>160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</row>
    <row r="73" spans="2:62" ht="12" customHeight="1">
      <c r="B73" s="58"/>
      <c r="C73" s="59"/>
      <c r="D73" s="59"/>
      <c r="E73" s="56"/>
      <c r="F73" s="276">
        <v>-5</v>
      </c>
      <c r="G73" s="276"/>
      <c r="H73" s="58" t="s">
        <v>166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</row>
    <row r="74" spans="2:62" ht="12" customHeight="1">
      <c r="B74" s="277" t="s">
        <v>17</v>
      </c>
      <c r="C74" s="277"/>
      <c r="D74" s="277"/>
      <c r="E74" s="63" t="s">
        <v>15</v>
      </c>
      <c r="F74" s="56" t="s">
        <v>18</v>
      </c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</row>
  </sheetData>
  <sheetProtection/>
  <mergeCells count="283">
    <mergeCell ref="B3:BJ3"/>
    <mergeCell ref="U5:AH6"/>
    <mergeCell ref="AI5:BJ5"/>
    <mergeCell ref="B6:K6"/>
    <mergeCell ref="L6:T6"/>
    <mergeCell ref="AI6:AV6"/>
    <mergeCell ref="AW6:BJ6"/>
    <mergeCell ref="U7:AA7"/>
    <mergeCell ref="AB7:AH7"/>
    <mergeCell ref="AI7:AO7"/>
    <mergeCell ref="AP7:AV7"/>
    <mergeCell ref="AW7:BC7"/>
    <mergeCell ref="BD7:BJ7"/>
    <mergeCell ref="AF8:AH8"/>
    <mergeCell ref="AT8:AV8"/>
    <mergeCell ref="BH8:BJ8"/>
    <mergeCell ref="B9:E9"/>
    <mergeCell ref="F9:G9"/>
    <mergeCell ref="H9:K9"/>
    <mergeCell ref="L9:T9"/>
    <mergeCell ref="U9:AA9"/>
    <mergeCell ref="AB9:AH9"/>
    <mergeCell ref="AI9:AO9"/>
    <mergeCell ref="AP9:AV9"/>
    <mergeCell ref="AW9:BC9"/>
    <mergeCell ref="BD9:BJ9"/>
    <mergeCell ref="F10:G10"/>
    <mergeCell ref="L10:T10"/>
    <mergeCell ref="U10:AA10"/>
    <mergeCell ref="AB10:AH10"/>
    <mergeCell ref="AI10:AO10"/>
    <mergeCell ref="AP10:AV10"/>
    <mergeCell ref="AW10:BC10"/>
    <mergeCell ref="BD10:BJ10"/>
    <mergeCell ref="F11:G11"/>
    <mergeCell ref="L11:T11"/>
    <mergeCell ref="U11:AA11"/>
    <mergeCell ref="AB11:AH11"/>
    <mergeCell ref="AI11:AO11"/>
    <mergeCell ref="AP11:AV11"/>
    <mergeCell ref="AW11:BC11"/>
    <mergeCell ref="BD11:BJ11"/>
    <mergeCell ref="F12:G12"/>
    <mergeCell ref="L12:T12"/>
    <mergeCell ref="U12:AA12"/>
    <mergeCell ref="AB12:AH12"/>
    <mergeCell ref="AI12:AO12"/>
    <mergeCell ref="AP12:AV12"/>
    <mergeCell ref="AW12:BC12"/>
    <mergeCell ref="BD12:BJ12"/>
    <mergeCell ref="F13:G13"/>
    <mergeCell ref="L13:T13"/>
    <mergeCell ref="U13:AA13"/>
    <mergeCell ref="AB13:AH13"/>
    <mergeCell ref="AI13:AO13"/>
    <mergeCell ref="AP13:AV13"/>
    <mergeCell ref="AW13:BC13"/>
    <mergeCell ref="BD13:BJ13"/>
    <mergeCell ref="L15:AB15"/>
    <mergeCell ref="AC15:AS16"/>
    <mergeCell ref="AT15:BJ16"/>
    <mergeCell ref="B16:K16"/>
    <mergeCell ref="L16:AB16"/>
    <mergeCell ref="L17:S17"/>
    <mergeCell ref="T17:AB17"/>
    <mergeCell ref="AC17:AJ17"/>
    <mergeCell ref="AK17:AS17"/>
    <mergeCell ref="AT17:BA17"/>
    <mergeCell ref="BB17:BJ17"/>
    <mergeCell ref="Z18:AB18"/>
    <mergeCell ref="AQ18:AS18"/>
    <mergeCell ref="BH18:BJ18"/>
    <mergeCell ref="B19:E19"/>
    <mergeCell ref="F19:G19"/>
    <mergeCell ref="H19:K19"/>
    <mergeCell ref="L19:S19"/>
    <mergeCell ref="T19:AB19"/>
    <mergeCell ref="AC19:AJ19"/>
    <mergeCell ref="AK19:AS19"/>
    <mergeCell ref="AT19:BA19"/>
    <mergeCell ref="BB19:BJ19"/>
    <mergeCell ref="F20:G20"/>
    <mergeCell ref="L20:S20"/>
    <mergeCell ref="T20:AB20"/>
    <mergeCell ref="AC20:AJ20"/>
    <mergeCell ref="AK20:AS20"/>
    <mergeCell ref="AT20:BA20"/>
    <mergeCell ref="BB20:BJ20"/>
    <mergeCell ref="AT22:BA22"/>
    <mergeCell ref="BB22:BJ22"/>
    <mergeCell ref="F21:G21"/>
    <mergeCell ref="L21:S21"/>
    <mergeCell ref="T21:AB21"/>
    <mergeCell ref="AC21:AJ21"/>
    <mergeCell ref="AK21:AS21"/>
    <mergeCell ref="AT21:BA21"/>
    <mergeCell ref="T23:AB23"/>
    <mergeCell ref="AC23:AJ23"/>
    <mergeCell ref="AK23:AS23"/>
    <mergeCell ref="AT23:BA23"/>
    <mergeCell ref="BB21:BJ21"/>
    <mergeCell ref="F22:G22"/>
    <mergeCell ref="L22:S22"/>
    <mergeCell ref="T22:AB22"/>
    <mergeCell ref="AC22:AJ22"/>
    <mergeCell ref="AK22:AS22"/>
    <mergeCell ref="BB23:BJ23"/>
    <mergeCell ref="B25:K26"/>
    <mergeCell ref="L25:AB25"/>
    <mergeCell ref="AC25:AS25"/>
    <mergeCell ref="L26:S26"/>
    <mergeCell ref="T26:AB26"/>
    <mergeCell ref="AC26:AJ26"/>
    <mergeCell ref="AK26:AS26"/>
    <mergeCell ref="F23:G23"/>
    <mergeCell ref="L23:S23"/>
    <mergeCell ref="Z27:AB27"/>
    <mergeCell ref="AQ27:AS27"/>
    <mergeCell ref="B28:E28"/>
    <mergeCell ref="F28:G28"/>
    <mergeCell ref="H28:K28"/>
    <mergeCell ref="L28:S28"/>
    <mergeCell ref="T28:AB28"/>
    <mergeCell ref="AC28:AJ28"/>
    <mergeCell ref="AK28:AS28"/>
    <mergeCell ref="F29:G29"/>
    <mergeCell ref="L29:S29"/>
    <mergeCell ref="T29:AB29"/>
    <mergeCell ref="AC29:AJ29"/>
    <mergeCell ref="AK29:AS29"/>
    <mergeCell ref="F30:G30"/>
    <mergeCell ref="L30:S30"/>
    <mergeCell ref="T30:AB30"/>
    <mergeCell ref="AC30:AJ30"/>
    <mergeCell ref="AK30:AS30"/>
    <mergeCell ref="F31:G31"/>
    <mergeCell ref="L31:S31"/>
    <mergeCell ref="T31:AB31"/>
    <mergeCell ref="AC31:AJ31"/>
    <mergeCell ref="AK31:AS31"/>
    <mergeCell ref="F32:G32"/>
    <mergeCell ref="L32:S32"/>
    <mergeCell ref="T32:AB32"/>
    <mergeCell ref="AC32:AJ32"/>
    <mergeCell ref="AK32:AS32"/>
    <mergeCell ref="C34:D34"/>
    <mergeCell ref="F34:G34"/>
    <mergeCell ref="F36:G36"/>
    <mergeCell ref="F37:G37"/>
    <mergeCell ref="F38:G38"/>
    <mergeCell ref="B39:D39"/>
    <mergeCell ref="B41:BJ41"/>
    <mergeCell ref="U43:AH44"/>
    <mergeCell ref="AI43:BJ43"/>
    <mergeCell ref="B44:K44"/>
    <mergeCell ref="L44:T44"/>
    <mergeCell ref="AI44:AV44"/>
    <mergeCell ref="AB47:AH47"/>
    <mergeCell ref="AI47:AO47"/>
    <mergeCell ref="AW44:BJ44"/>
    <mergeCell ref="U45:AA45"/>
    <mergeCell ref="AB45:AH45"/>
    <mergeCell ref="AI45:AO45"/>
    <mergeCell ref="AP45:AV45"/>
    <mergeCell ref="AW45:BC45"/>
    <mergeCell ref="BD45:BJ45"/>
    <mergeCell ref="AP48:AV48"/>
    <mergeCell ref="AW48:BC48"/>
    <mergeCell ref="AF46:AH46"/>
    <mergeCell ref="AT46:AV46"/>
    <mergeCell ref="BH46:BJ46"/>
    <mergeCell ref="B47:E47"/>
    <mergeCell ref="F47:G47"/>
    <mergeCell ref="H47:K47"/>
    <mergeCell ref="L47:T47"/>
    <mergeCell ref="U47:AA47"/>
    <mergeCell ref="AW49:BC49"/>
    <mergeCell ref="BD49:BJ49"/>
    <mergeCell ref="AP47:AV47"/>
    <mergeCell ref="AW47:BC47"/>
    <mergeCell ref="BD47:BJ47"/>
    <mergeCell ref="F48:G48"/>
    <mergeCell ref="L48:T48"/>
    <mergeCell ref="U48:AA48"/>
    <mergeCell ref="AB48:AH48"/>
    <mergeCell ref="AI48:AO48"/>
    <mergeCell ref="AB50:AH50"/>
    <mergeCell ref="AI50:AO50"/>
    <mergeCell ref="AP50:AV50"/>
    <mergeCell ref="BD48:BJ48"/>
    <mergeCell ref="F49:G49"/>
    <mergeCell ref="L49:T49"/>
    <mergeCell ref="U49:AA49"/>
    <mergeCell ref="AB49:AH49"/>
    <mergeCell ref="AI49:AO49"/>
    <mergeCell ref="AP49:AV49"/>
    <mergeCell ref="AW50:BC50"/>
    <mergeCell ref="BD50:BJ50"/>
    <mergeCell ref="L52:AB52"/>
    <mergeCell ref="AC52:AS53"/>
    <mergeCell ref="AT52:BJ53"/>
    <mergeCell ref="B53:K53"/>
    <mergeCell ref="L53:AB53"/>
    <mergeCell ref="F50:G50"/>
    <mergeCell ref="L50:T50"/>
    <mergeCell ref="U50:AA50"/>
    <mergeCell ref="L54:S54"/>
    <mergeCell ref="T54:AB54"/>
    <mergeCell ref="AC54:AJ54"/>
    <mergeCell ref="AK54:AS54"/>
    <mergeCell ref="AT54:BA54"/>
    <mergeCell ref="BB54:BJ54"/>
    <mergeCell ref="Z55:AB55"/>
    <mergeCell ref="AQ55:AS55"/>
    <mergeCell ref="BH55:BJ55"/>
    <mergeCell ref="B56:E56"/>
    <mergeCell ref="F56:G56"/>
    <mergeCell ref="H56:K56"/>
    <mergeCell ref="L56:S56"/>
    <mergeCell ref="T56:AB56"/>
    <mergeCell ref="AC56:AJ56"/>
    <mergeCell ref="AK56:AS56"/>
    <mergeCell ref="F57:G57"/>
    <mergeCell ref="L57:S57"/>
    <mergeCell ref="T57:AB57"/>
    <mergeCell ref="AC57:AJ57"/>
    <mergeCell ref="AK57:AS57"/>
    <mergeCell ref="AT57:BA57"/>
    <mergeCell ref="T58:AB58"/>
    <mergeCell ref="AC58:AJ58"/>
    <mergeCell ref="AK58:AS58"/>
    <mergeCell ref="AT58:BA58"/>
    <mergeCell ref="AT56:BA56"/>
    <mergeCell ref="BB56:BJ56"/>
    <mergeCell ref="BB57:BJ57"/>
    <mergeCell ref="BB58:BJ58"/>
    <mergeCell ref="F59:G59"/>
    <mergeCell ref="L59:S59"/>
    <mergeCell ref="T59:AB59"/>
    <mergeCell ref="AC59:AJ59"/>
    <mergeCell ref="AK59:AS59"/>
    <mergeCell ref="AT59:BA59"/>
    <mergeCell ref="BB59:BJ59"/>
    <mergeCell ref="F58:G58"/>
    <mergeCell ref="L58:S58"/>
    <mergeCell ref="B61:K62"/>
    <mergeCell ref="L61:AB61"/>
    <mergeCell ref="AC61:AS61"/>
    <mergeCell ref="L62:S62"/>
    <mergeCell ref="T62:AB62"/>
    <mergeCell ref="AC62:AJ62"/>
    <mergeCell ref="AK62:AS62"/>
    <mergeCell ref="Z63:AB63"/>
    <mergeCell ref="AQ63:AS63"/>
    <mergeCell ref="B64:E64"/>
    <mergeCell ref="F64:G64"/>
    <mergeCell ref="H64:K64"/>
    <mergeCell ref="L64:S64"/>
    <mergeCell ref="T64:AB64"/>
    <mergeCell ref="AC64:AJ64"/>
    <mergeCell ref="AK64:AS64"/>
    <mergeCell ref="F65:G65"/>
    <mergeCell ref="L65:S65"/>
    <mergeCell ref="T65:AB65"/>
    <mergeCell ref="AC65:AJ65"/>
    <mergeCell ref="AK65:AS65"/>
    <mergeCell ref="F66:G66"/>
    <mergeCell ref="L66:S66"/>
    <mergeCell ref="T66:AB66"/>
    <mergeCell ref="AC66:AJ66"/>
    <mergeCell ref="AK66:AS66"/>
    <mergeCell ref="L67:S67"/>
    <mergeCell ref="T67:AB67"/>
    <mergeCell ref="AC67:AJ67"/>
    <mergeCell ref="AK67:AS67"/>
    <mergeCell ref="C69:D69"/>
    <mergeCell ref="F69:G69"/>
    <mergeCell ref="F70:G70"/>
    <mergeCell ref="F71:G71"/>
    <mergeCell ref="F72:G72"/>
    <mergeCell ref="F73:G73"/>
    <mergeCell ref="B74:D74"/>
    <mergeCell ref="F67:G67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2013-07-05T01:50:51Z</dcterms:modified>
  <cp:category/>
  <cp:version/>
  <cp:contentType/>
  <cp:contentStatus/>
</cp:coreProperties>
</file>