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drawings/drawing2.xml" ContentType="application/vnd.openxmlformats-officedocument.drawing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drawings/drawing5.xml" ContentType="application/vnd.openxmlformats-officedocument.drawing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8445" tabRatio="519" firstSheet="26" activeTab="30"/>
  </bookViews>
  <sheets>
    <sheet name="(見出し)" sheetId="1" r:id="rId1"/>
    <sheet name="2-1" sheetId="2" r:id="rId2"/>
    <sheet name="2-2" sheetId="3" r:id="rId3"/>
    <sheet name="2-3" sheetId="4" r:id="rId4"/>
    <sheet name="2-4" sheetId="5" r:id="rId5"/>
    <sheet name="2-5" sheetId="6" r:id="rId6"/>
    <sheet name="2-6" sheetId="7" r:id="rId7"/>
    <sheet name="2-7" sheetId="8" r:id="rId8"/>
    <sheet name="2-8" sheetId="9" r:id="rId9"/>
    <sheet name="2-9" sheetId="10" r:id="rId10"/>
    <sheet name="2-10" sheetId="11" r:id="rId11"/>
    <sheet name="2-11" sheetId="12" r:id="rId12"/>
    <sheet name="2-12" sheetId="13" r:id="rId13"/>
    <sheet name="2-13" sheetId="14" r:id="rId14"/>
    <sheet name="2-14" sheetId="15" r:id="rId15"/>
    <sheet name="2-15" sheetId="16" r:id="rId16"/>
    <sheet name="2-16" sheetId="17" r:id="rId17"/>
    <sheet name="2-17" sheetId="18" r:id="rId18"/>
    <sheet name="2-18" sheetId="19" r:id="rId19"/>
    <sheet name="2-19" sheetId="20" r:id="rId20"/>
    <sheet name="2-20" sheetId="21" r:id="rId21"/>
    <sheet name="2-21" sheetId="22" r:id="rId22"/>
    <sheet name="2-22" sheetId="23" r:id="rId23"/>
    <sheet name="2-23" sheetId="24" r:id="rId24"/>
    <sheet name="2-24" sheetId="25" r:id="rId25"/>
    <sheet name="2-25" sheetId="26" r:id="rId26"/>
    <sheet name="2-26" sheetId="27" r:id="rId27"/>
    <sheet name="2-27" sheetId="28" r:id="rId28"/>
    <sheet name="2-28" sheetId="29" r:id="rId29"/>
    <sheet name="2-29" sheetId="30" r:id="rId30"/>
    <sheet name="2-30" sheetId="31" r:id="rId31"/>
    <sheet name="2-31" sheetId="32" r:id="rId32"/>
    <sheet name="2-32" sheetId="33" r:id="rId33"/>
    <sheet name="2-33" sheetId="34" r:id="rId34"/>
    <sheet name="2-34" sheetId="35" r:id="rId35"/>
    <sheet name="人口指数データ（作表用）" sheetId="36" r:id="rId36"/>
    <sheet name="外国人10年データ（作表用）" sheetId="37" r:id="rId37"/>
    <sheet name="転入・出（作表用）" sheetId="38" r:id="rId38"/>
  </sheets>
  <externalReferences>
    <externalReference r:id="rId41"/>
    <externalReference r:id="rId42"/>
  </externalReferences>
  <definedNames>
    <definedName name="_xlnm.Print_Area" localSheetId="1">'2-1'!$A$1:$T$79</definedName>
    <definedName name="_xlnm.Print_Area" localSheetId="10">'2-10'!$A$1:$X$80</definedName>
    <definedName name="_xlnm.Print_Area" localSheetId="11">'2-11'!$A$1:$W$80</definedName>
    <definedName name="_xlnm.Print_Area" localSheetId="12">'2-12'!$A$1:$X$81</definedName>
    <definedName name="_xlnm.Print_Area" localSheetId="13">'2-13'!$A$1:$W$81</definedName>
    <definedName name="_xlnm.Print_Area" localSheetId="14">'2-14'!$A$1:$X$82</definedName>
    <definedName name="_xlnm.Print_Area" localSheetId="15">'2-15'!$A$1:$W$82</definedName>
    <definedName name="_xlnm.Print_Area" localSheetId="16">'2-16'!$A$1:$V$85</definedName>
    <definedName name="_xlnm.Print_Area" localSheetId="17">'2-17'!$A$1:$Y$85</definedName>
    <definedName name="_xlnm.Print_Area" localSheetId="18">'2-18'!$A$1:$W$85</definedName>
    <definedName name="_xlnm.Print_Area" localSheetId="19">'2-19'!$A$1:$Y$85</definedName>
    <definedName name="_xlnm.Print_Area" localSheetId="2">'2-2'!$A$1:$T$84</definedName>
    <definedName name="_xlnm.Print_Area" localSheetId="20">'2-20'!$A$1:$V$80</definedName>
    <definedName name="_xlnm.Print_Area" localSheetId="21">'2-21'!$A$1:$Y$80</definedName>
    <definedName name="_xlnm.Print_Area" localSheetId="22">'2-22'!$A$1:$W$80</definedName>
    <definedName name="_xlnm.Print_Area" localSheetId="23">'2-23'!$A$1:$Y$80</definedName>
    <definedName name="_xlnm.Print_Area" localSheetId="24">'2-24'!$A$1:$V$81</definedName>
    <definedName name="_xlnm.Print_Area" localSheetId="25">'2-25'!$A$1:$Y$81</definedName>
    <definedName name="_xlnm.Print_Area" localSheetId="26">'2-26'!$A$1:$W$81</definedName>
    <definedName name="_xlnm.Print_Area" localSheetId="27">'2-27'!$A$1:$Y$81</definedName>
    <definedName name="_xlnm.Print_Area" localSheetId="28">'2-28'!$A$1:$V$82</definedName>
    <definedName name="_xlnm.Print_Area" localSheetId="29">'2-29'!$A$1:$Y$82</definedName>
    <definedName name="_xlnm.Print_Area" localSheetId="3">'2-3'!$A$1:$T$79</definedName>
    <definedName name="_xlnm.Print_Area" localSheetId="30">'2-30'!$A$1:$W$82</definedName>
    <definedName name="_xlnm.Print_Area" localSheetId="31">'2-31'!$A$1:$Y$82</definedName>
    <definedName name="_xlnm.Print_Area" localSheetId="33">'2-33'!$A$1:$AO$74</definedName>
    <definedName name="_xlnm.Print_Area" localSheetId="34">'2-34'!$A$1:$L$58</definedName>
    <definedName name="_xlnm.Print_Area" localSheetId="4">'2-4'!$A$1:$T$80</definedName>
    <definedName name="_xlnm.Print_Area" localSheetId="5">'2-5'!$A$1:$T$81</definedName>
    <definedName name="_xlnm.Print_Area" localSheetId="6">'2-6'!$A$1:$Z$81</definedName>
    <definedName name="_xlnm.Print_Area" localSheetId="7">'2-7'!$A$1:$BS$72</definedName>
    <definedName name="_xlnm.Print_Area" localSheetId="8">'2-8'!$A$1:$X$85</definedName>
    <definedName name="_xlnm.Print_Area" localSheetId="9">'2-9'!$A$1:$W$85</definedName>
  </definedNames>
  <calcPr calcMode="manual" fullCalcOnLoad="1"/>
</workbook>
</file>

<file path=xl/sharedStrings.xml><?xml version="1.0" encoding="utf-8"?>
<sst xmlns="http://schemas.openxmlformats.org/spreadsheetml/2006/main" count="3077" uniqueCount="607">
  <si>
    <t>　　15　　</t>
  </si>
  <si>
    <t>　　９　　</t>
  </si>
  <si>
    <t>　　10　　</t>
  </si>
  <si>
    <t>　　11　　</t>
  </si>
  <si>
    <t>　　12　　</t>
  </si>
  <si>
    <t>　　13　　</t>
  </si>
  <si>
    <t>　　14　　</t>
  </si>
  <si>
    <t>転入</t>
  </si>
  <si>
    <t>転出</t>
  </si>
  <si>
    <t>８　町　丁　・　年　齢　(５　歳　階　級)　</t>
  </si>
  <si>
    <t>(1)　総　　</t>
  </si>
  <si>
    <t>町丁名</t>
  </si>
  <si>
    <t>計</t>
  </si>
  <si>
    <t>０～４歳</t>
  </si>
  <si>
    <t>５～９歳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</si>
  <si>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</si>
  <si>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</si>
  <si>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</si>
  <si>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</si>
  <si>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</si>
  <si>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</si>
  <si>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</si>
  <si>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</si>
  <si>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総数</t>
  </si>
  <si>
    <t>旭丘</t>
  </si>
  <si>
    <t>１丁目</t>
  </si>
  <si>
    <t>２丁目</t>
  </si>
  <si>
    <t>小竹町</t>
  </si>
  <si>
    <t>栄町</t>
  </si>
  <si>
    <t>羽沢</t>
  </si>
  <si>
    <t>３丁目</t>
  </si>
  <si>
    <t>豊玉上</t>
  </si>
  <si>
    <t>豊玉中</t>
  </si>
  <si>
    <t>４丁目</t>
  </si>
  <si>
    <t>豊玉南</t>
  </si>
  <si>
    <t>豊玉北</t>
  </si>
  <si>
    <t>５丁目</t>
  </si>
  <si>
    <t>６丁目</t>
  </si>
  <si>
    <t>中村</t>
  </si>
  <si>
    <t>中村南</t>
  </si>
  <si>
    <t>中村北</t>
  </si>
  <si>
    <t>桜台</t>
  </si>
  <si>
    <t>練馬</t>
  </si>
  <si>
    <t>向山</t>
  </si>
  <si>
    <t>資料</t>
  </si>
  <si>
    <t>:</t>
  </si>
  <si>
    <t>　別　人　口　(住　民　基　本　台　帳)</t>
  </si>
  <si>
    <t>　　数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</si>
  <si>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</si>
  <si>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</si>
  <si>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</si>
  <si>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</si>
  <si>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</si>
  <si>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</si>
  <si>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</si>
  <si>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</si>
  <si>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</si>
  <si>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</si>
  <si>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 歳
以　上</t>
  </si>
  <si>
    <t>(1)　総　　　　　　数　　</t>
  </si>
  <si>
    <t>貫井</t>
  </si>
  <si>
    <t>錦</t>
  </si>
  <si>
    <t>氷川台</t>
  </si>
  <si>
    <t>平和台</t>
  </si>
  <si>
    <t>早宮</t>
  </si>
  <si>
    <t>春日町</t>
  </si>
  <si>
    <t>高松</t>
  </si>
  <si>
    <t>北町</t>
  </si>
  <si>
    <t>７丁目</t>
  </si>
  <si>
    <t>８丁目</t>
  </si>
  <si>
    <t>田柄</t>
  </si>
  <si>
    <t>光が丘</t>
  </si>
  <si>
    <t>町丁名</t>
  </si>
  <si>
    <t>旭町</t>
  </si>
  <si>
    <t>土支田</t>
  </si>
  <si>
    <t>富士見台</t>
  </si>
  <si>
    <t>南田中</t>
  </si>
  <si>
    <t>高野台</t>
  </si>
  <si>
    <t>谷原</t>
  </si>
  <si>
    <t>三原台</t>
  </si>
  <si>
    <t>石神井町</t>
  </si>
  <si>
    <t>石神井台</t>
  </si>
  <si>
    <t>上石神井</t>
  </si>
  <si>
    <t>上石神井南町</t>
  </si>
  <si>
    <t>下石神井</t>
  </si>
  <si>
    <t>立野町</t>
  </si>
  <si>
    <t>関町東</t>
  </si>
  <si>
    <t>関町南</t>
  </si>
  <si>
    <t>関町北</t>
  </si>
  <si>
    <t>東大泉</t>
  </si>
  <si>
    <t>西大泉町</t>
  </si>
  <si>
    <t>西大泉</t>
  </si>
  <si>
    <t>南大泉</t>
  </si>
  <si>
    <t>大泉町</t>
  </si>
  <si>
    <t>大泉学園町</t>
  </si>
  <si>
    <t>９丁目</t>
  </si>
  <si>
    <t>(2)　男　　・　　</t>
  </si>
  <si>
    <t>男</t>
  </si>
  <si>
    <t>女</t>
  </si>
  <si>
    <t>100歳以上</t>
  </si>
  <si>
    <t>２　人　　　　口</t>
  </si>
  <si>
    <t>４　世　帯　数　と　人　口　の　推　移</t>
  </si>
  <si>
    <t>(各年１月１日現在)</t>
  </si>
  <si>
    <t>年次</t>
  </si>
  <si>
    <t>総人口</t>
  </si>
  <si>
    <t>外国人登録数</t>
  </si>
  <si>
    <t>対前年比増加人口</t>
  </si>
  <si>
    <t>実数</t>
  </si>
  <si>
    <t>率</t>
  </si>
  <si>
    <t xml:space="preserve">％ </t>
  </si>
  <si>
    <t>昭和23年</t>
  </si>
  <si>
    <t xml:space="preserve">… </t>
  </si>
  <si>
    <r>
      <t>昭和</t>
    </r>
    <r>
      <rPr>
        <sz val="9"/>
        <color indexed="8"/>
        <rFont val="ＭＳ 明朝"/>
        <family val="1"/>
      </rPr>
      <t>24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</si>
  <si>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25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</si>
  <si>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26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</si>
  <si>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27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</si>
  <si>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28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</si>
  <si>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29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</si>
  <si>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30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</si>
  <si>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31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</si>
  <si>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32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</si>
  <si>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33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</si>
  <si>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34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</si>
  <si>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35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</si>
  <si>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36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</si>
  <si>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37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</si>
  <si>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38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</si>
  <si>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39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</si>
  <si>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40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</si>
  <si>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41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</si>
  <si>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42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</si>
  <si>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43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</si>
  <si>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44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</si>
  <si>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45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</si>
  <si>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46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</si>
  <si>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47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</si>
  <si>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48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</si>
  <si>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49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</si>
  <si>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50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</si>
  <si>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51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</si>
  <si>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52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</si>
  <si>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53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</si>
  <si>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54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</si>
  <si>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55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</si>
  <si>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56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</si>
  <si>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57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</si>
  <si>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58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</si>
  <si>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59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</si>
  <si>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60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</si>
  <si>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61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</si>
  <si>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62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</si>
  <si>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63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</si>
  <si>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64</t>
    </r>
    <r>
      <rPr>
        <sz val="9"/>
        <color indexed="9"/>
        <rFont val="ＭＳ 明朝"/>
        <family val="1"/>
      </rPr>
      <t>年</t>
    </r>
  </si>
  <si>
    <t>平成２年</t>
  </si>
  <si>
    <r>
      <t>平成</t>
    </r>
    <r>
      <rPr>
        <sz val="9"/>
        <color indexed="8"/>
        <rFont val="ＭＳ 明朝"/>
        <family val="1"/>
      </rPr>
      <t>３</t>
    </r>
    <r>
      <rPr>
        <sz val="9"/>
        <color indexed="9"/>
        <rFont val="ＭＳ 明朝"/>
        <family val="1"/>
      </rPr>
      <t>年</t>
    </r>
  </si>
  <si>
    <r>
      <t>平成</t>
    </r>
    <r>
      <rPr>
        <sz val="9"/>
        <color indexed="8"/>
        <rFont val="ＭＳ 明朝"/>
        <family val="1"/>
      </rPr>
      <t>４</t>
    </r>
    <r>
      <rPr>
        <sz val="9"/>
        <color indexed="9"/>
        <rFont val="ＭＳ 明朝"/>
        <family val="1"/>
      </rPr>
      <t>年</t>
    </r>
  </si>
  <si>
    <r>
      <t>平成</t>
    </r>
    <r>
      <rPr>
        <sz val="9"/>
        <color indexed="8"/>
        <rFont val="ＭＳ 明朝"/>
        <family val="1"/>
      </rPr>
      <t>５</t>
    </r>
    <r>
      <rPr>
        <sz val="9"/>
        <color indexed="9"/>
        <rFont val="ＭＳ 明朝"/>
        <family val="1"/>
      </rPr>
      <t>年</t>
    </r>
  </si>
  <si>
    <r>
      <t>平成</t>
    </r>
    <r>
      <rPr>
        <sz val="9"/>
        <color indexed="8"/>
        <rFont val="ＭＳ 明朝"/>
        <family val="1"/>
      </rPr>
      <t>６</t>
    </r>
    <r>
      <rPr>
        <sz val="9"/>
        <color indexed="9"/>
        <rFont val="ＭＳ 明朝"/>
        <family val="1"/>
      </rPr>
      <t>年</t>
    </r>
  </si>
  <si>
    <r>
      <t>平成</t>
    </r>
    <r>
      <rPr>
        <sz val="9"/>
        <color indexed="8"/>
        <rFont val="ＭＳ 明朝"/>
        <family val="1"/>
      </rPr>
      <t>７</t>
    </r>
    <r>
      <rPr>
        <sz val="9"/>
        <color indexed="9"/>
        <rFont val="ＭＳ 明朝"/>
        <family val="1"/>
      </rPr>
      <t>年</t>
    </r>
  </si>
  <si>
    <r>
      <t>平成</t>
    </r>
    <r>
      <rPr>
        <sz val="9"/>
        <color indexed="8"/>
        <rFont val="ＭＳ 明朝"/>
        <family val="1"/>
      </rPr>
      <t>８</t>
    </r>
    <r>
      <rPr>
        <sz val="9"/>
        <color indexed="9"/>
        <rFont val="ＭＳ 明朝"/>
        <family val="1"/>
      </rPr>
      <t>年</t>
    </r>
  </si>
  <si>
    <r>
      <t>平成</t>
    </r>
    <r>
      <rPr>
        <sz val="9"/>
        <color indexed="8"/>
        <rFont val="ＭＳ 明朝"/>
        <family val="1"/>
      </rPr>
      <t>９</t>
    </r>
    <r>
      <rPr>
        <sz val="9"/>
        <color indexed="9"/>
        <rFont val="ＭＳ 明朝"/>
        <family val="1"/>
      </rPr>
      <t>年</t>
    </r>
  </si>
  <si>
    <r>
      <t>平成</t>
    </r>
    <r>
      <rPr>
        <sz val="9"/>
        <color indexed="8"/>
        <rFont val="ＭＳ 明朝"/>
        <family val="1"/>
      </rPr>
      <t>10</t>
    </r>
    <r>
      <rPr>
        <sz val="9"/>
        <color indexed="9"/>
        <rFont val="ＭＳ 明朝"/>
        <family val="1"/>
      </rPr>
      <t>年</t>
    </r>
  </si>
  <si>
    <r>
      <t>平成</t>
    </r>
    <r>
      <rPr>
        <sz val="9"/>
        <color indexed="8"/>
        <rFont val="ＭＳ 明朝"/>
        <family val="1"/>
      </rPr>
      <t>11</t>
    </r>
    <r>
      <rPr>
        <sz val="9"/>
        <color indexed="9"/>
        <rFont val="ＭＳ 明朝"/>
        <family val="1"/>
      </rPr>
      <t>年</t>
    </r>
  </si>
  <si>
    <r>
      <t>平成</t>
    </r>
    <r>
      <rPr>
        <sz val="9"/>
        <color indexed="8"/>
        <rFont val="ＭＳ 明朝"/>
        <family val="1"/>
      </rPr>
      <t>12</t>
    </r>
    <r>
      <rPr>
        <sz val="9"/>
        <color indexed="9"/>
        <rFont val="ＭＳ 明朝"/>
        <family val="1"/>
      </rPr>
      <t>年</t>
    </r>
  </si>
  <si>
    <r>
      <t>平成</t>
    </r>
    <r>
      <rPr>
        <sz val="9"/>
        <color indexed="8"/>
        <rFont val="ＭＳ 明朝"/>
        <family val="1"/>
      </rPr>
      <t>13</t>
    </r>
    <r>
      <rPr>
        <sz val="9"/>
        <color indexed="9"/>
        <rFont val="ＭＳ 明朝"/>
        <family val="1"/>
      </rPr>
      <t>年</t>
    </r>
  </si>
  <si>
    <r>
      <t>平成</t>
    </r>
    <r>
      <rPr>
        <sz val="9"/>
        <color indexed="8"/>
        <rFont val="ＭＳ 明朝"/>
        <family val="1"/>
      </rPr>
      <t>14</t>
    </r>
    <r>
      <rPr>
        <sz val="9"/>
        <color indexed="9"/>
        <rFont val="ＭＳ 明朝"/>
        <family val="1"/>
      </rPr>
      <t>年</t>
    </r>
  </si>
  <si>
    <t>注</t>
  </si>
  <si>
    <t>：</t>
  </si>
  <si>
    <t>(1)</t>
  </si>
  <si>
    <t>資料</t>
  </si>
  <si>
    <t>：</t>
  </si>
  <si>
    <t>５　町　丁　別　世　帯　数　と　人　口　</t>
  </si>
  <si>
    <t>世帯数</t>
  </si>
  <si>
    <t>人口</t>
  </si>
  <si>
    <t>人口密度
(人／㎢)</t>
  </si>
  <si>
    <t>１ 世 帯
当り人員</t>
  </si>
  <si>
    <t>対前年比増加</t>
  </si>
  <si>
    <t>土地面積</t>
  </si>
  <si>
    <t>世帯数</t>
  </si>
  <si>
    <t>男</t>
  </si>
  <si>
    <t>女</t>
  </si>
  <si>
    <t>人口</t>
  </si>
  <si>
    <t>：</t>
  </si>
  <si>
    <t>この頁の小計</t>
  </si>
  <si>
    <t>１</t>
  </si>
  <si>
    <t>51</t>
  </si>
  <si>
    <t>２</t>
  </si>
  <si>
    <t>52</t>
  </si>
  <si>
    <t>３</t>
  </si>
  <si>
    <t>53</t>
  </si>
  <si>
    <t>４</t>
  </si>
  <si>
    <t>54</t>
  </si>
  <si>
    <t>６</t>
  </si>
  <si>
    <t>56</t>
  </si>
  <si>
    <t>７</t>
  </si>
  <si>
    <t>57</t>
  </si>
  <si>
    <t>８</t>
  </si>
  <si>
    <t>58</t>
  </si>
  <si>
    <t>９</t>
  </si>
  <si>
    <t>59</t>
  </si>
  <si>
    <t>11</t>
  </si>
  <si>
    <t>61</t>
  </si>
  <si>
    <t>12</t>
  </si>
  <si>
    <t>62</t>
  </si>
  <si>
    <t>13</t>
  </si>
  <si>
    <t>63</t>
  </si>
  <si>
    <t>14</t>
  </si>
  <si>
    <t>64</t>
  </si>
  <si>
    <t>16</t>
  </si>
  <si>
    <t>66</t>
  </si>
  <si>
    <t>17</t>
  </si>
  <si>
    <t>67</t>
  </si>
  <si>
    <t>18</t>
  </si>
  <si>
    <t>68</t>
  </si>
  <si>
    <t>19</t>
  </si>
  <si>
    <t>69</t>
  </si>
  <si>
    <t>21</t>
  </si>
  <si>
    <t>71</t>
  </si>
  <si>
    <t>22</t>
  </si>
  <si>
    <t>72</t>
  </si>
  <si>
    <t>23</t>
  </si>
  <si>
    <t>73</t>
  </si>
  <si>
    <t>24</t>
  </si>
  <si>
    <t>74</t>
  </si>
  <si>
    <t>26</t>
  </si>
  <si>
    <t>76</t>
  </si>
  <si>
    <t>27</t>
  </si>
  <si>
    <t>77</t>
  </si>
  <si>
    <t>28</t>
  </si>
  <si>
    <t>78</t>
  </si>
  <si>
    <t>29</t>
  </si>
  <si>
    <t>79</t>
  </si>
  <si>
    <t>31</t>
  </si>
  <si>
    <t>81</t>
  </si>
  <si>
    <t>32</t>
  </si>
  <si>
    <t>82</t>
  </si>
  <si>
    <t>33</t>
  </si>
  <si>
    <t>83</t>
  </si>
  <si>
    <t>34</t>
  </si>
  <si>
    <t>84</t>
  </si>
  <si>
    <t>36</t>
  </si>
  <si>
    <t>86</t>
  </si>
  <si>
    <t>37</t>
  </si>
  <si>
    <t>87</t>
  </si>
  <si>
    <t>38</t>
  </si>
  <si>
    <t>88</t>
  </si>
  <si>
    <t>39</t>
  </si>
  <si>
    <t>89</t>
  </si>
  <si>
    <t>41</t>
  </si>
  <si>
    <t>91</t>
  </si>
  <si>
    <t>42</t>
  </si>
  <si>
    <t>92</t>
  </si>
  <si>
    <t>43</t>
  </si>
  <si>
    <t>93</t>
  </si>
  <si>
    <t>44</t>
  </si>
  <si>
    <t>94</t>
  </si>
  <si>
    <t>46</t>
  </si>
  <si>
    <t>96</t>
  </si>
  <si>
    <t>47</t>
  </si>
  <si>
    <t>97</t>
  </si>
  <si>
    <t>48</t>
  </si>
  <si>
    <t>98</t>
  </si>
  <si>
    <t>49</t>
  </si>
  <si>
    <t>99</t>
  </si>
  <si>
    <t>６　年　齢　別　人　口　(住　民　基　本　台　帳)</t>
  </si>
  <si>
    <t>年齢</t>
  </si>
  <si>
    <t>総数</t>
  </si>
  <si>
    <t>０ ～ ４</t>
  </si>
  <si>
    <t>歳</t>
  </si>
  <si>
    <t>50 ～ 54</t>
  </si>
  <si>
    <t>０</t>
  </si>
  <si>
    <t>50</t>
  </si>
  <si>
    <t>５ ～ ９</t>
  </si>
  <si>
    <t>55 ～ 59</t>
  </si>
  <si>
    <t>10 ～ 14</t>
  </si>
  <si>
    <t>60 ～ 64</t>
  </si>
  <si>
    <t>15 ～ 19</t>
  </si>
  <si>
    <t>65 ～ 69</t>
  </si>
  <si>
    <t>20 ～ 24</t>
  </si>
  <si>
    <t>70 ～ 74</t>
  </si>
  <si>
    <t>25 ～ 29</t>
  </si>
  <si>
    <t>75 ～ 79</t>
  </si>
  <si>
    <t>30 ～ 34</t>
  </si>
  <si>
    <t>80 ～ 84</t>
  </si>
  <si>
    <t>35 ～ 39</t>
  </si>
  <si>
    <t>85 ～ 89</t>
  </si>
  <si>
    <t>40 ～ 44</t>
  </si>
  <si>
    <t>90 ～ 94</t>
  </si>
  <si>
    <t>45 ～ 49</t>
  </si>
  <si>
    <t>95 ～ 99</t>
  </si>
  <si>
    <t>100 歳 以 上</t>
  </si>
  <si>
    <t>小計</t>
  </si>
  <si>
    <t>(2)</t>
  </si>
  <si>
    <t>(3)</t>
  </si>
  <si>
    <t>(4)</t>
  </si>
  <si>
    <t>(5)</t>
  </si>
  <si>
    <t>７　人　　　　口　　　　動　　　　態</t>
  </si>
  <si>
    <r>
      <t>年次および
月</t>
    </r>
    <r>
      <rPr>
        <sz val="9"/>
        <color indexed="9"/>
        <rFont val="ＭＳ 明朝"/>
        <family val="1"/>
      </rPr>
      <t>あああ</t>
    </r>
    <r>
      <rPr>
        <sz val="9"/>
        <rFont val="ＭＳ 明朝"/>
        <family val="1"/>
      </rPr>
      <t>次</t>
    </r>
  </si>
  <si>
    <t>転入人口</t>
  </si>
  <si>
    <t>転出人口</t>
  </si>
  <si>
    <t>職権記載・消除等に
伴 う 増 加 人 口</t>
  </si>
  <si>
    <t>婚姻</t>
  </si>
  <si>
    <t>離婚</t>
  </si>
  <si>
    <t>組</t>
  </si>
  <si>
    <r>
      <t>平成</t>
    </r>
    <r>
      <rPr>
        <sz val="9"/>
        <rFont val="ＭＳ 明朝"/>
        <family val="1"/>
      </rPr>
      <t>８</t>
    </r>
    <r>
      <rPr>
        <sz val="9"/>
        <color indexed="9"/>
        <rFont val="ＭＳ 明朝"/>
        <family val="1"/>
      </rPr>
      <t>年</t>
    </r>
  </si>
  <si>
    <r>
      <t>平成</t>
    </r>
    <r>
      <rPr>
        <sz val="9"/>
        <rFont val="ＭＳ 明朝"/>
        <family val="1"/>
      </rPr>
      <t>９</t>
    </r>
    <r>
      <rPr>
        <sz val="9"/>
        <color indexed="9"/>
        <rFont val="ＭＳ 明朝"/>
        <family val="1"/>
      </rPr>
      <t>年</t>
    </r>
  </si>
  <si>
    <r>
      <t>平成</t>
    </r>
    <r>
      <rPr>
        <sz val="9"/>
        <rFont val="ＭＳ 明朝"/>
        <family val="1"/>
      </rPr>
      <t>10</t>
    </r>
    <r>
      <rPr>
        <sz val="9"/>
        <color indexed="9"/>
        <rFont val="ＭＳ 明朝"/>
        <family val="1"/>
      </rPr>
      <t>年</t>
    </r>
  </si>
  <si>
    <r>
      <t>平成</t>
    </r>
    <r>
      <rPr>
        <sz val="9"/>
        <rFont val="ＭＳ 明朝"/>
        <family val="1"/>
      </rPr>
      <t>11</t>
    </r>
    <r>
      <rPr>
        <sz val="9"/>
        <color indexed="9"/>
        <rFont val="ＭＳ 明朝"/>
        <family val="1"/>
      </rPr>
      <t>年</t>
    </r>
  </si>
  <si>
    <r>
      <t>平成</t>
    </r>
    <r>
      <rPr>
        <sz val="9"/>
        <rFont val="ＭＳ 明朝"/>
        <family val="1"/>
      </rPr>
      <t>12</t>
    </r>
    <r>
      <rPr>
        <sz val="9"/>
        <color indexed="9"/>
        <rFont val="ＭＳ 明朝"/>
        <family val="1"/>
      </rPr>
      <t>年</t>
    </r>
  </si>
  <si>
    <r>
      <t>平成</t>
    </r>
    <r>
      <rPr>
        <sz val="9"/>
        <rFont val="ＭＳ 明朝"/>
        <family val="1"/>
      </rPr>
      <t>13</t>
    </r>
    <r>
      <rPr>
        <sz val="9"/>
        <color indexed="9"/>
        <rFont val="ＭＳ 明朝"/>
        <family val="1"/>
      </rPr>
      <t>年</t>
    </r>
  </si>
  <si>
    <r>
      <t>平成</t>
    </r>
    <r>
      <rPr>
        <sz val="9"/>
        <rFont val="ＭＳ 明朝"/>
        <family val="1"/>
      </rPr>
      <t>14</t>
    </r>
    <r>
      <rPr>
        <sz val="9"/>
        <color indexed="9"/>
        <rFont val="ＭＳ 明朝"/>
        <family val="1"/>
      </rPr>
      <t>年</t>
    </r>
  </si>
  <si>
    <r>
      <t>平成14年</t>
    </r>
    <r>
      <rPr>
        <sz val="9"/>
        <rFont val="ＭＳ ゴシック"/>
        <family val="3"/>
      </rPr>
      <t>10</t>
    </r>
    <r>
      <rPr>
        <sz val="9"/>
        <color indexed="9"/>
        <rFont val="ＭＳ ゴシック"/>
        <family val="3"/>
      </rPr>
      <t>月</t>
    </r>
  </si>
  <si>
    <r>
      <t>平成14年</t>
    </r>
    <r>
      <rPr>
        <sz val="9"/>
        <rFont val="ＭＳ ゴシック"/>
        <family val="3"/>
      </rPr>
      <t>11</t>
    </r>
    <r>
      <rPr>
        <sz val="9"/>
        <color indexed="9"/>
        <rFont val="ＭＳ ゴシック"/>
        <family val="3"/>
      </rPr>
      <t>月</t>
    </r>
  </si>
  <si>
    <r>
      <t>平成14年</t>
    </r>
    <r>
      <rPr>
        <sz val="9"/>
        <rFont val="ＭＳ ゴシック"/>
        <family val="3"/>
      </rPr>
      <t>12</t>
    </r>
    <r>
      <rPr>
        <sz val="9"/>
        <color indexed="9"/>
        <rFont val="ＭＳ ゴシック"/>
        <family val="3"/>
      </rPr>
      <t>月</t>
    </r>
  </si>
  <si>
    <r>
      <t>年次および
月</t>
    </r>
    <r>
      <rPr>
        <sz val="9"/>
        <color indexed="9"/>
        <rFont val="ＭＳ 明朝"/>
        <family val="1"/>
      </rPr>
      <t>あああ</t>
    </r>
    <r>
      <rPr>
        <sz val="9"/>
        <rFont val="ＭＳ 明朝"/>
        <family val="1"/>
      </rPr>
      <t>次</t>
    </r>
  </si>
  <si>
    <t>出生(住民基本台帳)</t>
  </si>
  <si>
    <t>出生(人口動態調査)</t>
  </si>
  <si>
    <t>死亡(住民基本台帳)</t>
  </si>
  <si>
    <t>死亡(人口動態調査)</t>
  </si>
  <si>
    <t>外国人は含まないが、婚姻・離婚については、夫婦の一方が外国人の場合も含む。</t>
  </si>
  <si>
    <t>転入・転出に国外異動分は含まない。</t>
  </si>
  <si>
    <t>婚姻・離婚は人口動態調査の東京都集計による。１年間に届出られたもののうち、婚姻時の夫の住所、別居前の夫婦の</t>
  </si>
  <si>
    <t>出生・死亡(人口動態調査)は、人口動態調査の東京都集計による。１年間に発生したもののうち、翌年１月14日までに</t>
  </si>
  <si>
    <t>届出があったものについて、子の住所、死亡者の住所が練馬区内のものを計上。平成14年の数値は概数である。</t>
  </si>
  <si>
    <t>出生・死亡(住民基本台帳)は、出生・死亡が原因で、住民基本台帳へ１年間に記載消除されたもの。</t>
  </si>
  <si>
    <t>(6)</t>
  </si>
  <si>
    <t>　　　　　　 ９　年少人口指数、老年人口指数、従属人口指数、老年化指数、</t>
  </si>
  <si>
    <t xml:space="preserve">                 老年人口１人当り生産年齢人口の推移</t>
  </si>
  <si>
    <t>(各年１月１日現在)</t>
  </si>
  <si>
    <t>年少人口指数</t>
  </si>
  <si>
    <t>老年人口指数</t>
  </si>
  <si>
    <t>従属人口指数</t>
  </si>
  <si>
    <t>老年化指数</t>
  </si>
  <si>
    <t>老年人口１人当り
生 産 年 齢 人 口</t>
  </si>
  <si>
    <t>平成</t>
  </si>
  <si>
    <t>年</t>
  </si>
  <si>
    <t>外国人登録は含まれていない。</t>
  </si>
  <si>
    <t>年少人口指数　＝</t>
  </si>
  <si>
    <t>年 少 人 口 (０～14歳)</t>
  </si>
  <si>
    <t xml:space="preserve"> × 100</t>
  </si>
  <si>
    <t>生産年齢人口(15～64歳)</t>
  </si>
  <si>
    <t>老年人口指数　＝</t>
  </si>
  <si>
    <t>老 年 人 口 (65歳以上)</t>
  </si>
  <si>
    <t xml:space="preserve"> × 100</t>
  </si>
  <si>
    <t>従属人口指数　＝</t>
  </si>
  <si>
    <t>年少人口(０～14歳)　＋　老年人口(65歳以上)</t>
  </si>
  <si>
    <t xml:space="preserve"> × 100</t>
  </si>
  <si>
    <t>生　産　年　齢　人　口　(15～64歳)</t>
  </si>
  <si>
    <t>老年化指数　　＝</t>
  </si>
  <si>
    <t>老年人口１人当り生産年齢人口　＝</t>
  </si>
  <si>
    <t>老 年 人 口 (65歳以上)</t>
  </si>
  <si>
    <r>
      <t xml:space="preserve">特 殊 年 齢 構 造 指 数 の 推 移 </t>
    </r>
    <r>
      <rPr>
        <sz val="9"/>
        <rFont val="ＭＳ 明朝"/>
        <family val="1"/>
      </rPr>
      <t>(各年１月１日現在)</t>
    </r>
  </si>
  <si>
    <t>10　外　　国　　人　　登　　録　　数</t>
  </si>
  <si>
    <t>(各年12月28日現在)</t>
  </si>
  <si>
    <t>年次・国籍別</t>
  </si>
  <si>
    <t>ギリシャ</t>
  </si>
  <si>
    <t>中国</t>
  </si>
  <si>
    <t>朝鮮・韓国</t>
  </si>
  <si>
    <t>フィリピン</t>
  </si>
  <si>
    <t>米国</t>
  </si>
  <si>
    <t>南アフリカ共和国</t>
  </si>
  <si>
    <t>英国</t>
  </si>
  <si>
    <t>ドミニカ共和国</t>
  </si>
  <si>
    <t>アフガニスタン</t>
  </si>
  <si>
    <t>ミャンマー</t>
  </si>
  <si>
    <t>ガーナ</t>
  </si>
  <si>
    <t>シンガポール</t>
  </si>
  <si>
    <t>イタリア</t>
  </si>
  <si>
    <t>ベネズエラ</t>
  </si>
  <si>
    <t>コンゴ民主共和国</t>
  </si>
  <si>
    <t>無国籍</t>
  </si>
  <si>
    <r>
      <t>転入・転出の推移　</t>
    </r>
    <r>
      <rPr>
        <sz val="11"/>
        <rFont val="ＭＳ 明朝"/>
        <family val="1"/>
      </rPr>
      <t>(過去10年分)</t>
    </r>
  </si>
  <si>
    <t>年少人口指数</t>
  </si>
  <si>
    <t>老年人口指数</t>
  </si>
  <si>
    <t>従属人口指数</t>
  </si>
  <si>
    <t>老年化指数</t>
  </si>
  <si>
    <t>老年人口１人当り生産年齢人口</t>
  </si>
  <si>
    <t>昭和40年</t>
  </si>
  <si>
    <t>平成２年</t>
  </si>
  <si>
    <t>　　女</t>
  </si>
  <si>
    <t>ブルガリア</t>
  </si>
  <si>
    <t>　　16　　</t>
  </si>
  <si>
    <r>
      <t>平成</t>
    </r>
    <r>
      <rPr>
        <sz val="9"/>
        <color indexed="8"/>
        <rFont val="ＭＳ 明朝"/>
        <family val="1"/>
      </rPr>
      <t>15</t>
    </r>
    <r>
      <rPr>
        <sz val="9"/>
        <color indexed="9"/>
        <rFont val="ＭＳ 明朝"/>
        <family val="1"/>
      </rPr>
      <t>年</t>
    </r>
  </si>
  <si>
    <r>
      <t>平成</t>
    </r>
    <r>
      <rPr>
        <sz val="9"/>
        <color indexed="8"/>
        <rFont val="ＭＳ 明朝"/>
        <family val="1"/>
      </rPr>
      <t>16</t>
    </r>
    <r>
      <rPr>
        <sz val="9"/>
        <color indexed="9"/>
        <rFont val="ＭＳ 明朝"/>
        <family val="1"/>
      </rPr>
      <t>年</t>
    </r>
  </si>
  <si>
    <t>世帯数</t>
  </si>
  <si>
    <t xml:space="preserve"> 住民基本台帳等人口</t>
  </si>
  <si>
    <t>外国人登録法施行前</t>
  </si>
  <si>
    <r>
      <t>平成</t>
    </r>
    <r>
      <rPr>
        <sz val="9"/>
        <color indexed="8"/>
        <rFont val="ＭＳ 明朝"/>
        <family val="1"/>
      </rPr>
      <t>17</t>
    </r>
    <r>
      <rPr>
        <sz val="9"/>
        <color indexed="9"/>
        <rFont val="ＭＳ 明朝"/>
        <family val="1"/>
      </rPr>
      <t>年</t>
    </r>
  </si>
  <si>
    <r>
      <t>平成</t>
    </r>
    <r>
      <rPr>
        <sz val="9"/>
        <color indexed="8"/>
        <rFont val="ＭＳ ゴシック"/>
        <family val="3"/>
      </rPr>
      <t>18</t>
    </r>
    <r>
      <rPr>
        <sz val="9"/>
        <color indexed="9"/>
        <rFont val="ＭＳ ゴシック"/>
        <family val="3"/>
      </rPr>
      <t>年</t>
    </r>
  </si>
  <si>
    <t>(2)</t>
  </si>
  <si>
    <t>(3)</t>
  </si>
  <si>
    <t>昭和30年以降の総人口には外国人を含むが、世帯数には“外国人のみの世帯”は含まない。</t>
  </si>
  <si>
    <t>(4)</t>
  </si>
  <si>
    <t>以上の理由から、昭和29、30年の対前年比増加人口は比較の基準が異なるため参考値である。</t>
  </si>
  <si>
    <t>東京都総務局統計部統計調整課｢東京都統計年鑑｣、区民部戸籍住民課｢練馬区の世帯と人口｣</t>
  </si>
  <si>
    <t>…</t>
  </si>
  <si>
    <t>…</t>
  </si>
  <si>
    <t>昭和23～28年の数値は食糧配給台帳によるもので、外国人も対象である。（昭和28年の外国人登録数資料不詳）</t>
  </si>
  <si>
    <t>人　　　　　口　  2- 1</t>
  </si>
  <si>
    <t>2- 2  　人　　　　　口</t>
  </si>
  <si>
    <t>人　　　　　口　  2- 3</t>
  </si>
  <si>
    <t>2- 4 　人　　　　　口</t>
  </si>
  <si>
    <t>人　　　　　口　 2- 5</t>
  </si>
  <si>
    <t>2- 6 　人　　　　　口</t>
  </si>
  <si>
    <t>人　　　　　口　 2- 7</t>
  </si>
  <si>
    <t>2- 8 　人　　　　　口</t>
  </si>
  <si>
    <t>人　　　　　口　 2- 9</t>
  </si>
  <si>
    <t>2-10 　人　　　　　口</t>
  </si>
  <si>
    <t>人　　　　　口　 2-11</t>
  </si>
  <si>
    <t>2-12 　人　　　　　口</t>
  </si>
  <si>
    <t>人　　　　　口　 2-13</t>
  </si>
  <si>
    <t>2-14 　人　　　　　口</t>
  </si>
  <si>
    <t>人　　　　　口　 2-15</t>
  </si>
  <si>
    <t>2-16 　人　　　　　口</t>
  </si>
  <si>
    <t>人　　　　　口　 2-17</t>
  </si>
  <si>
    <t>2-18 　人　　　　　口</t>
  </si>
  <si>
    <t>人　　　　　口　 2-19</t>
  </si>
  <si>
    <t>2-20 　人　　　　　口</t>
  </si>
  <si>
    <t>人　　　　　口　 2-21</t>
  </si>
  <si>
    <t>2-22 　人　　　　　口</t>
  </si>
  <si>
    <t>人　　　　　口　 2-23</t>
  </si>
  <si>
    <t>2-24 　人　　　　　口</t>
  </si>
  <si>
    <t>人　　　　　口　 2-25</t>
  </si>
  <si>
    <t>2-26 　人　　　　　口</t>
  </si>
  <si>
    <t>人　　　　　口　 2-27</t>
  </si>
  <si>
    <t>2-28 　人　　　　　口</t>
  </si>
  <si>
    <t>人　　　　　口　 2-29</t>
  </si>
  <si>
    <t>2-30 　人　　　　　口</t>
  </si>
  <si>
    <t>人　　　　　口　 2-31</t>
  </si>
  <si>
    <t>2-32 　人　　　　　口</t>
  </si>
  <si>
    <t>人　　　　　口　 2-33</t>
  </si>
  <si>
    <t>2-34 　人　　　　　口</t>
  </si>
  <si>
    <t>区民部戸籍住民課｢練馬区の世帯と人口｣</t>
  </si>
  <si>
    <t>：</t>
  </si>
  <si>
    <t>　(住　民　基　本　台　帳)</t>
  </si>
  <si>
    <t>（平成18年10月1日）</t>
  </si>
  <si>
    <t>　(住　民　基　本　台　帳)　(つ　づ　き)</t>
  </si>
  <si>
    <t>(平成18年１月1日現在)</t>
  </si>
  <si>
    <t>５</t>
  </si>
  <si>
    <t>55</t>
  </si>
  <si>
    <t>10</t>
  </si>
  <si>
    <t>60</t>
  </si>
  <si>
    <t>15</t>
  </si>
  <si>
    <t>65</t>
  </si>
  <si>
    <t>20</t>
  </si>
  <si>
    <t>70</t>
  </si>
  <si>
    <t>25</t>
  </si>
  <si>
    <t>75</t>
  </si>
  <si>
    <t>30</t>
  </si>
  <si>
    <t>80</t>
  </si>
  <si>
    <t>35</t>
  </si>
  <si>
    <t>85</t>
  </si>
  <si>
    <t>40</t>
  </si>
  <si>
    <t>90</t>
  </si>
  <si>
    <t>45</t>
  </si>
  <si>
    <t>95</t>
  </si>
  <si>
    <t>：</t>
  </si>
  <si>
    <t>区民部戸籍住民課「練馬区年齢別人口」</t>
  </si>
  <si>
    <t>平成８年</t>
  </si>
  <si>
    <r>
      <t>平成</t>
    </r>
    <r>
      <rPr>
        <sz val="9"/>
        <rFont val="ＭＳ 明朝"/>
        <family val="1"/>
      </rPr>
      <t>15</t>
    </r>
    <r>
      <rPr>
        <sz val="9"/>
        <color indexed="9"/>
        <rFont val="ＭＳ 明朝"/>
        <family val="1"/>
      </rPr>
      <t>年</t>
    </r>
  </si>
  <si>
    <r>
      <t>平成</t>
    </r>
    <r>
      <rPr>
        <sz val="9"/>
        <rFont val="ＭＳ 明朝"/>
        <family val="1"/>
      </rPr>
      <t>16</t>
    </r>
    <r>
      <rPr>
        <sz val="9"/>
        <color indexed="9"/>
        <rFont val="ＭＳ 明朝"/>
        <family val="1"/>
      </rPr>
      <t>年</t>
    </r>
  </si>
  <si>
    <r>
      <t>平成</t>
    </r>
    <r>
      <rPr>
        <sz val="9"/>
        <rFont val="ＭＳ Ｐゴシック"/>
        <family val="3"/>
      </rPr>
      <t>17</t>
    </r>
    <r>
      <rPr>
        <sz val="9"/>
        <color indexed="9"/>
        <rFont val="ＭＳ Ｐゴシック"/>
        <family val="3"/>
      </rPr>
      <t>年</t>
    </r>
  </si>
  <si>
    <t>平成17年１月</t>
  </si>
  <si>
    <r>
      <t>平成</t>
    </r>
    <r>
      <rPr>
        <sz val="9"/>
        <rFont val="ＭＳ ゴシック"/>
        <family val="3"/>
      </rPr>
      <t>17</t>
    </r>
    <r>
      <rPr>
        <sz val="9"/>
        <color indexed="9"/>
        <rFont val="ＭＳ ゴシック"/>
        <family val="3"/>
      </rPr>
      <t>年</t>
    </r>
  </si>
  <si>
    <t>：</t>
  </si>
  <si>
    <r>
      <t>平成14年1</t>
    </r>
    <r>
      <rPr>
        <sz val="9"/>
        <rFont val="ＭＳ Ｐゴシック"/>
        <family val="3"/>
      </rPr>
      <t>２</t>
    </r>
    <r>
      <rPr>
        <sz val="9"/>
        <color indexed="9"/>
        <rFont val="ＭＳ Ｐゴシック"/>
        <family val="3"/>
      </rPr>
      <t>月</t>
    </r>
  </si>
  <si>
    <r>
      <t>平成14年1</t>
    </r>
    <r>
      <rPr>
        <sz val="9"/>
        <rFont val="ＭＳ Ｐゴシック"/>
        <family val="3"/>
      </rPr>
      <t>３</t>
    </r>
    <r>
      <rPr>
        <sz val="9"/>
        <color indexed="9"/>
        <rFont val="ＭＳ Ｐゴシック"/>
        <family val="3"/>
      </rPr>
      <t>月</t>
    </r>
  </si>
  <si>
    <r>
      <t>平成14年1</t>
    </r>
    <r>
      <rPr>
        <sz val="9"/>
        <rFont val="ＭＳ Ｐゴシック"/>
        <family val="3"/>
      </rPr>
      <t>４</t>
    </r>
    <r>
      <rPr>
        <sz val="9"/>
        <color indexed="9"/>
        <rFont val="ＭＳ Ｐゴシック"/>
        <family val="3"/>
      </rPr>
      <t>月</t>
    </r>
  </si>
  <si>
    <r>
      <t>平成14年1</t>
    </r>
    <r>
      <rPr>
        <sz val="9"/>
        <rFont val="ＭＳ Ｐゴシック"/>
        <family val="3"/>
      </rPr>
      <t>５</t>
    </r>
    <r>
      <rPr>
        <sz val="9"/>
        <color indexed="9"/>
        <rFont val="ＭＳ Ｐゴシック"/>
        <family val="3"/>
      </rPr>
      <t>月</t>
    </r>
  </si>
  <si>
    <r>
      <t>平成14年1</t>
    </r>
    <r>
      <rPr>
        <sz val="9"/>
        <rFont val="ＭＳ Ｐゴシック"/>
        <family val="3"/>
      </rPr>
      <t>６</t>
    </r>
    <r>
      <rPr>
        <sz val="9"/>
        <color indexed="9"/>
        <rFont val="ＭＳ Ｐゴシック"/>
        <family val="3"/>
      </rPr>
      <t>月</t>
    </r>
  </si>
  <si>
    <r>
      <t>平成14年1</t>
    </r>
    <r>
      <rPr>
        <sz val="9"/>
        <rFont val="ＭＳ Ｐゴシック"/>
        <family val="3"/>
      </rPr>
      <t>７</t>
    </r>
    <r>
      <rPr>
        <sz val="9"/>
        <color indexed="9"/>
        <rFont val="ＭＳ Ｐゴシック"/>
        <family val="3"/>
      </rPr>
      <t>月</t>
    </r>
  </si>
  <si>
    <r>
      <t>平成14年1</t>
    </r>
    <r>
      <rPr>
        <sz val="9"/>
        <rFont val="ＭＳ Ｐゴシック"/>
        <family val="3"/>
      </rPr>
      <t>８</t>
    </r>
    <r>
      <rPr>
        <sz val="9"/>
        <color indexed="9"/>
        <rFont val="ＭＳ Ｐゴシック"/>
        <family val="3"/>
      </rPr>
      <t>月</t>
    </r>
  </si>
  <si>
    <r>
      <t>平成14年1</t>
    </r>
    <r>
      <rPr>
        <sz val="9"/>
        <rFont val="ＭＳ Ｐゴシック"/>
        <family val="3"/>
      </rPr>
      <t>９</t>
    </r>
    <r>
      <rPr>
        <sz val="9"/>
        <color indexed="9"/>
        <rFont val="ＭＳ Ｐゴシック"/>
        <family val="3"/>
      </rPr>
      <t>月</t>
    </r>
  </si>
  <si>
    <r>
      <t>平成14年1</t>
    </r>
    <r>
      <rPr>
        <sz val="9"/>
        <rFont val="ＭＳ Ｐゴシック"/>
        <family val="3"/>
      </rPr>
      <t>10</t>
    </r>
    <r>
      <rPr>
        <sz val="9"/>
        <color indexed="9"/>
        <rFont val="ＭＳ Ｐゴシック"/>
        <family val="3"/>
      </rPr>
      <t>月</t>
    </r>
  </si>
  <si>
    <r>
      <t>平成14年1</t>
    </r>
    <r>
      <rPr>
        <sz val="9"/>
        <rFont val="ＭＳ Ｐゴシック"/>
        <family val="3"/>
      </rPr>
      <t>11</t>
    </r>
    <r>
      <rPr>
        <sz val="9"/>
        <color indexed="9"/>
        <rFont val="ＭＳ Ｐゴシック"/>
        <family val="3"/>
      </rPr>
      <t>月</t>
    </r>
  </si>
  <si>
    <r>
      <t>平成14年1</t>
    </r>
    <r>
      <rPr>
        <sz val="9"/>
        <rFont val="ＭＳ Ｐゴシック"/>
        <family val="3"/>
      </rPr>
      <t>12</t>
    </r>
    <r>
      <rPr>
        <sz val="9"/>
        <color indexed="9"/>
        <rFont val="ＭＳ Ｐゴシック"/>
        <family val="3"/>
      </rPr>
      <t>月</t>
    </r>
  </si>
  <si>
    <r>
      <t>平成14年1</t>
    </r>
    <r>
      <rPr>
        <sz val="9"/>
        <rFont val="ＭＳ ゴシック"/>
        <family val="3"/>
      </rPr>
      <t>２</t>
    </r>
    <r>
      <rPr>
        <sz val="9"/>
        <color indexed="9"/>
        <rFont val="ＭＳ ゴシック"/>
        <family val="3"/>
      </rPr>
      <t>月</t>
    </r>
  </si>
  <si>
    <r>
      <t>平成14年1</t>
    </r>
    <r>
      <rPr>
        <sz val="9"/>
        <rFont val="ＭＳ ゴシック"/>
        <family val="3"/>
      </rPr>
      <t>３</t>
    </r>
    <r>
      <rPr>
        <sz val="9"/>
        <color indexed="9"/>
        <rFont val="ＭＳ ゴシック"/>
        <family val="3"/>
      </rPr>
      <t>月</t>
    </r>
  </si>
  <si>
    <r>
      <t>平成14年1</t>
    </r>
    <r>
      <rPr>
        <sz val="9"/>
        <rFont val="ＭＳ ゴシック"/>
        <family val="3"/>
      </rPr>
      <t>４</t>
    </r>
    <r>
      <rPr>
        <sz val="9"/>
        <color indexed="9"/>
        <rFont val="ＭＳ ゴシック"/>
        <family val="3"/>
      </rPr>
      <t>月</t>
    </r>
  </si>
  <si>
    <r>
      <t>平成14年1</t>
    </r>
    <r>
      <rPr>
        <sz val="9"/>
        <rFont val="ＭＳ ゴシック"/>
        <family val="3"/>
      </rPr>
      <t>５</t>
    </r>
    <r>
      <rPr>
        <sz val="9"/>
        <color indexed="9"/>
        <rFont val="ＭＳ ゴシック"/>
        <family val="3"/>
      </rPr>
      <t>月</t>
    </r>
  </si>
  <si>
    <r>
      <t>平成14年1</t>
    </r>
    <r>
      <rPr>
        <sz val="9"/>
        <rFont val="ＭＳ ゴシック"/>
        <family val="3"/>
      </rPr>
      <t>６</t>
    </r>
    <r>
      <rPr>
        <sz val="9"/>
        <color indexed="9"/>
        <rFont val="ＭＳ ゴシック"/>
        <family val="3"/>
      </rPr>
      <t>月</t>
    </r>
  </si>
  <si>
    <r>
      <t>平成14年1</t>
    </r>
    <r>
      <rPr>
        <sz val="9"/>
        <rFont val="ＭＳ ゴシック"/>
        <family val="3"/>
      </rPr>
      <t>７</t>
    </r>
    <r>
      <rPr>
        <sz val="9"/>
        <color indexed="9"/>
        <rFont val="ＭＳ ゴシック"/>
        <family val="3"/>
      </rPr>
      <t>月</t>
    </r>
  </si>
  <si>
    <r>
      <t>平成14年1</t>
    </r>
    <r>
      <rPr>
        <sz val="9"/>
        <rFont val="ＭＳ ゴシック"/>
        <family val="3"/>
      </rPr>
      <t>８</t>
    </r>
    <r>
      <rPr>
        <sz val="9"/>
        <color indexed="9"/>
        <rFont val="ＭＳ ゴシック"/>
        <family val="3"/>
      </rPr>
      <t>月</t>
    </r>
  </si>
  <si>
    <r>
      <t>平成14年1</t>
    </r>
    <r>
      <rPr>
        <sz val="9"/>
        <rFont val="ＭＳ ゴシック"/>
        <family val="3"/>
      </rPr>
      <t>９</t>
    </r>
    <r>
      <rPr>
        <sz val="9"/>
        <color indexed="9"/>
        <rFont val="ＭＳ ゴシック"/>
        <family val="3"/>
      </rPr>
      <t>月</t>
    </r>
  </si>
  <si>
    <t>東京都福祉保健局「福祉局月報｣「東京都衛生年報」「人口動態統計」、区民部戸籍住民課、健康部健康推進課</t>
  </si>
  <si>
    <t>住所が練馬区内のものを計上。平成14年、平成17年の数値は概数である。</t>
  </si>
  <si>
    <t>平　　成　　13　年</t>
  </si>
  <si>
    <r>
      <t>平　　成　</t>
    </r>
    <r>
      <rPr>
        <sz val="9"/>
        <rFont val="ＭＳ 明朝"/>
        <family val="1"/>
      </rPr>
      <t>　  14　　</t>
    </r>
    <r>
      <rPr>
        <sz val="9"/>
        <color indexed="9"/>
        <rFont val="ＭＳ 明朝"/>
        <family val="1"/>
      </rPr>
      <t>年</t>
    </r>
  </si>
  <si>
    <r>
      <t xml:space="preserve">平　　成　　  </t>
    </r>
    <r>
      <rPr>
        <sz val="9"/>
        <rFont val="ＭＳ 明朝"/>
        <family val="1"/>
      </rPr>
      <t>15　　</t>
    </r>
    <r>
      <rPr>
        <sz val="9"/>
        <color indexed="9"/>
        <rFont val="ＭＳ 明朝"/>
        <family val="1"/>
      </rPr>
      <t>年</t>
    </r>
  </si>
  <si>
    <r>
      <t>平　　成　</t>
    </r>
    <r>
      <rPr>
        <sz val="9"/>
        <rFont val="ＭＳ 明朝"/>
        <family val="1"/>
      </rPr>
      <t>16</t>
    </r>
    <r>
      <rPr>
        <sz val="9"/>
        <color indexed="9"/>
        <rFont val="ＭＳ 明朝"/>
        <family val="1"/>
      </rPr>
      <t>年</t>
    </r>
  </si>
  <si>
    <r>
      <t>平　　成　</t>
    </r>
    <r>
      <rPr>
        <sz val="9"/>
        <rFont val="ＭＳ ゴシック"/>
        <family val="3"/>
      </rPr>
      <t>　  17　　</t>
    </r>
    <r>
      <rPr>
        <sz val="9"/>
        <color indexed="9"/>
        <rFont val="ＭＳ ゴシック"/>
        <family val="3"/>
      </rPr>
      <t>年</t>
    </r>
  </si>
  <si>
    <t>ボリビア</t>
  </si>
  <si>
    <t>オーストラリア</t>
  </si>
  <si>
    <t>レソト</t>
  </si>
  <si>
    <t>ドイツ</t>
  </si>
  <si>
    <t>リトアニア</t>
  </si>
  <si>
    <t>区民部戸籍住民課</t>
  </si>
  <si>
    <t>人数</t>
  </si>
  <si>
    <t>国籍別</t>
  </si>
  <si>
    <t>女</t>
  </si>
  <si>
    <t>ハンガリー</t>
  </si>
  <si>
    <t>ベラルーシ</t>
  </si>
  <si>
    <t>フィンランド</t>
  </si>
  <si>
    <t>ノルウェー</t>
  </si>
  <si>
    <t>インド</t>
  </si>
  <si>
    <t>ケニア</t>
  </si>
  <si>
    <t>タイ</t>
  </si>
  <si>
    <t>シリア</t>
  </si>
  <si>
    <t>スーダン</t>
  </si>
  <si>
    <t>ブラジル</t>
  </si>
  <si>
    <t>セルビア・モンテネグロ</t>
  </si>
  <si>
    <t>カナダ</t>
  </si>
  <si>
    <t>チュニジア</t>
  </si>
  <si>
    <t>バングラデシュ</t>
  </si>
  <si>
    <t>デンマーク</t>
  </si>
  <si>
    <t>マレーシア</t>
  </si>
  <si>
    <t>ポルトガル</t>
  </si>
  <si>
    <t>フランス</t>
  </si>
  <si>
    <t>ラオス</t>
  </si>
  <si>
    <t>インドネシア</t>
  </si>
  <si>
    <t>レバノン</t>
  </si>
  <si>
    <t>ネパール</t>
  </si>
  <si>
    <t>アルジェリア</t>
  </si>
  <si>
    <t>パキスタン</t>
  </si>
  <si>
    <t>ウガンダ</t>
  </si>
  <si>
    <t>オーストラリア</t>
  </si>
  <si>
    <t>ウズベキシタン</t>
  </si>
  <si>
    <t>ナイジェリア</t>
  </si>
  <si>
    <t>エクアドル</t>
  </si>
  <si>
    <t>ベトナム</t>
  </si>
  <si>
    <t>キューバ</t>
  </si>
  <si>
    <t>スリランカ</t>
  </si>
  <si>
    <t>グアテマラ</t>
  </si>
  <si>
    <t>イラン</t>
  </si>
  <si>
    <t>ジャマイカ</t>
  </si>
  <si>
    <t>ロシア</t>
  </si>
  <si>
    <t>スロベニア</t>
  </si>
  <si>
    <t>コロンビア</t>
  </si>
  <si>
    <t>チェコ</t>
  </si>
  <si>
    <t>スペイン</t>
  </si>
  <si>
    <t>ルーマニア</t>
  </si>
  <si>
    <t>エストニア</t>
  </si>
  <si>
    <t>ニュージーランド</t>
  </si>
  <si>
    <t>エジプト</t>
  </si>
  <si>
    <t>ペルー</t>
  </si>
  <si>
    <t>エチオピア</t>
  </si>
  <si>
    <t>トルコ</t>
  </si>
  <si>
    <t>エルサルバドル</t>
  </si>
  <si>
    <t>モンゴル</t>
  </si>
  <si>
    <t>ガボン</t>
  </si>
  <si>
    <t>イスラエル</t>
  </si>
  <si>
    <t>ガンビア</t>
  </si>
  <si>
    <t>ギニア</t>
  </si>
  <si>
    <t>グルジア</t>
  </si>
  <si>
    <t>クロアチア</t>
  </si>
  <si>
    <t>アルゼンチン</t>
  </si>
  <si>
    <t>コスタリカ</t>
  </si>
  <si>
    <t>パラグアイ</t>
  </si>
  <si>
    <t>コートジボワール</t>
  </si>
  <si>
    <t>ウクライナ</t>
  </si>
  <si>
    <t>シエラレオネ</t>
  </si>
  <si>
    <t>スウェーデン</t>
  </si>
  <si>
    <t>スロバキア</t>
  </si>
  <si>
    <t>アイルランド</t>
  </si>
  <si>
    <t>ソロモン</t>
  </si>
  <si>
    <t>タンザニア</t>
  </si>
  <si>
    <t>ポーランド</t>
  </si>
  <si>
    <t>トーゴ</t>
  </si>
  <si>
    <t>ベルギー</t>
  </si>
  <si>
    <t>パラオ</t>
  </si>
  <si>
    <t>メキシコ</t>
  </si>
  <si>
    <t>ブータン</t>
  </si>
  <si>
    <t>カンボジア</t>
  </si>
  <si>
    <t>ホンジュラス</t>
  </si>
  <si>
    <t>オランダ</t>
  </si>
  <si>
    <t>マラウイ</t>
  </si>
  <si>
    <t>マリ</t>
  </si>
  <si>
    <t>カメルーン</t>
  </si>
  <si>
    <t>マルタ</t>
  </si>
  <si>
    <t>ジンバブエ</t>
  </si>
  <si>
    <t>モロッコ</t>
  </si>
  <si>
    <t>スイス</t>
  </si>
  <si>
    <t>ヨルダン</t>
  </si>
  <si>
    <t>セネガル</t>
  </si>
  <si>
    <t>ラトビア</t>
  </si>
  <si>
    <t>チリ</t>
  </si>
  <si>
    <t>：</t>
  </si>
  <si>
    <t>総務部総務課、区民部戸籍住民課</t>
  </si>
  <si>
    <t>区民部戸籍住民課「町丁目別男女別年齢別人口一覧表」</t>
  </si>
  <si>
    <t>(平成18年1月1日現在）</t>
  </si>
  <si>
    <t>８　町　丁　・　年　齢　(５　歳　階　級)　</t>
  </si>
  <si>
    <t>　別　人　口　(住　民　基　本　台　帳)　</t>
  </si>
  <si>
    <t>　　(つ　　づ　　き)</t>
  </si>
  <si>
    <t>　別　人　口　(住　民　基　本　台　帳)　</t>
  </si>
  <si>
    <t>　　(つ　　づ　　き)</t>
  </si>
  <si>
    <t>　　　　(2)　男　　・　　女　　</t>
  </si>
  <si>
    <t>８　町　丁　・　年　齢　(５　歳　階　級)　</t>
  </si>
  <si>
    <t>　　　　(2)　男　　・　　女　　</t>
  </si>
  <si>
    <t>昭和29年の数値は住民登録によるもので、外国人は対象外である。（昭和29年の外国人登録数資料不詳）</t>
  </si>
  <si>
    <t>平成８年　</t>
  </si>
  <si>
    <t>　　17　　</t>
  </si>
  <si>
    <t>平成8年</t>
  </si>
  <si>
    <t>なお、昭和29年～42年の世帯数・住民基本台帳等人口は住民登録、昭和43年以降のそれは住民基本台帳による数値である。</t>
  </si>
  <si>
    <r>
      <t>外　国　人　登　録　数　の　推　移　</t>
    </r>
    <r>
      <rPr>
        <sz val="9"/>
        <rFont val="ＭＳ 明朝"/>
        <family val="1"/>
      </rPr>
      <t>(各年12月28日現在)</t>
    </r>
  </si>
  <si>
    <t>９ページ</t>
  </si>
  <si>
    <t>10ページ</t>
  </si>
  <si>
    <t>11ページ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</si>
</sst>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;[Red]#,##0.00"/>
    <numFmt numFmtId="178" formatCode="#,##0_);\(#,##0\)"/>
    <numFmt numFmtId="179" formatCode="0.00_ "/>
    <numFmt numFmtId="180" formatCode="#,##0_ "/>
    <numFmt numFmtId="181" formatCode="#,##0.00_);\(#,##0.00\)"/>
    <numFmt numFmtId="182" formatCode="#,##0.000_ "/>
    <numFmt numFmtId="183" formatCode="0.00_);\(0.00\)"/>
    <numFmt numFmtId="184" formatCode="#,##0;&quot;△&quot;#,##0;&quot;－&quot;"/>
    <numFmt numFmtId="185" formatCode="#,##0\ ;&quot;△ &quot;#,##0\ ;&quot;－&quot;"/>
    <numFmt numFmtId="186" formatCode="#.00\ ;&quot;△&quot;\ #.00\ ;&quot;－&quot;"/>
    <numFmt numFmtId="187" formatCode="#,##0\ ;&quot;△   &quot;#,##0\ ;&quot;－&quot;"/>
    <numFmt numFmtId="188" formatCode="#,##0.00;&quot;△ &quot;0.00\ ;&quot;－&quot;"/>
    <numFmt numFmtId="189" formatCode="#,##0\ ;&quot;△&quot;?,??0\ ;&quot;－&quot;"/>
    <numFmt numFmtId="190" formatCode="#,##0\ ;&quot;△&quot;?,??0\ ;&quot;－ &quot;"/>
    <numFmt numFmtId="191" formatCode="#,##0\ ;&quot;△&quot;#,##0\ ;&quot;－ &quot;"/>
    <numFmt numFmtId="192" formatCode="\ ##0\ ;&quot;△&quot;\ ??0\ ;&quot;－ &quot;"/>
    <numFmt numFmtId="193" formatCode="##,##0\ ;&quot;△&quot;??,??0\ ;&quot;－ &quot;"/>
    <numFmt numFmtId="194" formatCode="###,##0\ ;&quot;△&quot;###,##0\ ;&quot;－ &quot;"/>
    <numFmt numFmtId="195" formatCode="##,##0\ ;&quot;△ &quot;??,??0\ ;&quot;－ &quot;"/>
    <numFmt numFmtId="196" formatCode="#.0\ ;&quot;△ &quot;\ #.0\ ;&quot;－ &quot;"/>
    <numFmt numFmtId="197" formatCode="0.0_);\(0.0\)"/>
    <numFmt numFmtId="198" formatCode="\ ##.#0\ ;&quot;△&quot;\ ??.?0\ ;&quot;－ &quot;"/>
    <numFmt numFmtId="199" formatCode="\ ##.#00\ ;&quot;△&quot;\ ??.?00\ ;&quot;－ &quot;"/>
    <numFmt numFmtId="200" formatCode="0.00_);[Red]\(0.00\)"/>
    <numFmt numFmtId="201" formatCode="0_);[Red]\(0\)"/>
  </numFmts>
  <fonts count="2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.5"/>
      <color indexed="8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3"/>
      <name val="ＭＳ 明朝"/>
      <family val="1"/>
    </font>
    <font>
      <sz val="9"/>
      <name val="ＭＳ ゴシック"/>
      <family val="3"/>
    </font>
    <font>
      <sz val="10"/>
      <name val="ＭＳ 明朝"/>
      <family val="1"/>
    </font>
    <font>
      <sz val="36"/>
      <name val="ＭＳ 明朝"/>
      <family val="1"/>
    </font>
    <font>
      <sz val="9"/>
      <color indexed="8"/>
      <name val="ＭＳ 明朝"/>
      <family val="1"/>
    </font>
    <font>
      <sz val="13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9"/>
      <name val="ＭＳ 明朝"/>
      <family val="1"/>
    </font>
    <font>
      <sz val="9"/>
      <color indexed="8"/>
      <name val="ＭＳ ゴシック"/>
      <family val="3"/>
    </font>
    <font>
      <sz val="9"/>
      <color indexed="9"/>
      <name val="ＭＳ ゴシック"/>
      <family val="3"/>
    </font>
    <font>
      <sz val="9"/>
      <name val="ＭＳ Ｐゴシック"/>
      <family val="3"/>
    </font>
    <font>
      <sz val="15"/>
      <name val="ＭＳ 明朝"/>
      <family val="1"/>
    </font>
    <font>
      <sz val="8.75"/>
      <name val="ＭＳ 明朝"/>
      <family val="1"/>
    </font>
    <font>
      <b/>
      <sz val="9"/>
      <name val="ＭＳ 明朝"/>
      <family val="1"/>
    </font>
    <font>
      <sz val="9.25"/>
      <name val="ＭＳ 明朝"/>
      <family val="1"/>
    </font>
    <font>
      <sz val="11"/>
      <name val="ＭＳ Ｐ明朝"/>
      <family val="1"/>
    </font>
    <font>
      <sz val="6"/>
      <name val="ＭＳ 明朝"/>
      <family val="1"/>
    </font>
    <font>
      <sz val="9"/>
      <color indexed="9"/>
      <name val="ＭＳ Ｐゴシック"/>
      <family val="3"/>
    </font>
    <font>
      <sz val="8.5"/>
      <name val="ＭＳ 明朝"/>
      <family val="1"/>
    </font>
    <font>
      <sz val="8.5"/>
      <name val="ＭＳ ゴシック"/>
      <family val="3"/>
    </font>
    <font>
      <sz val="8.75"/>
      <name val="ＭＳ ゴシック"/>
      <family val="3"/>
    </font>
    <font>
      <sz val="20"/>
      <color indexed="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46">
    <xf numFmtId="0" fontId="0" fillId="0" borderId="0" xfId="0" applyAlignment="1">
      <alignment/>
    </xf>
    <xf numFmtId="0" fontId="4" fillId="0" borderId="0" xfId="0" applyNumberFormat="1" applyFont="1" applyAlignment="1">
      <alignment horizontal="left" vertical="center"/>
    </xf>
    <xf numFmtId="184" fontId="5" fillId="0" borderId="0" xfId="0" applyNumberFormat="1" applyFont="1" applyAlignment="1">
      <alignment vertical="center"/>
    </xf>
    <xf numFmtId="184" fontId="5" fillId="0" borderId="0" xfId="0" applyNumberFormat="1" applyFont="1" applyAlignment="1">
      <alignment horizontal="left" vertical="center"/>
    </xf>
    <xf numFmtId="184" fontId="6" fillId="0" borderId="0" xfId="0" applyNumberFormat="1" applyFont="1" applyAlignment="1">
      <alignment vertical="center"/>
    </xf>
    <xf numFmtId="184" fontId="6" fillId="0" borderId="0" xfId="0" applyNumberFormat="1" applyFont="1" applyAlignment="1">
      <alignment horizontal="right" vertical="center"/>
    </xf>
    <xf numFmtId="184" fontId="5" fillId="0" borderId="0" xfId="0" applyNumberFormat="1" applyFont="1" applyAlignment="1">
      <alignment horizontal="right" vertical="center"/>
    </xf>
    <xf numFmtId="184" fontId="5" fillId="0" borderId="0" xfId="0" applyNumberFormat="1" applyFont="1" applyBorder="1" applyAlignment="1">
      <alignment vertical="center"/>
    </xf>
    <xf numFmtId="184" fontId="5" fillId="0" borderId="0" xfId="0" applyNumberFormat="1" applyFont="1" applyBorder="1" applyAlignment="1">
      <alignment horizontal="center" vertical="center"/>
    </xf>
    <xf numFmtId="184" fontId="5" fillId="0" borderId="1" xfId="0" applyNumberFormat="1" applyFont="1" applyBorder="1" applyAlignment="1">
      <alignment vertical="center"/>
    </xf>
    <xf numFmtId="184" fontId="5" fillId="0" borderId="2" xfId="0" applyNumberFormat="1" applyFont="1" applyBorder="1" applyAlignment="1">
      <alignment vertical="center"/>
    </xf>
    <xf numFmtId="184" fontId="8" fillId="0" borderId="0" xfId="0" applyNumberFormat="1" applyFont="1" applyAlignment="1">
      <alignment vertical="center"/>
    </xf>
    <xf numFmtId="184" fontId="8" fillId="0" borderId="0" xfId="0" applyNumberFormat="1" applyFont="1" applyBorder="1" applyAlignment="1">
      <alignment vertical="center"/>
    </xf>
    <xf numFmtId="184" fontId="8" fillId="0" borderId="0" xfId="0" applyNumberFormat="1" applyFont="1" applyFill="1" applyBorder="1" applyAlignment="1">
      <alignment horizontal="distributed" vertical="center"/>
    </xf>
    <xf numFmtId="184" fontId="8" fillId="0" borderId="1" xfId="0" applyNumberFormat="1" applyFont="1" applyFill="1" applyBorder="1" applyAlignment="1">
      <alignment horizontal="distributed" vertical="center"/>
    </xf>
    <xf numFmtId="191" fontId="8" fillId="0" borderId="2" xfId="17" applyNumberFormat="1" applyFont="1" applyBorder="1" applyAlignment="1">
      <alignment horizontal="right" vertical="center"/>
    </xf>
    <xf numFmtId="191" fontId="8" fillId="0" borderId="0" xfId="17" applyNumberFormat="1" applyFont="1" applyBorder="1" applyAlignment="1">
      <alignment horizontal="right" vertical="center"/>
    </xf>
    <xf numFmtId="191" fontId="8" fillId="0" borderId="0" xfId="0" applyNumberFormat="1" applyFont="1" applyBorder="1" applyAlignment="1">
      <alignment vertical="center"/>
    </xf>
    <xf numFmtId="184" fontId="5" fillId="0" borderId="0" xfId="0" applyNumberFormat="1" applyFont="1" applyFill="1" applyBorder="1" applyAlignment="1">
      <alignment horizontal="distributed" vertical="center"/>
    </xf>
    <xf numFmtId="184" fontId="5" fillId="0" borderId="1" xfId="0" applyNumberFormat="1" applyFont="1" applyFill="1" applyBorder="1" applyAlignment="1">
      <alignment horizontal="distributed" vertical="center"/>
    </xf>
    <xf numFmtId="191" fontId="5" fillId="0" borderId="2" xfId="17" applyNumberFormat="1" applyFont="1" applyBorder="1" applyAlignment="1">
      <alignment horizontal="right" vertical="center"/>
    </xf>
    <xf numFmtId="191" fontId="5" fillId="0" borderId="0" xfId="17" applyNumberFormat="1" applyFont="1" applyBorder="1" applyAlignment="1">
      <alignment horizontal="right" vertical="center"/>
    </xf>
    <xf numFmtId="191" fontId="5" fillId="0" borderId="0" xfId="0" applyNumberFormat="1" applyFont="1" applyBorder="1" applyAlignment="1">
      <alignment vertical="center"/>
    </xf>
    <xf numFmtId="191" fontId="8" fillId="0" borderId="0" xfId="17" applyNumberFormat="1" applyFont="1" applyAlignment="1">
      <alignment horizontal="right" vertical="center"/>
    </xf>
    <xf numFmtId="191" fontId="5" fillId="0" borderId="0" xfId="0" applyNumberFormat="1" applyFont="1" applyAlignment="1">
      <alignment vertical="center"/>
    </xf>
    <xf numFmtId="191" fontId="8" fillId="0" borderId="0" xfId="0" applyNumberFormat="1" applyFont="1" applyAlignment="1">
      <alignment vertical="center"/>
    </xf>
    <xf numFmtId="191" fontId="5" fillId="0" borderId="2" xfId="0" applyNumberFormat="1" applyFont="1" applyBorder="1" applyAlignment="1">
      <alignment vertical="center"/>
    </xf>
    <xf numFmtId="184" fontId="5" fillId="0" borderId="0" xfId="0" applyNumberFormat="1" applyFont="1" applyFill="1" applyBorder="1" applyAlignment="1">
      <alignment horizontal="right" vertical="center"/>
    </xf>
    <xf numFmtId="184" fontId="5" fillId="0" borderId="3" xfId="0" applyNumberFormat="1" applyFont="1" applyBorder="1" applyAlignment="1">
      <alignment vertical="center"/>
    </xf>
    <xf numFmtId="184" fontId="5" fillId="0" borderId="3" xfId="0" applyNumberFormat="1" applyFont="1" applyFill="1" applyBorder="1" applyAlignment="1">
      <alignment horizontal="distributed" vertical="center"/>
    </xf>
    <xf numFmtId="184" fontId="5" fillId="0" borderId="4" xfId="0" applyNumberFormat="1" applyFont="1" applyFill="1" applyBorder="1" applyAlignment="1">
      <alignment horizontal="distributed" vertical="center"/>
    </xf>
    <xf numFmtId="184" fontId="5" fillId="0" borderId="5" xfId="17" applyNumberFormat="1" applyFont="1" applyBorder="1" applyAlignment="1">
      <alignment horizontal="right" vertical="center"/>
    </xf>
    <xf numFmtId="184" fontId="5" fillId="0" borderId="3" xfId="17" applyNumberFormat="1" applyFont="1" applyBorder="1" applyAlignment="1">
      <alignment horizontal="right" vertical="center"/>
    </xf>
    <xf numFmtId="184" fontId="5" fillId="0" borderId="0" xfId="17" applyNumberFormat="1" applyFont="1" applyBorder="1" applyAlignment="1">
      <alignment horizontal="right" vertical="center"/>
    </xf>
    <xf numFmtId="184" fontId="5" fillId="0" borderId="6" xfId="0" applyNumberFormat="1" applyFont="1" applyBorder="1" applyAlignment="1">
      <alignment horizontal="center" vertical="center"/>
    </xf>
    <xf numFmtId="184" fontId="5" fillId="0" borderId="0" xfId="0" applyNumberFormat="1" applyFont="1" applyFill="1" applyBorder="1" applyAlignment="1">
      <alignment vertical="center"/>
    </xf>
    <xf numFmtId="184" fontId="5" fillId="0" borderId="0" xfId="17" applyNumberFormat="1" applyFont="1" applyAlignment="1">
      <alignment horizontal="right" vertical="center"/>
    </xf>
    <xf numFmtId="191" fontId="5" fillId="0" borderId="0" xfId="17" applyNumberFormat="1" applyFont="1" applyBorder="1" applyAlignment="1">
      <alignment vertical="center"/>
    </xf>
    <xf numFmtId="0" fontId="4" fillId="0" borderId="0" xfId="0" applyNumberFormat="1" applyFont="1" applyAlignment="1">
      <alignment horizontal="right" vertical="center"/>
    </xf>
    <xf numFmtId="184" fontId="5" fillId="0" borderId="0" xfId="0" applyNumberFormat="1" applyFont="1" applyBorder="1" applyAlignment="1">
      <alignment horizontal="right" vertical="center"/>
    </xf>
    <xf numFmtId="184" fontId="5" fillId="0" borderId="7" xfId="0" applyNumberFormat="1" applyFont="1" applyBorder="1" applyAlignment="1">
      <alignment vertical="center"/>
    </xf>
    <xf numFmtId="191" fontId="8" fillId="0" borderId="1" xfId="17" applyNumberFormat="1" applyFont="1" applyBorder="1" applyAlignment="1">
      <alignment horizontal="right" vertical="center"/>
    </xf>
    <xf numFmtId="184" fontId="8" fillId="0" borderId="2" xfId="17" applyNumberFormat="1" applyFont="1" applyBorder="1" applyAlignment="1">
      <alignment horizontal="right" vertical="center"/>
    </xf>
    <xf numFmtId="191" fontId="5" fillId="0" borderId="0" xfId="17" applyNumberFormat="1" applyFont="1" applyAlignment="1">
      <alignment horizontal="right" vertical="center"/>
    </xf>
    <xf numFmtId="191" fontId="5" fillId="0" borderId="1" xfId="17" applyNumberFormat="1" applyFont="1" applyBorder="1" applyAlignment="1">
      <alignment horizontal="right" vertical="center"/>
    </xf>
    <xf numFmtId="184" fontId="5" fillId="0" borderId="2" xfId="17" applyNumberFormat="1" applyFont="1" applyBorder="1" applyAlignment="1">
      <alignment horizontal="right" vertical="center"/>
    </xf>
    <xf numFmtId="191" fontId="5" fillId="0" borderId="1" xfId="0" applyNumberFormat="1" applyFont="1" applyBorder="1" applyAlignment="1">
      <alignment vertical="center"/>
    </xf>
    <xf numFmtId="191" fontId="8" fillId="0" borderId="1" xfId="0" applyNumberFormat="1" applyFont="1" applyBorder="1" applyAlignment="1">
      <alignment vertical="center"/>
    </xf>
    <xf numFmtId="184" fontId="5" fillId="0" borderId="4" xfId="17" applyNumberFormat="1" applyFont="1" applyBorder="1" applyAlignment="1">
      <alignment horizontal="right" vertical="center"/>
    </xf>
    <xf numFmtId="184" fontId="5" fillId="0" borderId="8" xfId="0" applyNumberFormat="1" applyFont="1" applyBorder="1" applyAlignment="1">
      <alignment vertical="center"/>
    </xf>
    <xf numFmtId="184" fontId="8" fillId="0" borderId="0" xfId="17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184" fontId="8" fillId="0" borderId="0" xfId="17" applyNumberFormat="1" applyFont="1" applyBorder="1" applyAlignment="1">
      <alignment horizontal="right" vertical="center"/>
    </xf>
    <xf numFmtId="184" fontId="5" fillId="0" borderId="3" xfId="0" applyNumberFormat="1" applyFont="1" applyBorder="1" applyAlignment="1">
      <alignment horizontal="distributed" vertical="center"/>
    </xf>
    <xf numFmtId="184" fontId="5" fillId="0" borderId="3" xfId="0" applyNumberFormat="1" applyFont="1" applyBorder="1" applyAlignment="1">
      <alignment horizontal="center" vertical="center"/>
    </xf>
    <xf numFmtId="184" fontId="5" fillId="0" borderId="4" xfId="0" applyNumberFormat="1" applyFont="1" applyBorder="1" applyAlignment="1">
      <alignment vertical="center"/>
    </xf>
    <xf numFmtId="184" fontId="5" fillId="0" borderId="5" xfId="0" applyNumberFormat="1" applyFont="1" applyBorder="1" applyAlignment="1">
      <alignment horizontal="right" vertical="center"/>
    </xf>
    <xf numFmtId="184" fontId="5" fillId="0" borderId="3" xfId="0" applyNumberFormat="1" applyFont="1" applyBorder="1" applyAlignment="1">
      <alignment horizontal="right" vertical="center"/>
    </xf>
    <xf numFmtId="184" fontId="8" fillId="0" borderId="2" xfId="0" applyNumberFormat="1" applyFont="1" applyBorder="1" applyAlignment="1">
      <alignment vertical="center"/>
    </xf>
    <xf numFmtId="184" fontId="5" fillId="0" borderId="4" xfId="0" applyNumberFormat="1" applyFont="1" applyBorder="1" applyAlignment="1">
      <alignment horizontal="right" vertical="center"/>
    </xf>
    <xf numFmtId="184" fontId="5" fillId="0" borderId="5" xfId="0" applyNumberFormat="1" applyFont="1" applyBorder="1" applyAlignment="1">
      <alignment vertical="center"/>
    </xf>
    <xf numFmtId="184" fontId="6" fillId="0" borderId="0" xfId="0" applyNumberFormat="1" applyFont="1" applyAlignment="1">
      <alignment horizontal="left" vertical="center"/>
    </xf>
    <xf numFmtId="184" fontId="5" fillId="0" borderId="0" xfId="0" applyNumberFormat="1" applyFont="1" applyBorder="1" applyAlignment="1">
      <alignment horizontal="distributed" vertical="center"/>
    </xf>
    <xf numFmtId="184" fontId="5" fillId="0" borderId="0" xfId="0" applyNumberFormat="1" applyFont="1" applyAlignment="1">
      <alignment horizontal="center" vertical="center"/>
    </xf>
    <xf numFmtId="184" fontId="8" fillId="0" borderId="0" xfId="0" applyNumberFormat="1" applyFont="1" applyAlignment="1">
      <alignment horizontal="right" vertical="center"/>
    </xf>
    <xf numFmtId="184" fontId="8" fillId="0" borderId="0" xfId="0" applyNumberFormat="1" applyFont="1" applyBorder="1" applyAlignment="1">
      <alignment horizontal="right" vertical="center"/>
    </xf>
    <xf numFmtId="191" fontId="5" fillId="0" borderId="0" xfId="0" applyNumberFormat="1" applyFont="1" applyAlignment="1">
      <alignment horizontal="right" vertical="center"/>
    </xf>
    <xf numFmtId="191" fontId="5" fillId="0" borderId="0" xfId="0" applyNumberFormat="1" applyFont="1" applyBorder="1" applyAlignment="1">
      <alignment horizontal="right" vertical="center"/>
    </xf>
    <xf numFmtId="0" fontId="5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vertical="center"/>
    </xf>
    <xf numFmtId="184" fontId="9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distributed" vertical="center"/>
    </xf>
    <xf numFmtId="0" fontId="5" fillId="0" borderId="1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1" xfId="0" applyFont="1" applyFill="1" applyBorder="1" applyAlignment="1">
      <alignment horizontal="distributed" vertical="center"/>
    </xf>
    <xf numFmtId="191" fontId="8" fillId="0" borderId="2" xfId="17" applyNumberFormat="1" applyFont="1" applyBorder="1" applyAlignment="1">
      <alignment vertical="center"/>
    </xf>
    <xf numFmtId="191" fontId="8" fillId="0" borderId="0" xfId="17" applyNumberFormat="1" applyFont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/>
    </xf>
    <xf numFmtId="191" fontId="5" fillId="0" borderId="2" xfId="17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distributed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176" fontId="5" fillId="0" borderId="5" xfId="0" applyNumberFormat="1" applyFont="1" applyBorder="1" applyAlignment="1">
      <alignment vertical="center"/>
    </xf>
    <xf numFmtId="176" fontId="5" fillId="0" borderId="3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184" fontId="6" fillId="0" borderId="0" xfId="0" applyNumberFormat="1" applyFont="1" applyAlignment="1">
      <alignment horizontal="center" vertical="center"/>
    </xf>
    <xf numFmtId="184" fontId="5" fillId="0" borderId="9" xfId="0" applyNumberFormat="1" applyFont="1" applyBorder="1" applyAlignment="1">
      <alignment horizontal="center" vertical="center"/>
    </xf>
    <xf numFmtId="191" fontId="8" fillId="0" borderId="2" xfId="0" applyNumberFormat="1" applyFont="1" applyBorder="1" applyAlignment="1">
      <alignment vertical="center"/>
    </xf>
    <xf numFmtId="191" fontId="5" fillId="0" borderId="5" xfId="0" applyNumberFormat="1" applyFont="1" applyBorder="1" applyAlignment="1">
      <alignment vertical="center"/>
    </xf>
    <xf numFmtId="191" fontId="5" fillId="0" borderId="3" xfId="0" applyNumberFormat="1" applyFont="1" applyBorder="1" applyAlignment="1">
      <alignment vertical="center"/>
    </xf>
    <xf numFmtId="184" fontId="5" fillId="0" borderId="10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191" fontId="8" fillId="0" borderId="1" xfId="17" applyNumberFormat="1" applyFont="1" applyBorder="1" applyAlignment="1">
      <alignment vertical="center"/>
    </xf>
    <xf numFmtId="0" fontId="8" fillId="0" borderId="2" xfId="0" applyFont="1" applyBorder="1" applyAlignment="1">
      <alignment vertical="center"/>
    </xf>
    <xf numFmtId="191" fontId="5" fillId="0" borderId="1" xfId="17" applyNumberFormat="1" applyFont="1" applyBorder="1" applyAlignment="1">
      <alignment vertical="center"/>
    </xf>
    <xf numFmtId="191" fontId="5" fillId="0" borderId="4" xfId="0" applyNumberFormat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184" fontId="5" fillId="0" borderId="11" xfId="0" applyNumberFormat="1" applyFont="1" applyBorder="1" applyAlignment="1">
      <alignment horizontal="center" vertical="center"/>
    </xf>
    <xf numFmtId="191" fontId="8" fillId="0" borderId="0" xfId="17" applyNumberFormat="1" applyFont="1" applyAlignment="1">
      <alignment vertical="center"/>
    </xf>
    <xf numFmtId="191" fontId="5" fillId="0" borderId="0" xfId="17" applyNumberFormat="1" applyFont="1" applyAlignment="1">
      <alignment vertical="center"/>
    </xf>
    <xf numFmtId="176" fontId="8" fillId="0" borderId="0" xfId="17" applyNumberFormat="1" applyFont="1" applyBorder="1" applyAlignment="1">
      <alignment horizontal="right" vertical="center"/>
    </xf>
    <xf numFmtId="176" fontId="5" fillId="0" borderId="0" xfId="17" applyNumberFormat="1" applyFont="1" applyBorder="1" applyAlignment="1">
      <alignment horizontal="right" vertical="center"/>
    </xf>
    <xf numFmtId="176" fontId="8" fillId="0" borderId="0" xfId="17" applyNumberFormat="1" applyFont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176" fontId="5" fillId="0" borderId="3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vertical="center"/>
    </xf>
    <xf numFmtId="176" fontId="8" fillId="0" borderId="0" xfId="0" applyNumberFormat="1" applyFont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distributed" vertical="center"/>
    </xf>
    <xf numFmtId="0" fontId="11" fillId="0" borderId="0" xfId="0" applyFont="1" applyFill="1" applyAlignment="1">
      <alignment vertical="center"/>
    </xf>
    <xf numFmtId="0" fontId="11" fillId="0" borderId="0" xfId="0" applyNumberFormat="1" applyFont="1" applyAlignment="1">
      <alignment vertical="center"/>
    </xf>
    <xf numFmtId="0" fontId="13" fillId="0" borderId="0" xfId="0" applyFont="1" applyFill="1" applyAlignment="1">
      <alignment vertical="top"/>
    </xf>
    <xf numFmtId="0" fontId="11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191" fontId="8" fillId="0" borderId="0" xfId="17" applyNumberFormat="1" applyFont="1" applyFill="1" applyBorder="1" applyAlignment="1">
      <alignment vertical="center"/>
    </xf>
    <xf numFmtId="195" fontId="8" fillId="0" borderId="0" xfId="0" applyNumberFormat="1" applyFont="1" applyBorder="1" applyAlignment="1">
      <alignment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9" xfId="0" applyFont="1" applyFill="1" applyBorder="1" applyAlignment="1">
      <alignment horizontal="distributed" vertical="center"/>
    </xf>
    <xf numFmtId="0" fontId="11" fillId="0" borderId="11" xfId="0" applyFont="1" applyFill="1" applyBorder="1" applyAlignment="1">
      <alignment horizontal="distributed" vertical="center"/>
    </xf>
    <xf numFmtId="0" fontId="11" fillId="0" borderId="8" xfId="0" applyFont="1" applyFill="1" applyBorder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horizontal="distributed" vertical="center"/>
    </xf>
    <xf numFmtId="49" fontId="11" fillId="0" borderId="0" xfId="0" applyNumberFormat="1" applyFont="1" applyFill="1" applyBorder="1" applyAlignment="1">
      <alignment vertical="center"/>
    </xf>
    <xf numFmtId="180" fontId="11" fillId="0" borderId="2" xfId="17" applyNumberFormat="1" applyFont="1" applyFill="1" applyBorder="1" applyAlignment="1">
      <alignment horizontal="right" vertical="center"/>
    </xf>
    <xf numFmtId="180" fontId="11" fillId="0" borderId="0" xfId="17" applyNumberFormat="1" applyFont="1" applyFill="1" applyAlignment="1">
      <alignment horizontal="right" vertical="center"/>
    </xf>
    <xf numFmtId="181" fontId="11" fillId="0" borderId="0" xfId="0" applyNumberFormat="1" applyFont="1" applyFill="1" applyAlignment="1">
      <alignment horizontal="right" vertical="center"/>
    </xf>
    <xf numFmtId="185" fontId="11" fillId="0" borderId="0" xfId="0" applyNumberFormat="1" applyFont="1" applyFill="1" applyAlignment="1">
      <alignment vertical="center"/>
    </xf>
    <xf numFmtId="186" fontId="11" fillId="0" borderId="0" xfId="0" applyNumberFormat="1" applyFont="1" applyFill="1" applyAlignment="1">
      <alignment vertical="center"/>
    </xf>
    <xf numFmtId="180" fontId="11" fillId="0" borderId="0" xfId="0" applyNumberFormat="1" applyFont="1" applyFill="1" applyAlignment="1">
      <alignment horizontal="right" vertical="center"/>
    </xf>
    <xf numFmtId="178" fontId="11" fillId="0" borderId="0" xfId="0" applyNumberFormat="1" applyFont="1" applyFill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183" fontId="11" fillId="0" borderId="0" xfId="0" applyNumberFormat="1" applyFont="1" applyFill="1" applyAlignment="1">
      <alignment horizontal="right" vertical="center"/>
    </xf>
    <xf numFmtId="187" fontId="11" fillId="0" borderId="0" xfId="0" applyNumberFormat="1" applyFont="1" applyFill="1" applyAlignment="1">
      <alignment vertical="center"/>
    </xf>
    <xf numFmtId="188" fontId="11" fillId="0" borderId="0" xfId="0" applyNumberFormat="1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180" fontId="15" fillId="0" borderId="0" xfId="17" applyNumberFormat="1" applyFont="1" applyFill="1" applyAlignment="1">
      <alignment horizontal="right" vertical="center"/>
    </xf>
    <xf numFmtId="177" fontId="11" fillId="0" borderId="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vertical="center"/>
    </xf>
    <xf numFmtId="58" fontId="5" fillId="0" borderId="0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194" fontId="8" fillId="0" borderId="2" xfId="0" applyNumberFormat="1" applyFont="1" applyBorder="1" applyAlignment="1">
      <alignment horizontal="right" vertical="center"/>
    </xf>
    <xf numFmtId="194" fontId="8" fillId="0" borderId="0" xfId="0" applyNumberFormat="1" applyFont="1" applyAlignment="1">
      <alignment horizontal="right" vertical="center"/>
    </xf>
    <xf numFmtId="198" fontId="8" fillId="0" borderId="0" xfId="0" applyNumberFormat="1" applyFont="1" applyAlignment="1">
      <alignment horizontal="right" vertical="center"/>
    </xf>
    <xf numFmtId="190" fontId="8" fillId="0" borderId="0" xfId="0" applyNumberFormat="1" applyFont="1" applyAlignment="1">
      <alignment horizontal="right" vertical="center"/>
    </xf>
    <xf numFmtId="189" fontId="8" fillId="0" borderId="0" xfId="0" applyNumberFormat="1" applyFont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194" fontId="5" fillId="0" borderId="2" xfId="0" applyNumberFormat="1" applyFont="1" applyBorder="1" applyAlignment="1">
      <alignment horizontal="right" vertical="center"/>
    </xf>
    <xf numFmtId="194" fontId="5" fillId="0" borderId="0" xfId="0" applyNumberFormat="1" applyFont="1" applyAlignment="1">
      <alignment horizontal="right" vertical="center"/>
    </xf>
    <xf numFmtId="198" fontId="5" fillId="0" borderId="0" xfId="0" applyNumberFormat="1" applyFont="1" applyAlignment="1">
      <alignment horizontal="right" vertical="center"/>
    </xf>
    <xf numFmtId="190" fontId="5" fillId="0" borderId="0" xfId="0" applyNumberFormat="1" applyFont="1" applyAlignment="1">
      <alignment horizontal="right" vertical="center"/>
    </xf>
    <xf numFmtId="189" fontId="5" fillId="0" borderId="0" xfId="0" applyNumberFormat="1" applyFont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194" fontId="5" fillId="0" borderId="0" xfId="0" applyNumberFormat="1" applyFont="1" applyBorder="1" applyAlignment="1">
      <alignment horizontal="right" vertical="center"/>
    </xf>
    <xf numFmtId="198" fontId="5" fillId="0" borderId="0" xfId="0" applyNumberFormat="1" applyFont="1" applyBorder="1" applyAlignment="1">
      <alignment horizontal="right" vertical="center"/>
    </xf>
    <xf numFmtId="190" fontId="5" fillId="0" borderId="0" xfId="0" applyNumberFormat="1" applyFont="1" applyBorder="1" applyAlignment="1">
      <alignment horizontal="right" vertical="center"/>
    </xf>
    <xf numFmtId="189" fontId="5" fillId="0" borderId="0" xfId="0" applyNumberFormat="1" applyFont="1" applyBorder="1" applyAlignment="1">
      <alignment horizontal="right" vertical="center"/>
    </xf>
    <xf numFmtId="194" fontId="8" fillId="0" borderId="0" xfId="0" applyNumberFormat="1" applyFont="1" applyBorder="1" applyAlignment="1">
      <alignment horizontal="right" vertical="center"/>
    </xf>
    <xf numFmtId="190" fontId="8" fillId="0" borderId="0" xfId="0" applyNumberFormat="1" applyFont="1" applyBorder="1" applyAlignment="1">
      <alignment horizontal="right" vertical="center"/>
    </xf>
    <xf numFmtId="189" fontId="8" fillId="0" borderId="0" xfId="0" applyNumberFormat="1" applyFont="1" applyBorder="1" applyAlignment="1">
      <alignment horizontal="right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vertical="center"/>
    </xf>
    <xf numFmtId="194" fontId="8" fillId="0" borderId="2" xfId="0" applyNumberFormat="1" applyFont="1" applyBorder="1" applyAlignment="1">
      <alignment vertical="center"/>
    </xf>
    <xf numFmtId="194" fontId="8" fillId="0" borderId="0" xfId="0" applyNumberFormat="1" applyFont="1" applyAlignment="1">
      <alignment vertical="center"/>
    </xf>
    <xf numFmtId="199" fontId="8" fillId="0" borderId="0" xfId="0" applyNumberFormat="1" applyFont="1" applyAlignment="1">
      <alignment horizontal="right" vertical="center"/>
    </xf>
    <xf numFmtId="194" fontId="5" fillId="0" borderId="0" xfId="0" applyNumberFormat="1" applyFont="1" applyAlignment="1">
      <alignment vertical="center"/>
    </xf>
    <xf numFmtId="194" fontId="5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horizontal="right" vertical="center"/>
    </xf>
    <xf numFmtId="194" fontId="8" fillId="0" borderId="0" xfId="19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5" fillId="0" borderId="6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5" fillId="0" borderId="0" xfId="0" applyFont="1" applyFill="1" applyAlignment="1">
      <alignment horizontal="distributed" vertical="center"/>
    </xf>
    <xf numFmtId="0" fontId="5" fillId="0" borderId="13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vertical="center"/>
    </xf>
    <xf numFmtId="191" fontId="8" fillId="0" borderId="2" xfId="0" applyNumberFormat="1" applyFont="1" applyFill="1" applyBorder="1" applyAlignment="1">
      <alignment horizontal="right" vertical="center"/>
    </xf>
    <xf numFmtId="191" fontId="8" fillId="0" borderId="0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vertical="center"/>
    </xf>
    <xf numFmtId="191" fontId="5" fillId="0" borderId="2" xfId="17" applyNumberFormat="1" applyFont="1" applyFill="1" applyBorder="1" applyAlignment="1">
      <alignment horizontal="right" vertical="center"/>
    </xf>
    <xf numFmtId="191" fontId="5" fillId="0" borderId="0" xfId="17" applyNumberFormat="1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49" fontId="8" fillId="0" borderId="0" xfId="0" applyNumberFormat="1" applyFont="1" applyFill="1" applyBorder="1" applyAlignment="1">
      <alignment horizontal="center" vertical="center"/>
    </xf>
    <xf numFmtId="191" fontId="8" fillId="0" borderId="2" xfId="17" applyNumberFormat="1" applyFont="1" applyFill="1" applyBorder="1" applyAlignment="1">
      <alignment horizontal="right" vertical="center"/>
    </xf>
    <xf numFmtId="191" fontId="8" fillId="0" borderId="0" xfId="17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center" vertical="center"/>
    </xf>
    <xf numFmtId="191" fontId="5" fillId="0" borderId="2" xfId="0" applyNumberFormat="1" applyFont="1" applyFill="1" applyBorder="1" applyAlignment="1">
      <alignment vertical="center"/>
    </xf>
    <xf numFmtId="191" fontId="5" fillId="0" borderId="0" xfId="0" applyNumberFormat="1" applyFont="1" applyFill="1" applyAlignment="1">
      <alignment vertical="center"/>
    </xf>
    <xf numFmtId="191" fontId="5" fillId="0" borderId="2" xfId="0" applyNumberFormat="1" applyFont="1" applyFill="1" applyBorder="1" applyAlignment="1">
      <alignment horizontal="right" vertical="center"/>
    </xf>
    <xf numFmtId="191" fontId="5" fillId="0" borderId="0" xfId="0" applyNumberFormat="1" applyFont="1" applyFill="1" applyAlignment="1">
      <alignment horizontal="right" vertical="center"/>
    </xf>
    <xf numFmtId="191" fontId="5" fillId="0" borderId="0" xfId="0" applyNumberFormat="1" applyFont="1" applyFill="1" applyBorder="1" applyAlignment="1">
      <alignment vertical="center"/>
    </xf>
    <xf numFmtId="41" fontId="5" fillId="0" borderId="16" xfId="0" applyNumberFormat="1" applyFont="1" applyFill="1" applyBorder="1" applyAlignment="1">
      <alignment vertical="center"/>
    </xf>
    <xf numFmtId="180" fontId="5" fillId="0" borderId="2" xfId="0" applyNumberFormat="1" applyFont="1" applyFill="1" applyBorder="1" applyAlignment="1">
      <alignment horizontal="right" vertical="center"/>
    </xf>
    <xf numFmtId="180" fontId="5" fillId="0" borderId="0" xfId="0" applyNumberFormat="1" applyFont="1" applyFill="1" applyBorder="1" applyAlignment="1">
      <alignment horizontal="right" vertical="center"/>
    </xf>
    <xf numFmtId="191" fontId="5" fillId="0" borderId="0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justify" vertical="center"/>
    </xf>
    <xf numFmtId="0" fontId="5" fillId="0" borderId="0" xfId="0" applyFont="1" applyFill="1" applyBorder="1" applyAlignment="1">
      <alignment horizontal="justify" vertical="center"/>
    </xf>
    <xf numFmtId="0" fontId="5" fillId="0" borderId="16" xfId="0" applyFont="1" applyFill="1" applyBorder="1" applyAlignment="1">
      <alignment horizontal="justify" vertical="center"/>
    </xf>
    <xf numFmtId="0" fontId="5" fillId="0" borderId="3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195" fontId="5" fillId="0" borderId="2" xfId="17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195" fontId="5" fillId="0" borderId="0" xfId="17" applyNumberFormat="1" applyFont="1" applyFill="1" applyBorder="1" applyAlignment="1">
      <alignment vertical="center"/>
    </xf>
    <xf numFmtId="195" fontId="5" fillId="0" borderId="0" xfId="17" applyNumberFormat="1" applyFont="1" applyBorder="1" applyAlignment="1">
      <alignment vertical="center"/>
    </xf>
    <xf numFmtId="192" fontId="5" fillId="0" borderId="0" xfId="0" applyNumberFormat="1" applyFont="1" applyAlignment="1">
      <alignment vertical="center"/>
    </xf>
    <xf numFmtId="192" fontId="5" fillId="0" borderId="0" xfId="17" applyNumberFormat="1" applyFont="1" applyBorder="1" applyAlignment="1">
      <alignment vertical="center"/>
    </xf>
    <xf numFmtId="195" fontId="5" fillId="0" borderId="0" xfId="17" applyNumberFormat="1" applyFont="1" applyAlignment="1">
      <alignment vertical="center"/>
    </xf>
    <xf numFmtId="38" fontId="5" fillId="0" borderId="0" xfId="17" applyFont="1" applyAlignment="1">
      <alignment horizontal="right" vertical="center"/>
    </xf>
    <xf numFmtId="195" fontId="5" fillId="0" borderId="0" xfId="0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38" fontId="8" fillId="0" borderId="0" xfId="17" applyFont="1" applyAlignment="1">
      <alignment horizontal="right" vertical="center"/>
    </xf>
    <xf numFmtId="191" fontId="8" fillId="0" borderId="2" xfId="0" applyNumberFormat="1" applyFont="1" applyFill="1" applyBorder="1" applyAlignment="1">
      <alignment vertical="center"/>
    </xf>
    <xf numFmtId="191" fontId="8" fillId="0" borderId="0" xfId="0" applyNumberFormat="1" applyFont="1" applyFill="1" applyBorder="1" applyAlignment="1">
      <alignment vertical="center"/>
    </xf>
    <xf numFmtId="191" fontId="5" fillId="0" borderId="0" xfId="17" applyNumberFormat="1" applyFont="1" applyFill="1" applyBorder="1" applyAlignment="1">
      <alignment vertical="center"/>
    </xf>
    <xf numFmtId="180" fontId="5" fillId="0" borderId="0" xfId="17" applyNumberFormat="1" applyFont="1" applyAlignment="1">
      <alignment horizontal="right" vertical="center"/>
    </xf>
    <xf numFmtId="42" fontId="5" fillId="0" borderId="0" xfId="17" applyNumberFormat="1" applyFont="1" applyAlignment="1">
      <alignment horizontal="right" vertical="center"/>
    </xf>
    <xf numFmtId="42" fontId="8" fillId="0" borderId="0" xfId="17" applyNumberFormat="1" applyFont="1" applyAlignment="1">
      <alignment horizontal="right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18" fillId="0" borderId="0" xfId="0" applyFont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5" fillId="0" borderId="2" xfId="0" applyFont="1" applyBorder="1" applyAlignment="1">
      <alignment horizontal="center" vertical="center"/>
    </xf>
    <xf numFmtId="196" fontId="5" fillId="0" borderId="2" xfId="0" applyNumberFormat="1" applyFont="1" applyBorder="1" applyAlignment="1">
      <alignment vertical="center"/>
    </xf>
    <xf numFmtId="196" fontId="5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38" fontId="5" fillId="0" borderId="1" xfId="17" applyFont="1" applyBorder="1" applyAlignment="1">
      <alignment horizontal="distributed" vertical="center"/>
    </xf>
    <xf numFmtId="191" fontId="8" fillId="0" borderId="13" xfId="17" applyNumberFormat="1" applyFont="1" applyBorder="1" applyAlignment="1">
      <alignment horizontal="right" vertical="center"/>
    </xf>
    <xf numFmtId="178" fontId="5" fillId="0" borderId="0" xfId="17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distributed" vertical="center"/>
    </xf>
    <xf numFmtId="191" fontId="5" fillId="0" borderId="13" xfId="0" applyNumberFormat="1" applyFont="1" applyBorder="1" applyAlignment="1">
      <alignment horizontal="right" vertical="center"/>
    </xf>
    <xf numFmtId="178" fontId="5" fillId="0" borderId="0" xfId="0" applyNumberFormat="1" applyFont="1" applyBorder="1" applyAlignment="1">
      <alignment vertical="center"/>
    </xf>
    <xf numFmtId="178" fontId="5" fillId="0" borderId="0" xfId="0" applyNumberFormat="1" applyFont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2" fillId="0" borderId="0" xfId="0" applyFont="1" applyAlignment="1">
      <alignment/>
    </xf>
    <xf numFmtId="197" fontId="22" fillId="0" borderId="0" xfId="0" applyNumberFormat="1" applyFont="1" applyAlignment="1">
      <alignment horizontal="distributed" vertical="center"/>
    </xf>
    <xf numFmtId="197" fontId="22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18" xfId="0" applyFont="1" applyBorder="1" applyAlignment="1">
      <alignment vertical="center"/>
    </xf>
    <xf numFmtId="49" fontId="6" fillId="0" borderId="18" xfId="0" applyNumberFormat="1" applyFont="1" applyBorder="1" applyAlignment="1">
      <alignment vertical="center"/>
    </xf>
    <xf numFmtId="38" fontId="6" fillId="0" borderId="18" xfId="17" applyFont="1" applyBorder="1" applyAlignment="1">
      <alignment vertical="center"/>
    </xf>
    <xf numFmtId="38" fontId="6" fillId="0" borderId="18" xfId="0" applyNumberFormat="1" applyFont="1" applyBorder="1" applyAlignment="1">
      <alignment vertical="center"/>
    </xf>
    <xf numFmtId="49" fontId="6" fillId="0" borderId="18" xfId="0" applyNumberFormat="1" applyFont="1" applyBorder="1" applyAlignment="1">
      <alignment/>
    </xf>
    <xf numFmtId="38" fontId="6" fillId="0" borderId="18" xfId="17" applyFont="1" applyBorder="1" applyAlignment="1">
      <alignment/>
    </xf>
    <xf numFmtId="178" fontId="6" fillId="0" borderId="0" xfId="0" applyNumberFormat="1" applyFont="1" applyAlignment="1">
      <alignment/>
    </xf>
    <xf numFmtId="0" fontId="16" fillId="0" borderId="0" xfId="0" applyFont="1" applyBorder="1" applyAlignment="1">
      <alignment horizontal="center" vertical="center"/>
    </xf>
    <xf numFmtId="191" fontId="5" fillId="0" borderId="13" xfId="17" applyNumberFormat="1" applyFont="1" applyBorder="1" applyAlignment="1">
      <alignment horizontal="right" vertical="center"/>
    </xf>
    <xf numFmtId="195" fontId="5" fillId="0" borderId="13" xfId="0" applyNumberFormat="1" applyFont="1" applyBorder="1" applyAlignment="1">
      <alignment vertical="center"/>
    </xf>
    <xf numFmtId="38" fontId="5" fillId="0" borderId="4" xfId="17" applyFont="1" applyBorder="1" applyAlignment="1">
      <alignment horizontal="distributed" vertical="center"/>
    </xf>
    <xf numFmtId="191" fontId="5" fillId="0" borderId="5" xfId="17" applyNumberFormat="1" applyFont="1" applyBorder="1" applyAlignment="1">
      <alignment vertical="center"/>
    </xf>
    <xf numFmtId="191" fontId="14" fillId="0" borderId="3" xfId="17" applyNumberFormat="1" applyFont="1" applyBorder="1" applyAlignment="1">
      <alignment vertical="center"/>
    </xf>
    <xf numFmtId="191" fontId="14" fillId="0" borderId="19" xfId="17" applyNumberFormat="1" applyFont="1" applyBorder="1" applyAlignment="1">
      <alignment vertical="center"/>
    </xf>
    <xf numFmtId="191" fontId="5" fillId="0" borderId="3" xfId="17" applyNumberFormat="1" applyFont="1" applyBorder="1" applyAlignment="1">
      <alignment horizontal="right" vertical="center"/>
    </xf>
    <xf numFmtId="191" fontId="5" fillId="0" borderId="3" xfId="0" applyNumberFormat="1" applyFont="1" applyBorder="1" applyAlignment="1">
      <alignment horizontal="right" vertical="center"/>
    </xf>
    <xf numFmtId="180" fontId="15" fillId="0" borderId="0" xfId="0" applyNumberFormat="1" applyFont="1" applyFill="1" applyAlignment="1">
      <alignment horizontal="right" vertical="center"/>
    </xf>
    <xf numFmtId="183" fontId="15" fillId="0" borderId="0" xfId="0" applyNumberFormat="1" applyFont="1" applyFill="1" applyAlignment="1">
      <alignment horizontal="right" vertical="center"/>
    </xf>
    <xf numFmtId="191" fontId="5" fillId="0" borderId="0" xfId="17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horizontal="distributed" vertical="center"/>
    </xf>
    <xf numFmtId="0" fontId="16" fillId="0" borderId="0" xfId="0" applyFont="1" applyFill="1" applyAlignment="1">
      <alignment horizontal="distributed" vertical="center"/>
    </xf>
    <xf numFmtId="0" fontId="15" fillId="0" borderId="0" xfId="0" applyFont="1" applyFill="1" applyAlignment="1">
      <alignment horizontal="distributed" vertical="center"/>
    </xf>
    <xf numFmtId="0" fontId="11" fillId="0" borderId="20" xfId="0" applyFont="1" applyFill="1" applyBorder="1" applyAlignment="1">
      <alignment vertical="center"/>
    </xf>
    <xf numFmtId="180" fontId="11" fillId="0" borderId="1" xfId="17" applyNumberFormat="1" applyFont="1" applyFill="1" applyBorder="1" applyAlignment="1">
      <alignment horizontal="right" vertical="center"/>
    </xf>
    <xf numFmtId="179" fontId="11" fillId="0" borderId="0" xfId="0" applyNumberFormat="1" applyFont="1" applyFill="1" applyAlignment="1">
      <alignment horizontal="right" vertical="center"/>
    </xf>
    <xf numFmtId="0" fontId="11" fillId="0" borderId="1" xfId="0" applyFont="1" applyFill="1" applyBorder="1" applyAlignment="1">
      <alignment vertical="center"/>
    </xf>
    <xf numFmtId="180" fontId="11" fillId="0" borderId="0" xfId="17" applyNumberFormat="1" applyFont="1" applyFill="1" applyBorder="1" applyAlignment="1">
      <alignment horizontal="right" vertical="center"/>
    </xf>
    <xf numFmtId="0" fontId="15" fillId="0" borderId="1" xfId="0" applyFont="1" applyFill="1" applyBorder="1" applyAlignment="1">
      <alignment vertical="center"/>
    </xf>
    <xf numFmtId="180" fontId="15" fillId="0" borderId="0" xfId="17" applyNumberFormat="1" applyFont="1" applyFill="1" applyBorder="1" applyAlignment="1">
      <alignment horizontal="right" vertical="center"/>
    </xf>
    <xf numFmtId="0" fontId="15" fillId="0" borderId="3" xfId="0" applyFont="1" applyFill="1" applyBorder="1" applyAlignment="1">
      <alignment vertical="center"/>
    </xf>
    <xf numFmtId="0" fontId="15" fillId="0" borderId="4" xfId="0" applyFont="1" applyFill="1" applyBorder="1" applyAlignment="1">
      <alignment vertical="center"/>
    </xf>
    <xf numFmtId="180" fontId="15" fillId="0" borderId="21" xfId="17" applyNumberFormat="1" applyFont="1" applyFill="1" applyBorder="1" applyAlignment="1">
      <alignment horizontal="right" vertical="center"/>
    </xf>
    <xf numFmtId="180" fontId="15" fillId="0" borderId="22" xfId="17" applyNumberFormat="1" applyFont="1" applyFill="1" applyBorder="1" applyAlignment="1">
      <alignment horizontal="right" vertical="center"/>
    </xf>
    <xf numFmtId="179" fontId="15" fillId="0" borderId="0" xfId="0" applyNumberFormat="1" applyFont="1" applyFill="1" applyAlignment="1">
      <alignment horizontal="right" vertical="center"/>
    </xf>
    <xf numFmtId="0" fontId="11" fillId="0" borderId="6" xfId="0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191" fontId="8" fillId="0" borderId="13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191" fontId="5" fillId="0" borderId="13" xfId="17" applyNumberFormat="1" applyFont="1" applyFill="1" applyBorder="1" applyAlignment="1">
      <alignment horizontal="right" vertical="center"/>
    </xf>
    <xf numFmtId="176" fontId="5" fillId="0" borderId="0" xfId="17" applyNumberFormat="1" applyFont="1" applyFill="1" applyBorder="1" applyAlignment="1">
      <alignment horizontal="right" vertical="center"/>
    </xf>
    <xf numFmtId="49" fontId="8" fillId="0" borderId="1" xfId="0" applyNumberFormat="1" applyFont="1" applyFill="1" applyBorder="1" applyAlignment="1">
      <alignment horizontal="center" vertical="center"/>
    </xf>
    <xf numFmtId="176" fontId="8" fillId="0" borderId="0" xfId="17" applyNumberFormat="1" applyFont="1" applyFill="1" applyBorder="1" applyAlignment="1">
      <alignment horizontal="right" vertical="center"/>
    </xf>
    <xf numFmtId="49" fontId="5" fillId="0" borderId="1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vertical="center"/>
    </xf>
    <xf numFmtId="180" fontId="5" fillId="0" borderId="13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justify" vertical="center"/>
    </xf>
    <xf numFmtId="0" fontId="5" fillId="0" borderId="19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1" xfId="0" applyFont="1" applyBorder="1" applyAlignment="1">
      <alignment vertical="center"/>
    </xf>
    <xf numFmtId="195" fontId="17" fillId="0" borderId="0" xfId="0" applyNumberFormat="1" applyFont="1" applyFill="1" applyBorder="1" applyAlignment="1">
      <alignment vertical="center"/>
    </xf>
    <xf numFmtId="195" fontId="17" fillId="0" borderId="0" xfId="0" applyNumberFormat="1" applyFont="1" applyAlignment="1">
      <alignment vertical="center"/>
    </xf>
    <xf numFmtId="192" fontId="17" fillId="0" borderId="0" xfId="0" applyNumberFormat="1" applyFont="1" applyAlignment="1">
      <alignment vertical="center"/>
    </xf>
    <xf numFmtId="195" fontId="17" fillId="0" borderId="0" xfId="0" applyNumberFormat="1" applyFont="1" applyBorder="1" applyAlignment="1">
      <alignment vertical="center"/>
    </xf>
    <xf numFmtId="191" fontId="14" fillId="0" borderId="0" xfId="0" applyNumberFormat="1" applyFont="1" applyBorder="1" applyAlignment="1">
      <alignment vertical="center"/>
    </xf>
    <xf numFmtId="38" fontId="5" fillId="0" borderId="0" xfId="17" applyFont="1" applyBorder="1" applyAlignment="1">
      <alignment horizontal="distributed" vertical="center"/>
    </xf>
    <xf numFmtId="38" fontId="11" fillId="0" borderId="1" xfId="17" applyFont="1" applyBorder="1" applyAlignment="1">
      <alignment horizontal="distributed" vertical="center"/>
    </xf>
    <xf numFmtId="191" fontId="11" fillId="0" borderId="0" xfId="17" applyNumberFormat="1" applyFont="1" applyBorder="1" applyAlignment="1">
      <alignment horizontal="right" vertical="center"/>
    </xf>
    <xf numFmtId="191" fontId="11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5" fillId="0" borderId="3" xfId="0" applyFont="1" applyBorder="1" applyAlignment="1">
      <alignment horizontal="right" vertical="center"/>
    </xf>
    <xf numFmtId="0" fontId="5" fillId="0" borderId="7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5" fillId="0" borderId="7" xfId="0" applyFont="1" applyBorder="1" applyAlignment="1">
      <alignment vertical="center"/>
    </xf>
    <xf numFmtId="178" fontId="5" fillId="0" borderId="17" xfId="0" applyNumberFormat="1" applyFont="1" applyBorder="1" applyAlignment="1">
      <alignment horizontal="right" vertical="center"/>
    </xf>
    <xf numFmtId="200" fontId="5" fillId="0" borderId="0" xfId="0" applyNumberFormat="1" applyFont="1" applyAlignment="1">
      <alignment horizontal="right" vertical="center"/>
    </xf>
    <xf numFmtId="201" fontId="5" fillId="0" borderId="0" xfId="0" applyNumberFormat="1" applyFont="1" applyAlignment="1">
      <alignment horizontal="right" vertical="center"/>
    </xf>
    <xf numFmtId="195" fontId="5" fillId="0" borderId="0" xfId="17" applyNumberFormat="1" applyFont="1" applyFill="1" applyBorder="1" applyAlignment="1">
      <alignment horizontal="right" vertical="center"/>
    </xf>
    <xf numFmtId="195" fontId="5" fillId="0" borderId="0" xfId="17" applyNumberFormat="1" applyFont="1" applyAlignment="1">
      <alignment vertical="center"/>
    </xf>
    <xf numFmtId="192" fontId="5" fillId="0" borderId="0" xfId="0" applyNumberFormat="1" applyFont="1" applyAlignment="1">
      <alignment vertical="center"/>
    </xf>
    <xf numFmtId="192" fontId="5" fillId="0" borderId="0" xfId="17" applyNumberFormat="1" applyFont="1" applyBorder="1" applyAlignment="1">
      <alignment vertical="center"/>
    </xf>
    <xf numFmtId="195" fontId="5" fillId="0" borderId="0" xfId="17" applyNumberFormat="1" applyFont="1" applyFill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center" vertical="center"/>
    </xf>
    <xf numFmtId="195" fontId="8" fillId="0" borderId="0" xfId="17" applyNumberFormat="1" applyFont="1" applyFill="1" applyBorder="1" applyAlignment="1">
      <alignment vertical="center"/>
    </xf>
    <xf numFmtId="195" fontId="8" fillId="0" borderId="2" xfId="17" applyNumberFormat="1" applyFont="1" applyFill="1" applyBorder="1" applyAlignment="1">
      <alignment vertical="center"/>
    </xf>
    <xf numFmtId="192" fontId="8" fillId="0" borderId="0" xfId="0" applyNumberFormat="1" applyFont="1" applyAlignment="1">
      <alignment vertical="center"/>
    </xf>
    <xf numFmtId="191" fontId="8" fillId="0" borderId="0" xfId="17" applyNumberFormat="1" applyFont="1" applyBorder="1" applyAlignment="1">
      <alignment horizontal="right" vertical="center"/>
    </xf>
    <xf numFmtId="191" fontId="5" fillId="0" borderId="0" xfId="17" applyNumberFormat="1" applyFont="1" applyAlignment="1">
      <alignment vertical="center"/>
    </xf>
    <xf numFmtId="191" fontId="5" fillId="0" borderId="0" xfId="0" applyNumberFormat="1" applyFont="1" applyAlignment="1">
      <alignment vertical="center"/>
    </xf>
    <xf numFmtId="191" fontId="5" fillId="0" borderId="0" xfId="17" applyNumberFormat="1" applyFont="1" applyAlignment="1">
      <alignment horizontal="right" vertical="center"/>
    </xf>
    <xf numFmtId="0" fontId="8" fillId="0" borderId="0" xfId="0" applyFont="1" applyFill="1" applyAlignment="1">
      <alignment horizontal="distributed" vertical="center"/>
    </xf>
    <xf numFmtId="0" fontId="7" fillId="0" borderId="0" xfId="0" applyFont="1" applyFill="1" applyBorder="1" applyAlignment="1">
      <alignment horizontal="left" vertical="center"/>
    </xf>
    <xf numFmtId="9" fontId="14" fillId="0" borderId="0" xfId="15" applyFont="1" applyFill="1" applyBorder="1" applyAlignment="1">
      <alignment horizontal="distributed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5" fillId="0" borderId="26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 wrapText="1"/>
    </xf>
    <xf numFmtId="0" fontId="16" fillId="0" borderId="0" xfId="0" applyFont="1" applyFill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182" fontId="16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distributed" vertical="center"/>
    </xf>
    <xf numFmtId="182" fontId="14" fillId="0" borderId="0" xfId="0" applyNumberFormat="1" applyFont="1" applyFill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14" fillId="2" borderId="0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left" vertical="center"/>
    </xf>
    <xf numFmtId="0" fontId="16" fillId="0" borderId="3" xfId="0" applyFont="1" applyFill="1" applyBorder="1" applyAlignment="1">
      <alignment horizontal="distributed" vertical="center"/>
    </xf>
    <xf numFmtId="0" fontId="15" fillId="0" borderId="3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 vertical="center"/>
    </xf>
    <xf numFmtId="0" fontId="5" fillId="0" borderId="14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193" fontId="14" fillId="2" borderId="0" xfId="0" applyNumberFormat="1" applyFont="1" applyFill="1" applyAlignment="1">
      <alignment horizontal="right" vertical="center"/>
    </xf>
    <xf numFmtId="193" fontId="14" fillId="2" borderId="0" xfId="0" applyNumberFormat="1" applyFont="1" applyFill="1" applyBorder="1" applyAlignment="1">
      <alignment horizontal="right" vertical="center"/>
    </xf>
    <xf numFmtId="0" fontId="14" fillId="2" borderId="0" xfId="0" applyFont="1" applyFill="1" applyBorder="1" applyAlignment="1">
      <alignment vertical="center"/>
    </xf>
    <xf numFmtId="0" fontId="14" fillId="0" borderId="0" xfId="0" applyFont="1" applyBorder="1" applyAlignment="1">
      <alignment horizontal="distributed" vertical="center"/>
    </xf>
    <xf numFmtId="0" fontId="14" fillId="0" borderId="0" xfId="0" applyFont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194" fontId="16" fillId="0" borderId="0" xfId="0" applyNumberFormat="1" applyFont="1" applyBorder="1" applyAlignment="1">
      <alignment horizontal="right" vertical="center"/>
    </xf>
    <xf numFmtId="194" fontId="14" fillId="0" borderId="0" xfId="0" applyNumberFormat="1" applyFont="1" applyBorder="1" applyAlignment="1">
      <alignment horizontal="right" vertical="center"/>
    </xf>
    <xf numFmtId="0" fontId="14" fillId="0" borderId="0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vertical="center"/>
    </xf>
    <xf numFmtId="0" fontId="11" fillId="0" borderId="15" xfId="0" applyFont="1" applyFill="1" applyBorder="1" applyAlignment="1">
      <alignment horizontal="distributed" vertical="center"/>
    </xf>
    <xf numFmtId="180" fontId="11" fillId="0" borderId="2" xfId="17" applyNumberFormat="1" applyFont="1" applyFill="1" applyBorder="1" applyAlignment="1">
      <alignment horizontal="center" vertical="center"/>
    </xf>
    <xf numFmtId="180" fontId="11" fillId="0" borderId="0" xfId="17" applyNumberFormat="1" applyFont="1" applyFill="1" applyBorder="1" applyAlignment="1">
      <alignment horizontal="center" vertical="center"/>
    </xf>
    <xf numFmtId="180" fontId="11" fillId="0" borderId="1" xfId="17" applyNumberFormat="1" applyFont="1" applyFill="1" applyBorder="1" applyAlignment="1">
      <alignment horizontal="center" vertical="center"/>
    </xf>
    <xf numFmtId="180" fontId="11" fillId="0" borderId="27" xfId="17" applyNumberFormat="1" applyFont="1" applyFill="1" applyBorder="1" applyAlignment="1">
      <alignment horizontal="center" vertical="center"/>
    </xf>
    <xf numFmtId="180" fontId="11" fillId="0" borderId="25" xfId="17" applyNumberFormat="1" applyFont="1" applyFill="1" applyBorder="1" applyAlignment="1">
      <alignment horizontal="center" vertical="center"/>
    </xf>
    <xf numFmtId="180" fontId="11" fillId="0" borderId="28" xfId="17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182" fontId="14" fillId="0" borderId="0" xfId="0" applyNumberFormat="1" applyFont="1" applyFill="1" applyBorder="1" applyAlignment="1">
      <alignment horizontal="right" vertical="center"/>
    </xf>
    <xf numFmtId="194" fontId="14" fillId="0" borderId="0" xfId="0" applyNumberFormat="1" applyFont="1" applyBorder="1" applyAlignment="1">
      <alignment/>
    </xf>
    <xf numFmtId="194" fontId="16" fillId="0" borderId="0" xfId="0" applyNumberFormat="1" applyFont="1" applyBorder="1" applyAlignment="1">
      <alignment/>
    </xf>
    <xf numFmtId="193" fontId="14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194" fontId="16" fillId="0" borderId="0" xfId="0" applyNumberFormat="1" applyFont="1" applyBorder="1" applyAlignment="1">
      <alignment vertical="center"/>
    </xf>
    <xf numFmtId="194" fontId="14" fillId="0" borderId="0" xfId="0" applyNumberFormat="1" applyFont="1" applyBorder="1" applyAlignment="1">
      <alignment vertical="center"/>
    </xf>
    <xf numFmtId="193" fontId="14" fillId="0" borderId="0" xfId="0" applyNumberFormat="1" applyFont="1" applyAlignment="1">
      <alignment horizontal="right"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94" fontId="16" fillId="0" borderId="0" xfId="19" applyNumberFormat="1" applyFont="1" applyBorder="1" applyAlignment="1">
      <alignment horizontal="right" vertical="center"/>
    </xf>
    <xf numFmtId="9" fontId="14" fillId="0" borderId="0" xfId="15" applyFont="1" applyBorder="1" applyAlignment="1">
      <alignment vertical="center"/>
    </xf>
    <xf numFmtId="9" fontId="14" fillId="0" borderId="0" xfId="15" applyFont="1" applyBorder="1" applyAlignment="1">
      <alignment horizontal="right" vertical="center"/>
    </xf>
    <xf numFmtId="9" fontId="14" fillId="0" borderId="0" xfId="15" applyFont="1" applyAlignment="1">
      <alignment horizontal="right" vertical="center"/>
    </xf>
    <xf numFmtId="194" fontId="24" fillId="0" borderId="0" xfId="0" applyNumberFormat="1" applyFont="1" applyBorder="1" applyAlignment="1">
      <alignment/>
    </xf>
    <xf numFmtId="49" fontId="16" fillId="0" borderId="0" xfId="0" applyNumberFormat="1" applyFont="1" applyFill="1" applyBorder="1" applyAlignment="1">
      <alignment horizontal="center" vertical="center"/>
    </xf>
    <xf numFmtId="191" fontId="16" fillId="0" borderId="0" xfId="0" applyNumberFormat="1" applyFont="1" applyFill="1" applyBorder="1" applyAlignment="1">
      <alignment horizontal="right" vertical="center"/>
    </xf>
    <xf numFmtId="176" fontId="16" fillId="0" borderId="0" xfId="0" applyNumberFormat="1" applyFont="1" applyFill="1" applyBorder="1" applyAlignment="1">
      <alignment horizontal="right" vertical="center"/>
    </xf>
    <xf numFmtId="184" fontId="14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4" fillId="0" borderId="0" xfId="0" applyFont="1" applyFill="1" applyAlignment="1">
      <alignment horizontal="distributed" vertical="center"/>
    </xf>
    <xf numFmtId="0" fontId="11" fillId="0" borderId="0" xfId="0" applyFont="1" applyFill="1" applyAlignment="1">
      <alignment horizontal="distributed" vertical="center"/>
    </xf>
    <xf numFmtId="49" fontId="11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distributed" vertical="center"/>
    </xf>
    <xf numFmtId="0" fontId="11" fillId="0" borderId="0" xfId="0" applyFont="1" applyBorder="1" applyAlignment="1">
      <alignment horizontal="right" vertical="center"/>
    </xf>
    <xf numFmtId="0" fontId="11" fillId="0" borderId="14" xfId="0" applyFont="1" applyFill="1" applyBorder="1" applyAlignment="1">
      <alignment horizontal="distributed" vertical="center"/>
    </xf>
    <xf numFmtId="0" fontId="11" fillId="0" borderId="9" xfId="0" applyFont="1" applyFill="1" applyBorder="1" applyAlignment="1">
      <alignment horizontal="distributed" vertical="center"/>
    </xf>
    <xf numFmtId="0" fontId="11" fillId="0" borderId="26" xfId="0" applyFont="1" applyFill="1" applyBorder="1" applyAlignment="1">
      <alignment horizontal="distributed" vertical="center"/>
    </xf>
    <xf numFmtId="0" fontId="11" fillId="0" borderId="10" xfId="0" applyFont="1" applyFill="1" applyBorder="1" applyAlignment="1">
      <alignment horizontal="distributed" vertical="center"/>
    </xf>
    <xf numFmtId="0" fontId="12" fillId="0" borderId="0" xfId="0" applyFont="1" applyFill="1" applyAlignment="1">
      <alignment horizontal="center" vertical="top"/>
    </xf>
    <xf numFmtId="195" fontId="5" fillId="0" borderId="0" xfId="0" applyNumberFormat="1" applyFont="1" applyBorder="1" applyAlignment="1">
      <alignment vertical="center"/>
    </xf>
    <xf numFmtId="195" fontId="5" fillId="0" borderId="0" xfId="17" applyNumberFormat="1" applyFont="1" applyBorder="1" applyAlignment="1">
      <alignment vertical="center"/>
    </xf>
    <xf numFmtId="0" fontId="5" fillId="0" borderId="0" xfId="0" applyFont="1" applyFill="1" applyAlignment="1">
      <alignment horizontal="distributed" vertical="center"/>
    </xf>
    <xf numFmtId="195" fontId="5" fillId="0" borderId="2" xfId="17" applyNumberFormat="1" applyFont="1" applyFill="1" applyBorder="1" applyAlignment="1">
      <alignment vertical="center"/>
    </xf>
    <xf numFmtId="0" fontId="24" fillId="0" borderId="0" xfId="0" applyFont="1" applyAlignment="1">
      <alignment horizontal="distributed" vertical="center"/>
    </xf>
    <xf numFmtId="0" fontId="17" fillId="0" borderId="0" xfId="0" applyFont="1" applyAlignment="1">
      <alignment horizontal="distributed" vertical="center"/>
    </xf>
    <xf numFmtId="0" fontId="1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191" fontId="8" fillId="0" borderId="0" xfId="17" applyNumberFormat="1" applyFont="1" applyFill="1" applyBorder="1" applyAlignment="1">
      <alignment horizontal="right" vertical="center"/>
    </xf>
    <xf numFmtId="195" fontId="8" fillId="0" borderId="0" xfId="17" applyNumberFormat="1" applyFont="1" applyAlignment="1">
      <alignment vertical="center"/>
    </xf>
    <xf numFmtId="0" fontId="5" fillId="0" borderId="9" xfId="0" applyFont="1" applyBorder="1" applyAlignment="1">
      <alignment horizontal="distributed" vertical="center"/>
    </xf>
    <xf numFmtId="0" fontId="5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191" fontId="8" fillId="0" borderId="0" xfId="0" applyNumberFormat="1" applyFont="1" applyFill="1" applyBorder="1" applyAlignment="1">
      <alignment vertical="center"/>
    </xf>
    <xf numFmtId="0" fontId="5" fillId="0" borderId="9" xfId="0" applyFont="1" applyFill="1" applyBorder="1" applyAlignment="1">
      <alignment horizontal="distributed" vertical="center"/>
    </xf>
    <xf numFmtId="195" fontId="8" fillId="0" borderId="0" xfId="0" applyNumberFormat="1" applyFont="1" applyBorder="1" applyAlignment="1">
      <alignment vertical="center"/>
    </xf>
    <xf numFmtId="191" fontId="5" fillId="0" borderId="0" xfId="17" applyNumberFormat="1" applyFont="1" applyFill="1" applyBorder="1" applyAlignment="1">
      <alignment vertical="center"/>
    </xf>
    <xf numFmtId="191" fontId="5" fillId="0" borderId="2" xfId="0" applyNumberFormat="1" applyFont="1" applyFill="1" applyBorder="1" applyAlignment="1">
      <alignment vertical="center"/>
    </xf>
    <xf numFmtId="191" fontId="5" fillId="0" borderId="0" xfId="0" applyNumberFormat="1" applyFont="1" applyFill="1" applyBorder="1" applyAlignment="1">
      <alignment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6" xfId="0" applyFont="1" applyBorder="1" applyAlignment="1">
      <alignment horizontal="right" vertical="center"/>
    </xf>
    <xf numFmtId="0" fontId="16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 wrapText="1"/>
    </xf>
    <xf numFmtId="0" fontId="5" fillId="0" borderId="15" xfId="0" applyFont="1" applyFill="1" applyBorder="1" applyAlignment="1">
      <alignment horizontal="distributed" vertical="center"/>
    </xf>
    <xf numFmtId="192" fontId="5" fillId="0" borderId="0" xfId="17" applyNumberFormat="1" applyFont="1" applyFill="1" applyBorder="1" applyAlignment="1">
      <alignment vertical="center"/>
    </xf>
    <xf numFmtId="0" fontId="5" fillId="0" borderId="0" xfId="0" applyFont="1" applyAlignment="1" applyProtection="1">
      <alignment horizontal="distributed" vertical="center"/>
      <protection locked="0"/>
    </xf>
    <xf numFmtId="0" fontId="7" fillId="0" borderId="0" xfId="0" applyFont="1" applyFill="1" applyAlignment="1">
      <alignment horizontal="center" vertical="center"/>
    </xf>
    <xf numFmtId="0" fontId="5" fillId="0" borderId="14" xfId="0" applyFont="1" applyFill="1" applyBorder="1" applyAlignment="1">
      <alignment horizontal="distributed" vertical="center" wrapText="1"/>
    </xf>
    <xf numFmtId="0" fontId="5" fillId="0" borderId="11" xfId="0" applyFont="1" applyFill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 wrapText="1"/>
    </xf>
    <xf numFmtId="0" fontId="5" fillId="0" borderId="6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184" fontId="8" fillId="0" borderId="0" xfId="0" applyNumberFormat="1" applyFont="1" applyFill="1" applyBorder="1" applyAlignment="1">
      <alignment horizontal="distributed" vertical="center"/>
    </xf>
    <xf numFmtId="184" fontId="5" fillId="0" borderId="30" xfId="0" applyNumberFormat="1" applyFont="1" applyBorder="1" applyAlignment="1">
      <alignment horizontal="center" vertical="center"/>
    </xf>
    <xf numFmtId="184" fontId="5" fillId="0" borderId="31" xfId="0" applyNumberFormat="1" applyFont="1" applyBorder="1" applyAlignment="1">
      <alignment horizontal="center" vertical="center"/>
    </xf>
    <xf numFmtId="184" fontId="5" fillId="0" borderId="30" xfId="0" applyNumberFormat="1" applyFont="1" applyBorder="1" applyAlignment="1">
      <alignment horizontal="distributed" vertical="center"/>
    </xf>
    <xf numFmtId="184" fontId="5" fillId="0" borderId="31" xfId="0" applyNumberFormat="1" applyFont="1" applyBorder="1" applyAlignment="1">
      <alignment horizontal="distributed" vertical="center"/>
    </xf>
    <xf numFmtId="0" fontId="6" fillId="0" borderId="31" xfId="0" applyFont="1" applyBorder="1" applyAlignment="1">
      <alignment vertical="center"/>
    </xf>
    <xf numFmtId="184" fontId="5" fillId="0" borderId="0" xfId="0" applyNumberFormat="1" applyFont="1" applyFill="1" applyBorder="1" applyAlignment="1">
      <alignment horizontal="distributed" vertical="center"/>
    </xf>
    <xf numFmtId="184" fontId="5" fillId="0" borderId="6" xfId="0" applyNumberFormat="1" applyFont="1" applyBorder="1" applyAlignment="1">
      <alignment horizontal="distributed" vertical="center"/>
    </xf>
    <xf numFmtId="184" fontId="5" fillId="0" borderId="29" xfId="0" applyNumberFormat="1" applyFont="1" applyBorder="1" applyAlignment="1">
      <alignment horizontal="distributed" vertical="center"/>
    </xf>
    <xf numFmtId="184" fontId="5" fillId="0" borderId="25" xfId="0" applyNumberFormat="1" applyFont="1" applyBorder="1" applyAlignment="1">
      <alignment horizontal="distributed" vertical="center"/>
    </xf>
    <xf numFmtId="184" fontId="5" fillId="0" borderId="28" xfId="0" applyNumberFormat="1" applyFont="1" applyBorder="1" applyAlignment="1">
      <alignment horizontal="distributed" vertical="center"/>
    </xf>
    <xf numFmtId="184" fontId="5" fillId="0" borderId="6" xfId="0" applyNumberFormat="1" applyFont="1" applyBorder="1" applyAlignment="1">
      <alignment horizontal="distributed" vertical="center"/>
    </xf>
    <xf numFmtId="184" fontId="5" fillId="0" borderId="0" xfId="0" applyNumberFormat="1" applyFont="1" applyAlignment="1">
      <alignment horizontal="right" vertical="center"/>
    </xf>
    <xf numFmtId="184" fontId="7" fillId="0" borderId="0" xfId="0" applyNumberFormat="1" applyFont="1" applyFill="1" applyAlignment="1">
      <alignment horizontal="right" vertical="center"/>
    </xf>
    <xf numFmtId="20" fontId="5" fillId="0" borderId="0" xfId="0" applyNumberFormat="1" applyFont="1" applyFill="1" applyBorder="1" applyAlignment="1">
      <alignment horizontal="distributed" vertical="center"/>
    </xf>
    <xf numFmtId="184" fontId="5" fillId="0" borderId="32" xfId="0" applyNumberFormat="1" applyFont="1" applyBorder="1" applyAlignment="1">
      <alignment horizontal="distributed" vertical="center"/>
    </xf>
    <xf numFmtId="184" fontId="5" fillId="0" borderId="27" xfId="0" applyNumberFormat="1" applyFont="1" applyBorder="1" applyAlignment="1">
      <alignment horizontal="distributed" vertical="center"/>
    </xf>
    <xf numFmtId="184" fontId="5" fillId="0" borderId="30" xfId="0" applyNumberFormat="1" applyFont="1" applyBorder="1" applyAlignment="1">
      <alignment horizontal="distributed" vertical="center" wrapText="1"/>
    </xf>
    <xf numFmtId="184" fontId="5" fillId="0" borderId="31" xfId="0" applyNumberFormat="1" applyFont="1" applyBorder="1" applyAlignment="1">
      <alignment horizontal="distributed" vertical="center" wrapText="1"/>
    </xf>
    <xf numFmtId="184" fontId="7" fillId="0" borderId="0" xfId="0" applyNumberFormat="1" applyFont="1" applyFill="1" applyAlignment="1">
      <alignment horizontal="left" vertical="center"/>
    </xf>
    <xf numFmtId="184" fontId="5" fillId="0" borderId="29" xfId="0" applyNumberFormat="1" applyFont="1" applyBorder="1" applyAlignment="1">
      <alignment horizontal="center" vertical="center"/>
    </xf>
    <xf numFmtId="184" fontId="5" fillId="0" borderId="28" xfId="0" applyNumberFormat="1" applyFont="1" applyBorder="1" applyAlignment="1">
      <alignment horizontal="center" vertical="center"/>
    </xf>
    <xf numFmtId="184" fontId="5" fillId="0" borderId="0" xfId="0" applyNumberFormat="1" applyFont="1" applyAlignment="1">
      <alignment horizontal="left" vertical="center"/>
    </xf>
    <xf numFmtId="184" fontId="5" fillId="0" borderId="32" xfId="0" applyNumberFormat="1" applyFont="1" applyBorder="1" applyAlignment="1">
      <alignment horizontal="distributed" vertical="center" wrapText="1"/>
    </xf>
    <xf numFmtId="184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33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0" xfId="0" applyFont="1" applyAlignment="1">
      <alignment horizontal="left" vertical="center"/>
    </xf>
    <xf numFmtId="184" fontId="5" fillId="0" borderId="14" xfId="0" applyNumberFormat="1" applyFont="1" applyBorder="1" applyAlignment="1">
      <alignment horizontal="distributed" vertical="center"/>
    </xf>
    <xf numFmtId="184" fontId="5" fillId="0" borderId="26" xfId="0" applyNumberFormat="1" applyFont="1" applyBorder="1" applyAlignment="1">
      <alignment horizontal="distributed" vertical="center"/>
    </xf>
    <xf numFmtId="184" fontId="5" fillId="0" borderId="14" xfId="0" applyNumberFormat="1" applyFont="1" applyBorder="1" applyAlignment="1">
      <alignment horizontal="distributed" vertical="center" wrapText="1"/>
    </xf>
    <xf numFmtId="184" fontId="5" fillId="0" borderId="15" xfId="0" applyNumberFormat="1" applyFont="1" applyBorder="1" applyAlignment="1">
      <alignment horizontal="distributed" vertical="center"/>
    </xf>
    <xf numFmtId="196" fontId="8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96" fontId="8" fillId="0" borderId="2" xfId="0" applyNumberFormat="1" applyFont="1" applyBorder="1" applyAlignment="1">
      <alignment vertical="center"/>
    </xf>
    <xf numFmtId="196" fontId="5" fillId="0" borderId="2" xfId="0" applyNumberFormat="1" applyFont="1" applyBorder="1" applyAlignment="1">
      <alignment vertical="center"/>
    </xf>
    <xf numFmtId="196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7" fillId="0" borderId="0" xfId="0" applyFont="1" applyFill="1" applyAlignment="1">
      <alignment horizontal="justify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2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5" fillId="0" borderId="25" xfId="0" applyFont="1" applyBorder="1" applyAlignment="1">
      <alignment horizontal="distributed"/>
    </xf>
    <xf numFmtId="0" fontId="5" fillId="0" borderId="0" xfId="0" applyFont="1" applyBorder="1" applyAlignment="1">
      <alignment horizontal="distributed" vertical="top"/>
    </xf>
    <xf numFmtId="0" fontId="5" fillId="0" borderId="0" xfId="0" applyFont="1" applyBorder="1" applyAlignment="1">
      <alignment horizontal="distributed" vertical="top"/>
    </xf>
    <xf numFmtId="0" fontId="7" fillId="0" borderId="0" xfId="0" applyFont="1" applyAlignment="1">
      <alignment horizontal="center" vertical="center"/>
    </xf>
    <xf numFmtId="0" fontId="5" fillId="0" borderId="25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5" fillId="0" borderId="31" xfId="0" applyFont="1" applyBorder="1" applyAlignment="1">
      <alignment horizontal="distributed" vertical="center"/>
    </xf>
    <xf numFmtId="0" fontId="5" fillId="0" borderId="34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1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externalLink" Target="externalLinks/externalLink1.xml" /><Relationship Id="rId42" Type="http://schemas.openxmlformats.org/officeDocument/2006/relationships/externalLink" Target="externalLinks/externalLink2.xml" /><Relationship Id="rId4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62"/>
          <c:w val="0.94875"/>
          <c:h val="0.91725"/>
        </c:manualLayout>
      </c:layout>
      <c:lineChart>
        <c:grouping val="standard"/>
        <c:varyColors val="0"/>
        <c:ser>
          <c:idx val="0"/>
          <c:order val="0"/>
          <c:tx>
            <c:strRef>
              <c:f>'人口指数データ（作表用）'!$B$1</c:f>
              <c:strCache>
                <c:ptCount val="1"/>
                <c:pt idx="0">
                  <c:v>年少人口指数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年少人口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39"/>
              <c:delete val="1"/>
            </c:dLbl>
            <c:dLbl>
              <c:idx val="40"/>
              <c:delete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'人口指数データ（作表用）'!$A$2:$A$42</c:f>
              <c:strCache>
                <c:ptCount val="41"/>
                <c:pt idx="0">
                  <c:v>昭和40年</c:v>
                </c:pt>
                <c:pt idx="5">
                  <c:v>45</c:v>
                </c:pt>
                <c:pt idx="10">
                  <c:v>50</c:v>
                </c:pt>
                <c:pt idx="15">
                  <c:v>55</c:v>
                </c:pt>
                <c:pt idx="20">
                  <c:v>60</c:v>
                </c:pt>
                <c:pt idx="25">
                  <c:v>平成２年</c:v>
                </c:pt>
                <c:pt idx="28">
                  <c:v>5</c:v>
                </c:pt>
                <c:pt idx="33">
                  <c:v>10</c:v>
                </c:pt>
                <c:pt idx="38">
                  <c:v>15</c:v>
                </c:pt>
                <c:pt idx="40">
                  <c:v>18</c:v>
                </c:pt>
              </c:strCache>
            </c:strRef>
          </c:cat>
          <c:val>
            <c:numRef>
              <c:f>'人口指数データ（作表用）'!$B$2:$B$42</c:f>
              <c:numCache>
                <c:ptCount val="41"/>
                <c:pt idx="0">
                  <c:v>32.54555614616129</c:v>
                </c:pt>
                <c:pt idx="1">
                  <c:v>32.02521640590034</c:v>
                </c:pt>
                <c:pt idx="2">
                  <c:v>31.479984131454547</c:v>
                </c:pt>
                <c:pt idx="3">
                  <c:v>31.66412899251938</c:v>
                </c:pt>
                <c:pt idx="4">
                  <c:v>32.31252137310561</c:v>
                </c:pt>
                <c:pt idx="5">
                  <c:v>32.850771348142274</c:v>
                </c:pt>
                <c:pt idx="6">
                  <c:v>32.922178540556594</c:v>
                </c:pt>
                <c:pt idx="7">
                  <c:v>33.08491084255895</c:v>
                </c:pt>
                <c:pt idx="8">
                  <c:v>33.44187646566054</c:v>
                </c:pt>
                <c:pt idx="9">
                  <c:v>33.60891547574886</c:v>
                </c:pt>
                <c:pt idx="10">
                  <c:v>33.53305785123967</c:v>
                </c:pt>
                <c:pt idx="11">
                  <c:v>33.20151121895781</c:v>
                </c:pt>
                <c:pt idx="12">
                  <c:v>32.73050831989779</c:v>
                </c:pt>
                <c:pt idx="13">
                  <c:v>32.09716965711484</c:v>
                </c:pt>
                <c:pt idx="14">
                  <c:v>31.32410175135916</c:v>
                </c:pt>
                <c:pt idx="15">
                  <c:v>30.26098612542139</c:v>
                </c:pt>
                <c:pt idx="16">
                  <c:v>28.894922361135606</c:v>
                </c:pt>
                <c:pt idx="17">
                  <c:v>28.225202296079104</c:v>
                </c:pt>
                <c:pt idx="18">
                  <c:v>26.780257023077226</c:v>
                </c:pt>
                <c:pt idx="19">
                  <c:v>25.771649025430747</c:v>
                </c:pt>
                <c:pt idx="20">
                  <c:v>24.900831462894732</c:v>
                </c:pt>
                <c:pt idx="21">
                  <c:v>24.170316594594095</c:v>
                </c:pt>
                <c:pt idx="22">
                  <c:v>23.240090869019767</c:v>
                </c:pt>
                <c:pt idx="23">
                  <c:v>22.293471724168654</c:v>
                </c:pt>
                <c:pt idx="24">
                  <c:v>21.46078161930413</c:v>
                </c:pt>
                <c:pt idx="25">
                  <c:v>20.644534872303982</c:v>
                </c:pt>
                <c:pt idx="26">
                  <c:v>20.088670228818692</c:v>
                </c:pt>
                <c:pt idx="27">
                  <c:v>19.65514416775885</c:v>
                </c:pt>
                <c:pt idx="28">
                  <c:v>19.266872201771506</c:v>
                </c:pt>
                <c:pt idx="29">
                  <c:v>19.035285592902337</c:v>
                </c:pt>
                <c:pt idx="30">
                  <c:v>18.90291184545036</c:v>
                </c:pt>
                <c:pt idx="31">
                  <c:v>18.820818046400213</c:v>
                </c:pt>
                <c:pt idx="32">
                  <c:v>18.767243731619317</c:v>
                </c:pt>
                <c:pt idx="33">
                  <c:v>18.741559026214635</c:v>
                </c:pt>
                <c:pt idx="34">
                  <c:v>18.657859426436392</c:v>
                </c:pt>
                <c:pt idx="35">
                  <c:v>18.66679591572961</c:v>
                </c:pt>
                <c:pt idx="36">
                  <c:v>18.72515197028041</c:v>
                </c:pt>
                <c:pt idx="37">
                  <c:v>18.77711318875834</c:v>
                </c:pt>
                <c:pt idx="38">
                  <c:v>18.78342102437453</c:v>
                </c:pt>
                <c:pt idx="39">
                  <c:v>18.78342102437453</c:v>
                </c:pt>
                <c:pt idx="40">
                  <c:v>18.9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'人口指数データ（作表用）'!$C$1</c:f>
              <c:strCache>
                <c:ptCount val="1"/>
                <c:pt idx="0">
                  <c:v>老年人口指数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老年人口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'人口指数データ（作表用）'!$A$2:$A$42</c:f>
              <c:strCache>
                <c:ptCount val="41"/>
                <c:pt idx="0">
                  <c:v>昭和40年</c:v>
                </c:pt>
                <c:pt idx="5">
                  <c:v>45</c:v>
                </c:pt>
                <c:pt idx="10">
                  <c:v>50</c:v>
                </c:pt>
                <c:pt idx="15">
                  <c:v>55</c:v>
                </c:pt>
                <c:pt idx="20">
                  <c:v>60</c:v>
                </c:pt>
                <c:pt idx="25">
                  <c:v>平成２年</c:v>
                </c:pt>
                <c:pt idx="28">
                  <c:v>5</c:v>
                </c:pt>
                <c:pt idx="33">
                  <c:v>10</c:v>
                </c:pt>
                <c:pt idx="38">
                  <c:v>15</c:v>
                </c:pt>
                <c:pt idx="40">
                  <c:v>18</c:v>
                </c:pt>
              </c:strCache>
            </c:strRef>
          </c:cat>
          <c:val>
            <c:numRef>
              <c:f>'人口指数データ（作表用）'!$C$2:$C$42</c:f>
              <c:numCache>
                <c:ptCount val="41"/>
                <c:pt idx="0">
                  <c:v>5.325332897193714</c:v>
                </c:pt>
                <c:pt idx="1">
                  <c:v>5.2394511051223205</c:v>
                </c:pt>
                <c:pt idx="2">
                  <c:v>5.427708781907435</c:v>
                </c:pt>
                <c:pt idx="3">
                  <c:v>5.60283912489099</c:v>
                </c:pt>
                <c:pt idx="4">
                  <c:v>5.768722840517014</c:v>
                </c:pt>
                <c:pt idx="5">
                  <c:v>5.954975962386768</c:v>
                </c:pt>
                <c:pt idx="6">
                  <c:v>6.111389139411716</c:v>
                </c:pt>
                <c:pt idx="7">
                  <c:v>6.274296459055185</c:v>
                </c:pt>
                <c:pt idx="8">
                  <c:v>6.597934354163986</c:v>
                </c:pt>
                <c:pt idx="9">
                  <c:v>6.841475847434545</c:v>
                </c:pt>
                <c:pt idx="10">
                  <c:v>7.211002066115703</c:v>
                </c:pt>
                <c:pt idx="11">
                  <c:v>7.548927761481322</c:v>
                </c:pt>
                <c:pt idx="12">
                  <c:v>7.895283870248127</c:v>
                </c:pt>
                <c:pt idx="13">
                  <c:v>8.255397266474708</c:v>
                </c:pt>
                <c:pt idx="14">
                  <c:v>8.607839990370532</c:v>
                </c:pt>
                <c:pt idx="15">
                  <c:v>9.020976922384387</c:v>
                </c:pt>
                <c:pt idx="16">
                  <c:v>9.337778120024145</c:v>
                </c:pt>
                <c:pt idx="17">
                  <c:v>9.699048923154777</c:v>
                </c:pt>
                <c:pt idx="18">
                  <c:v>9.955971084903812</c:v>
                </c:pt>
                <c:pt idx="19">
                  <c:v>10.121884175223206</c:v>
                </c:pt>
                <c:pt idx="20">
                  <c:v>10.355406861568722</c:v>
                </c:pt>
                <c:pt idx="21">
                  <c:v>10.799311066458012</c:v>
                </c:pt>
                <c:pt idx="22">
                  <c:v>11.102521502277376</c:v>
                </c:pt>
                <c:pt idx="23">
                  <c:v>11.491636412232443</c:v>
                </c:pt>
                <c:pt idx="24">
                  <c:v>11.88742923102292</c:v>
                </c:pt>
                <c:pt idx="25">
                  <c:v>12.374240424162421</c:v>
                </c:pt>
                <c:pt idx="26">
                  <c:v>12.997874433055498</c:v>
                </c:pt>
                <c:pt idx="27">
                  <c:v>13.648729047389116</c:v>
                </c:pt>
                <c:pt idx="28">
                  <c:v>14.368237726520697</c:v>
                </c:pt>
                <c:pt idx="29">
                  <c:v>15.192084571556732</c:v>
                </c:pt>
                <c:pt idx="30">
                  <c:v>16.041609517658774</c:v>
                </c:pt>
                <c:pt idx="31">
                  <c:v>16.87785515230001</c:v>
                </c:pt>
                <c:pt idx="32">
                  <c:v>17.913557200462577</c:v>
                </c:pt>
                <c:pt idx="33">
                  <c:v>18.873800948852026</c:v>
                </c:pt>
                <c:pt idx="34">
                  <c:v>19.797522640101132</c:v>
                </c:pt>
                <c:pt idx="35">
                  <c:v>20.648399465770538</c:v>
                </c:pt>
                <c:pt idx="36">
                  <c:v>21.68827614739986</c:v>
                </c:pt>
                <c:pt idx="37">
                  <c:v>22.609791611553096</c:v>
                </c:pt>
                <c:pt idx="38">
                  <c:v>23.55417158810265</c:v>
                </c:pt>
                <c:pt idx="39">
                  <c:v>24.3</c:v>
                </c:pt>
                <c:pt idx="40">
                  <c:v>26.7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'人口指数データ（作表用）'!$D$1</c:f>
              <c:strCache>
                <c:ptCount val="1"/>
                <c:pt idx="0">
                  <c:v>従属人口指数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従属人口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'人口指数データ（作表用）'!$A$2:$A$42</c:f>
              <c:strCache>
                <c:ptCount val="41"/>
                <c:pt idx="0">
                  <c:v>昭和40年</c:v>
                </c:pt>
                <c:pt idx="5">
                  <c:v>45</c:v>
                </c:pt>
                <c:pt idx="10">
                  <c:v>50</c:v>
                </c:pt>
                <c:pt idx="15">
                  <c:v>55</c:v>
                </c:pt>
                <c:pt idx="20">
                  <c:v>60</c:v>
                </c:pt>
                <c:pt idx="25">
                  <c:v>平成２年</c:v>
                </c:pt>
                <c:pt idx="28">
                  <c:v>5</c:v>
                </c:pt>
                <c:pt idx="33">
                  <c:v>10</c:v>
                </c:pt>
                <c:pt idx="38">
                  <c:v>15</c:v>
                </c:pt>
                <c:pt idx="40">
                  <c:v>18</c:v>
                </c:pt>
              </c:strCache>
            </c:strRef>
          </c:cat>
          <c:val>
            <c:numRef>
              <c:f>'人口指数データ（作表用）'!$D$2:$D$42</c:f>
              <c:numCache>
                <c:ptCount val="41"/>
                <c:pt idx="0">
                  <c:v>37.87088904335501</c:v>
                </c:pt>
                <c:pt idx="1">
                  <c:v>37.26466751102265</c:v>
                </c:pt>
                <c:pt idx="2">
                  <c:v>36.907692913361984</c:v>
                </c:pt>
                <c:pt idx="3">
                  <c:v>37.266968117410364</c:v>
                </c:pt>
                <c:pt idx="4">
                  <c:v>38.081244213622625</c:v>
                </c:pt>
                <c:pt idx="5">
                  <c:v>38.80574731052904</c:v>
                </c:pt>
                <c:pt idx="6">
                  <c:v>39.033567679968314</c:v>
                </c:pt>
                <c:pt idx="7">
                  <c:v>39.35920730161413</c:v>
                </c:pt>
                <c:pt idx="8">
                  <c:v>40.03981081982453</c:v>
                </c:pt>
                <c:pt idx="9">
                  <c:v>40.4503913231834</c:v>
                </c:pt>
                <c:pt idx="10">
                  <c:v>40.74405991735537</c:v>
                </c:pt>
                <c:pt idx="11">
                  <c:v>40.750438980439135</c:v>
                </c:pt>
                <c:pt idx="12">
                  <c:v>40.625792190145916</c:v>
                </c:pt>
                <c:pt idx="13">
                  <c:v>40.35256692358954</c:v>
                </c:pt>
                <c:pt idx="14">
                  <c:v>39.931941741729695</c:v>
                </c:pt>
                <c:pt idx="15">
                  <c:v>39.281963047805775</c:v>
                </c:pt>
                <c:pt idx="16">
                  <c:v>38.23270048115975</c:v>
                </c:pt>
                <c:pt idx="17">
                  <c:v>37.92425121923388</c:v>
                </c:pt>
                <c:pt idx="18">
                  <c:v>36.73622810798104</c:v>
                </c:pt>
                <c:pt idx="19">
                  <c:v>35.893533200653955</c:v>
                </c:pt>
                <c:pt idx="20">
                  <c:v>35.25623832446346</c:v>
                </c:pt>
                <c:pt idx="21">
                  <c:v>34.96962766105211</c:v>
                </c:pt>
                <c:pt idx="22">
                  <c:v>34.34261237129714</c:v>
                </c:pt>
                <c:pt idx="23">
                  <c:v>33.7851081364011</c:v>
                </c:pt>
                <c:pt idx="24">
                  <c:v>33.34821085032705</c:v>
                </c:pt>
                <c:pt idx="25">
                  <c:v>33.0187752964664</c:v>
                </c:pt>
                <c:pt idx="26">
                  <c:v>33.08654466187419</c:v>
                </c:pt>
                <c:pt idx="27">
                  <c:v>33.30387321514796</c:v>
                </c:pt>
                <c:pt idx="28">
                  <c:v>33.6351099282922</c:v>
                </c:pt>
                <c:pt idx="29">
                  <c:v>34.22737016445907</c:v>
                </c:pt>
                <c:pt idx="30">
                  <c:v>34.94452136310914</c:v>
                </c:pt>
                <c:pt idx="31">
                  <c:v>35.69867319870023</c:v>
                </c:pt>
                <c:pt idx="32">
                  <c:v>36.680800932081894</c:v>
                </c:pt>
                <c:pt idx="33">
                  <c:v>37.61535997506667</c:v>
                </c:pt>
                <c:pt idx="34">
                  <c:v>38.45538206653752</c:v>
                </c:pt>
                <c:pt idx="35">
                  <c:v>39.31519538150015</c:v>
                </c:pt>
                <c:pt idx="36">
                  <c:v>40.41342811768027</c:v>
                </c:pt>
                <c:pt idx="37">
                  <c:v>41.38690480031143</c:v>
                </c:pt>
                <c:pt idx="38">
                  <c:v>42.33759261247718</c:v>
                </c:pt>
                <c:pt idx="39">
                  <c:v>43</c:v>
                </c:pt>
                <c:pt idx="40">
                  <c:v>45.7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'人口指数データ（作表用）'!$E$1</c:f>
              <c:strCache>
                <c:ptCount val="1"/>
                <c:pt idx="0">
                  <c:v>老年化指数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老 年 化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39"/>
              <c:delete val="1"/>
            </c:dLbl>
            <c:dLbl>
              <c:idx val="40"/>
              <c:delete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'人口指数データ（作表用）'!$A$2:$A$42</c:f>
              <c:strCache>
                <c:ptCount val="41"/>
                <c:pt idx="0">
                  <c:v>昭和40年</c:v>
                </c:pt>
                <c:pt idx="5">
                  <c:v>45</c:v>
                </c:pt>
                <c:pt idx="10">
                  <c:v>50</c:v>
                </c:pt>
                <c:pt idx="15">
                  <c:v>55</c:v>
                </c:pt>
                <c:pt idx="20">
                  <c:v>60</c:v>
                </c:pt>
                <c:pt idx="25">
                  <c:v>平成２年</c:v>
                </c:pt>
                <c:pt idx="28">
                  <c:v>5</c:v>
                </c:pt>
                <c:pt idx="33">
                  <c:v>10</c:v>
                </c:pt>
                <c:pt idx="38">
                  <c:v>15</c:v>
                </c:pt>
                <c:pt idx="40">
                  <c:v>18</c:v>
                </c:pt>
              </c:strCache>
            </c:strRef>
          </c:cat>
          <c:val>
            <c:numRef>
              <c:f>'人口指数データ（作表用）'!$E$2:$E$42</c:f>
              <c:numCache>
                <c:ptCount val="41"/>
                <c:pt idx="0">
                  <c:v>16.36270363080531</c:v>
                </c:pt>
                <c:pt idx="1">
                  <c:v>16.360392506690456</c:v>
                </c:pt>
                <c:pt idx="2">
                  <c:v>17.241777375879018</c:v>
                </c:pt>
                <c:pt idx="3">
                  <c:v>17.69459417694594</c:v>
                </c:pt>
                <c:pt idx="4">
                  <c:v>17.85290220440192</c:v>
                </c:pt>
                <c:pt idx="5">
                  <c:v>18.12735506048787</c:v>
                </c:pt>
                <c:pt idx="6">
                  <c:v>18.563137101887527</c:v>
                </c:pt>
                <c:pt idx="7">
                  <c:v>18.964223566787464</c:v>
                </c:pt>
                <c:pt idx="8">
                  <c:v>19.72955782232797</c:v>
                </c:pt>
                <c:pt idx="9">
                  <c:v>20.35613393229287</c:v>
                </c:pt>
                <c:pt idx="10">
                  <c:v>21.504158964879853</c:v>
                </c:pt>
                <c:pt idx="11">
                  <c:v>22.736699277624876</c:v>
                </c:pt>
                <c:pt idx="12">
                  <c:v>24.1220936536704</c:v>
                </c:pt>
                <c:pt idx="13">
                  <c:v>25.720016296342724</c:v>
                </c:pt>
                <c:pt idx="14">
                  <c:v>27.479926028515848</c:v>
                </c:pt>
                <c:pt idx="15">
                  <c:v>29.81058477405706</c:v>
                </c:pt>
                <c:pt idx="16">
                  <c:v>32.316328811402826</c:v>
                </c:pt>
                <c:pt idx="17">
                  <c:v>34.36308027631787</c:v>
                </c:pt>
                <c:pt idx="18">
                  <c:v>37.176532982205885</c:v>
                </c:pt>
                <c:pt idx="19">
                  <c:v>39.27526781555659</c:v>
                </c:pt>
                <c:pt idx="20">
                  <c:v>41.586590700794616</c:v>
                </c:pt>
                <c:pt idx="21">
                  <c:v>44.68005631698417</c:v>
                </c:pt>
                <c:pt idx="22">
                  <c:v>47.773141528795</c:v>
                </c:pt>
                <c:pt idx="23">
                  <c:v>51.54709214614701</c:v>
                </c:pt>
                <c:pt idx="24">
                  <c:v>55.391408579126924</c:v>
                </c:pt>
                <c:pt idx="25">
                  <c:v>59.93954574759292</c:v>
                </c:pt>
                <c:pt idx="26">
                  <c:v>64.70251283436909</c:v>
                </c:pt>
                <c:pt idx="27">
                  <c:v>69.44100196312829</c:v>
                </c:pt>
                <c:pt idx="28">
                  <c:v>74.57483278058803</c:v>
                </c:pt>
                <c:pt idx="29">
                  <c:v>79.81012156298503</c:v>
                </c:pt>
                <c:pt idx="30">
                  <c:v>84.86316631434612</c:v>
                </c:pt>
                <c:pt idx="31">
                  <c:v>89.67652261814506</c:v>
                </c:pt>
                <c:pt idx="32">
                  <c:v>95.45118855296562</c:v>
                </c:pt>
                <c:pt idx="33">
                  <c:v>100.70560790835181</c:v>
                </c:pt>
                <c:pt idx="34">
                  <c:v>106.108220603538</c:v>
                </c:pt>
                <c:pt idx="35">
                  <c:v>110.61565980035775</c:v>
                </c:pt>
                <c:pt idx="36">
                  <c:v>115.82429975373427</c:v>
                </c:pt>
                <c:pt idx="37">
                  <c:v>120.41143590213508</c:v>
                </c:pt>
                <c:pt idx="38">
                  <c:v>125.39873092093981</c:v>
                </c:pt>
                <c:pt idx="39">
                  <c:v>129.2</c:v>
                </c:pt>
                <c:pt idx="40">
                  <c:v>141.6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'人口指数データ（作表用）'!$F$1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'人口指数データ（作表用）'!$A$2:$A$42</c:f>
              <c:strCache>
                <c:ptCount val="41"/>
                <c:pt idx="0">
                  <c:v>昭和40年</c:v>
                </c:pt>
                <c:pt idx="5">
                  <c:v>45</c:v>
                </c:pt>
                <c:pt idx="10">
                  <c:v>50</c:v>
                </c:pt>
                <c:pt idx="15">
                  <c:v>55</c:v>
                </c:pt>
                <c:pt idx="20">
                  <c:v>60</c:v>
                </c:pt>
                <c:pt idx="25">
                  <c:v>平成２年</c:v>
                </c:pt>
                <c:pt idx="28">
                  <c:v>5</c:v>
                </c:pt>
                <c:pt idx="33">
                  <c:v>10</c:v>
                </c:pt>
                <c:pt idx="38">
                  <c:v>15</c:v>
                </c:pt>
                <c:pt idx="40">
                  <c:v>18</c:v>
                </c:pt>
              </c:strCache>
            </c:strRef>
          </c:cat>
          <c:val>
            <c:numRef>
              <c:f>'人口指数データ（作表用）'!$F$2:$F$42</c:f>
              <c:numCache>
                <c:ptCount val="41"/>
              </c:numCache>
            </c:numRef>
          </c:val>
          <c:smooth val="0"/>
        </c:ser>
        <c:axId val="26931341"/>
        <c:axId val="41055478"/>
      </c:lineChart>
      <c:catAx>
        <c:axId val="269313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41055478"/>
        <c:crosses val="autoZero"/>
        <c:auto val="1"/>
        <c:lblOffset val="100"/>
        <c:tickLblSkip val="1"/>
        <c:noMultiLvlLbl val="0"/>
      </c:catAx>
      <c:valAx>
        <c:axId val="4105547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693134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50"/>
      <c:rAngAx val="1"/>
    </c:view3D>
    <c:plotArea>
      <c:layout>
        <c:manualLayout>
          <c:xMode val="edge"/>
          <c:yMode val="edge"/>
          <c:x val="0"/>
          <c:y val="0.02825"/>
          <c:w val="1"/>
          <c:h val="0.919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'[1]外国人10年データ'!$B$2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C0C0C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pPr>
                <a:ln w="3175">
                  <a:solidFill>
                    <a:srgbClr val="FFFFFF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/>
                      <a:t>5,488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FFFFFF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solidFill>
                  <a:srgbClr val="FFFFFF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'[1]外国人10年データ'!$A$3:$A$12</c:f>
              <c:strCache>
                <c:ptCount val="10"/>
                <c:pt idx="0">
                  <c:v>平成８年　</c:v>
                </c:pt>
                <c:pt idx="1">
                  <c:v>　　９　　</c:v>
                </c:pt>
                <c:pt idx="2">
                  <c:v>　　10　　</c:v>
                </c:pt>
                <c:pt idx="3">
                  <c:v>　　11　　</c:v>
                </c:pt>
                <c:pt idx="4">
                  <c:v>　　12　　</c:v>
                </c:pt>
                <c:pt idx="5">
                  <c:v>　　13　　</c:v>
                </c:pt>
                <c:pt idx="6">
                  <c:v>　　14　　</c:v>
                </c:pt>
                <c:pt idx="7">
                  <c:v>　　15　　</c:v>
                </c:pt>
                <c:pt idx="8">
                  <c:v>　　16　　</c:v>
                </c:pt>
                <c:pt idx="9">
                  <c:v>　　17　　</c:v>
                </c:pt>
              </c:strCache>
            </c:strRef>
          </c:cat>
          <c:val>
            <c:numRef>
              <c:f>'[1]外国人10年データ'!$B$3:$B$12</c:f>
              <c:numCache>
                <c:ptCount val="10"/>
                <c:pt idx="0">
                  <c:v>4848</c:v>
                </c:pt>
                <c:pt idx="1">
                  <c:v>4864</c:v>
                </c:pt>
                <c:pt idx="2">
                  <c:v>4870</c:v>
                </c:pt>
                <c:pt idx="3">
                  <c:v>4968</c:v>
                </c:pt>
                <c:pt idx="4">
                  <c:v>5065</c:v>
                </c:pt>
                <c:pt idx="5">
                  <c:v>5332</c:v>
                </c:pt>
                <c:pt idx="6">
                  <c:v>5640</c:v>
                </c:pt>
                <c:pt idx="7">
                  <c:v>5740</c:v>
                </c:pt>
                <c:pt idx="8">
                  <c:v>5492</c:v>
                </c:pt>
                <c:pt idx="9">
                  <c:v>5488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'[1]外国人10年データ'!$C$2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FF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'[1]外国人10年データ'!$A$3:$A$12</c:f>
              <c:strCache>
                <c:ptCount val="10"/>
                <c:pt idx="0">
                  <c:v>平成８年　</c:v>
                </c:pt>
                <c:pt idx="1">
                  <c:v>　　９　　</c:v>
                </c:pt>
                <c:pt idx="2">
                  <c:v>　　10　　</c:v>
                </c:pt>
                <c:pt idx="3">
                  <c:v>　　11　　</c:v>
                </c:pt>
                <c:pt idx="4">
                  <c:v>　　12　　</c:v>
                </c:pt>
                <c:pt idx="5">
                  <c:v>　　13　　</c:v>
                </c:pt>
                <c:pt idx="6">
                  <c:v>　　14　　</c:v>
                </c:pt>
                <c:pt idx="7">
                  <c:v>　　15　　</c:v>
                </c:pt>
                <c:pt idx="8">
                  <c:v>　　16　　</c:v>
                </c:pt>
                <c:pt idx="9">
                  <c:v>　　17　　</c:v>
                </c:pt>
              </c:strCache>
            </c:strRef>
          </c:cat>
          <c:val>
            <c:numRef>
              <c:f>'[1]外国人10年データ'!$C$3:$C$12</c:f>
              <c:numCache>
                <c:ptCount val="10"/>
                <c:pt idx="0">
                  <c:v>5029</c:v>
                </c:pt>
                <c:pt idx="1">
                  <c:v>5168</c:v>
                </c:pt>
                <c:pt idx="2">
                  <c:v>5210</c:v>
                </c:pt>
                <c:pt idx="3">
                  <c:v>5422</c:v>
                </c:pt>
                <c:pt idx="4">
                  <c:v>5700</c:v>
                </c:pt>
                <c:pt idx="5">
                  <c:v>6133</c:v>
                </c:pt>
                <c:pt idx="6">
                  <c:v>6387</c:v>
                </c:pt>
                <c:pt idx="7">
                  <c:v>6611</c:v>
                </c:pt>
                <c:pt idx="8">
                  <c:v>6622</c:v>
                </c:pt>
                <c:pt idx="9">
                  <c:v>6626</c:v>
                </c:pt>
              </c:numCache>
            </c:numRef>
          </c:val>
          <c:shape val="cylinder"/>
        </c:ser>
        <c:overlap val="100"/>
        <c:gapWidth val="50"/>
        <c:shape val="cylinder"/>
        <c:axId val="33954983"/>
        <c:axId val="37159392"/>
      </c:bar3DChart>
      <c:catAx>
        <c:axId val="339549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crossAx val="37159392"/>
        <c:crosses val="autoZero"/>
        <c:auto val="1"/>
        <c:lblOffset val="100"/>
        <c:noMultiLvlLbl val="0"/>
      </c:catAx>
      <c:valAx>
        <c:axId val="37159392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39549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475"/>
          <c:y val="0.02575"/>
          <c:w val="0.06325"/>
          <c:h val="0.1155"/>
        </c:manualLayout>
      </c:layout>
      <c:overlay val="0"/>
      <c:txPr>
        <a:bodyPr vert="horz" rot="0"/>
        <a:lstStyle/>
        <a:p>
          <a:pPr>
            <a:defRPr lang="en-US" cap="none" sz="925" b="0" i="0" u="none" baseline="0"/>
          </a:pPr>
        </a:p>
      </c:txPr>
    </c:legend>
    <c:floor>
      <c:spPr>
        <a:solidFill>
          <a:srgbClr val="C0C0C0"/>
        </a:solidFill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6775"/>
          <c:w val="0.912"/>
          <c:h val="0.93225"/>
        </c:manualLayout>
      </c:layout>
      <c:lineChart>
        <c:grouping val="standard"/>
        <c:varyColors val="0"/>
        <c:ser>
          <c:idx val="0"/>
          <c:order val="0"/>
          <c:tx>
            <c:strRef>
              <c:f>'[1]転入・出'!$B$1</c:f>
              <c:strCache>
                <c:ptCount val="1"/>
                <c:pt idx="0">
                  <c:v>転入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LeaderLines val="1"/>
            <c:showPercent val="0"/>
          </c:dLbls>
          <c:cat>
            <c:strRef>
              <c:f>'[1]転入・出'!$A$2:$A$11</c:f>
              <c:strCache>
                <c:ptCount val="10"/>
                <c:pt idx="0">
                  <c:v>平成8年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</c:strCache>
            </c:strRef>
          </c:cat>
          <c:val>
            <c:numRef>
              <c:f>'[1]転入・出'!$B$2:$B$11</c:f>
              <c:numCache>
                <c:ptCount val="10"/>
                <c:pt idx="0">
                  <c:v>47174</c:v>
                </c:pt>
                <c:pt idx="1">
                  <c:v>45921</c:v>
                </c:pt>
                <c:pt idx="2">
                  <c:v>46055</c:v>
                </c:pt>
                <c:pt idx="3">
                  <c:v>45458</c:v>
                </c:pt>
                <c:pt idx="4">
                  <c:v>44983</c:v>
                </c:pt>
                <c:pt idx="5">
                  <c:v>45486</c:v>
                </c:pt>
                <c:pt idx="6">
                  <c:v>44533</c:v>
                </c:pt>
                <c:pt idx="7">
                  <c:v>44505</c:v>
                </c:pt>
                <c:pt idx="8">
                  <c:v>43679</c:v>
                </c:pt>
                <c:pt idx="9">
                  <c:v>41654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'[1]転入・出'!$C$1</c:f>
              <c:strCache>
                <c:ptCount val="1"/>
                <c:pt idx="0">
                  <c:v>転出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LeaderLines val="1"/>
            <c:showPercent val="0"/>
          </c:dLbls>
          <c:cat>
            <c:strRef>
              <c:f>'[1]転入・出'!$A$2:$A$11</c:f>
              <c:strCache>
                <c:ptCount val="10"/>
                <c:pt idx="0">
                  <c:v>平成8年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</c:strCache>
            </c:strRef>
          </c:cat>
          <c:val>
            <c:numRef>
              <c:f>'[1]転入・出'!$C$2:$C$11</c:f>
              <c:numCache>
                <c:ptCount val="10"/>
                <c:pt idx="0">
                  <c:v>45872</c:v>
                </c:pt>
                <c:pt idx="1">
                  <c:v>43509</c:v>
                </c:pt>
                <c:pt idx="2">
                  <c:v>42436</c:v>
                </c:pt>
                <c:pt idx="3">
                  <c:v>42581</c:v>
                </c:pt>
                <c:pt idx="4">
                  <c:v>42487</c:v>
                </c:pt>
                <c:pt idx="5">
                  <c:v>41399</c:v>
                </c:pt>
                <c:pt idx="6">
                  <c:v>40830</c:v>
                </c:pt>
                <c:pt idx="7">
                  <c:v>41468</c:v>
                </c:pt>
                <c:pt idx="8">
                  <c:v>40497</c:v>
                </c:pt>
                <c:pt idx="9">
                  <c:v>40857</c:v>
                </c:pt>
              </c:numCache>
            </c:numRef>
          </c:val>
          <c:smooth val="0"/>
        </c:ser>
        <c:axId val="65999073"/>
        <c:axId val="57120746"/>
      </c:lineChart>
      <c:catAx>
        <c:axId val="659990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57120746"/>
        <c:crosses val="autoZero"/>
        <c:auto val="1"/>
        <c:lblOffset val="100"/>
        <c:noMultiLvlLbl val="0"/>
      </c:catAx>
      <c:valAx>
        <c:axId val="5712074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59990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0.00975</cdr:x>
      <cdr:y>0.029</cdr:y>
    </cdr:from>
    <cdr:to>
      <cdr:x>0.06275</cdr:x>
      <cdr:y>0.064</cdr:y>
    </cdr:to>
    <cdr:sp>
      <cdr:nvSpPr>
        <cdr:cNvPr id="1" name="TextBox 1"/>
        <cdr:cNvSpPr txBox="1">
          <a:spLocks noChangeArrowheads="1"/>
        </cdr:cNvSpPr>
      </cdr:nvSpPr>
      <cdr:spPr>
        <a:xfrm>
          <a:off x="66675" y="133350"/>
          <a:ext cx="4000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(指数)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36</xdr:row>
      <xdr:rowOff>9525</xdr:rowOff>
    </xdr:from>
    <xdr:to>
      <xdr:col>61</xdr:col>
      <xdr:colOff>104775</xdr:colOff>
      <xdr:row>72</xdr:row>
      <xdr:rowOff>114300</xdr:rowOff>
    </xdr:to>
    <xdr:graphicFrame>
      <xdr:nvGraphicFramePr>
        <xdr:cNvPr id="1" name="Chart 1"/>
        <xdr:cNvGraphicFramePr/>
      </xdr:nvGraphicFramePr>
      <xdr:xfrm>
        <a:off x="133350" y="5915025"/>
        <a:ext cx="7543800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0.134</cdr:x>
      <cdr:y>0.22475</cdr:y>
    </cdr:from>
    <cdr:to>
      <cdr:x>0.1925</cdr:x>
      <cdr:y>0.268</cdr:y>
    </cdr:to>
    <cdr:sp>
      <cdr:nvSpPr>
        <cdr:cNvPr id="1" name="TextBox 1"/>
        <cdr:cNvSpPr txBox="1">
          <a:spLocks noChangeArrowheads="1"/>
        </cdr:cNvSpPr>
      </cdr:nvSpPr>
      <cdr:spPr>
        <a:xfrm>
          <a:off x="1019175" y="885825"/>
          <a:ext cx="4476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75" b="0" i="0" u="none" baseline="0"/>
            <a:t>9,887</a:t>
          </a:r>
        </a:p>
      </cdr:txBody>
    </cdr:sp>
  </cdr:relSizeAnchor>
  <cdr:relSizeAnchor xmlns:cdr="http://schemas.openxmlformats.org/drawingml/2006/chartDrawing">
    <cdr:from>
      <cdr:x>0.208</cdr:x>
      <cdr:y>0.2055</cdr:y>
    </cdr:from>
    <cdr:to>
      <cdr:x>0.2765</cdr:x>
      <cdr:y>0.2535</cdr:y>
    </cdr:to>
    <cdr:sp>
      <cdr:nvSpPr>
        <cdr:cNvPr id="2" name="TextBox 2"/>
        <cdr:cNvSpPr txBox="1">
          <a:spLocks noChangeArrowheads="1"/>
        </cdr:cNvSpPr>
      </cdr:nvSpPr>
      <cdr:spPr>
        <a:xfrm>
          <a:off x="1590675" y="809625"/>
          <a:ext cx="523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/>
            <a:t>10,032</a:t>
          </a:r>
        </a:p>
      </cdr:txBody>
    </cdr:sp>
  </cdr:relSizeAnchor>
  <cdr:relSizeAnchor xmlns:cdr="http://schemas.openxmlformats.org/drawingml/2006/chartDrawing">
    <cdr:from>
      <cdr:x>0.29</cdr:x>
      <cdr:y>0.19075</cdr:y>
    </cdr:from>
    <cdr:to>
      <cdr:x>0.3585</cdr:x>
      <cdr:y>0.2555</cdr:y>
    </cdr:to>
    <cdr:sp>
      <cdr:nvSpPr>
        <cdr:cNvPr id="3" name="TextBox 3"/>
        <cdr:cNvSpPr txBox="1">
          <a:spLocks noChangeArrowheads="1"/>
        </cdr:cNvSpPr>
      </cdr:nvSpPr>
      <cdr:spPr>
        <a:xfrm>
          <a:off x="2209800" y="752475"/>
          <a:ext cx="5238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/>
            <a:t>10,080</a:t>
          </a:r>
        </a:p>
      </cdr:txBody>
    </cdr:sp>
  </cdr:relSizeAnchor>
  <cdr:relSizeAnchor xmlns:cdr="http://schemas.openxmlformats.org/drawingml/2006/chartDrawing">
    <cdr:from>
      <cdr:x>0.372</cdr:x>
      <cdr:y>0.17875</cdr:y>
    </cdr:from>
    <cdr:to>
      <cdr:x>0.438</cdr:x>
      <cdr:y>0.22675</cdr:y>
    </cdr:to>
    <cdr:sp>
      <cdr:nvSpPr>
        <cdr:cNvPr id="4" name="TextBox 4"/>
        <cdr:cNvSpPr txBox="1">
          <a:spLocks noChangeArrowheads="1"/>
        </cdr:cNvSpPr>
      </cdr:nvSpPr>
      <cdr:spPr>
        <a:xfrm>
          <a:off x="2838450" y="704850"/>
          <a:ext cx="504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/>
            <a:t>10,390</a:t>
          </a:r>
        </a:p>
      </cdr:txBody>
    </cdr:sp>
  </cdr:relSizeAnchor>
  <cdr:relSizeAnchor xmlns:cdr="http://schemas.openxmlformats.org/drawingml/2006/chartDrawing">
    <cdr:from>
      <cdr:x>0.451</cdr:x>
      <cdr:y>0.15675</cdr:y>
    </cdr:from>
    <cdr:to>
      <cdr:x>0.527</cdr:x>
      <cdr:y>0.20475</cdr:y>
    </cdr:to>
    <cdr:sp>
      <cdr:nvSpPr>
        <cdr:cNvPr id="5" name="TextBox 5"/>
        <cdr:cNvSpPr txBox="1">
          <a:spLocks noChangeArrowheads="1"/>
        </cdr:cNvSpPr>
      </cdr:nvSpPr>
      <cdr:spPr>
        <a:xfrm>
          <a:off x="3448050" y="619125"/>
          <a:ext cx="5810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/>
            <a:t>10,765</a:t>
          </a:r>
        </a:p>
      </cdr:txBody>
    </cdr:sp>
  </cdr:relSizeAnchor>
  <cdr:relSizeAnchor xmlns:cdr="http://schemas.openxmlformats.org/drawingml/2006/chartDrawing">
    <cdr:from>
      <cdr:x>0.533</cdr:x>
      <cdr:y>0.1275</cdr:y>
    </cdr:from>
    <cdr:to>
      <cdr:x>0.60525</cdr:x>
      <cdr:y>0.18025</cdr:y>
    </cdr:to>
    <cdr:sp>
      <cdr:nvSpPr>
        <cdr:cNvPr id="6" name="TextBox 6"/>
        <cdr:cNvSpPr txBox="1">
          <a:spLocks noChangeArrowheads="1"/>
        </cdr:cNvSpPr>
      </cdr:nvSpPr>
      <cdr:spPr>
        <a:xfrm>
          <a:off x="4067175" y="504825"/>
          <a:ext cx="5524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/>
            <a:t>11,465</a:t>
          </a:r>
        </a:p>
      </cdr:txBody>
    </cdr:sp>
  </cdr:relSizeAnchor>
  <cdr:relSizeAnchor xmlns:cdr="http://schemas.openxmlformats.org/drawingml/2006/chartDrawing">
    <cdr:from>
      <cdr:x>0.605</cdr:x>
      <cdr:y>0.098</cdr:y>
    </cdr:from>
    <cdr:to>
      <cdr:x>0.67725</cdr:x>
      <cdr:y>0.14125</cdr:y>
    </cdr:to>
    <cdr:sp>
      <cdr:nvSpPr>
        <cdr:cNvPr id="7" name="TextBox 7"/>
        <cdr:cNvSpPr txBox="1">
          <a:spLocks noChangeArrowheads="1"/>
        </cdr:cNvSpPr>
      </cdr:nvSpPr>
      <cdr:spPr>
        <a:xfrm>
          <a:off x="4619625" y="381000"/>
          <a:ext cx="5524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75" b="0" i="0" u="none" baseline="0"/>
            <a:t>12,027</a:t>
          </a:r>
        </a:p>
      </cdr:txBody>
    </cdr:sp>
  </cdr:relSizeAnchor>
  <cdr:relSizeAnchor xmlns:cdr="http://schemas.openxmlformats.org/drawingml/2006/chartDrawing">
    <cdr:from>
      <cdr:x>0.685</cdr:x>
      <cdr:y>0.08325</cdr:y>
    </cdr:from>
    <cdr:to>
      <cdr:x>0.7635</cdr:x>
      <cdr:y>0.14325</cdr:y>
    </cdr:to>
    <cdr:sp>
      <cdr:nvSpPr>
        <cdr:cNvPr id="8" name="TextBox 8"/>
        <cdr:cNvSpPr txBox="1">
          <a:spLocks noChangeArrowheads="1"/>
        </cdr:cNvSpPr>
      </cdr:nvSpPr>
      <cdr:spPr>
        <a:xfrm>
          <a:off x="5238750" y="323850"/>
          <a:ext cx="6000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75" b="0" i="0" u="none" baseline="0"/>
            <a:t>12,351</a:t>
          </a:r>
        </a:p>
      </cdr:txBody>
    </cdr:sp>
  </cdr:relSizeAnchor>
  <cdr:relSizeAnchor xmlns:cdr="http://schemas.openxmlformats.org/drawingml/2006/chartDrawing">
    <cdr:from>
      <cdr:x>0.77</cdr:x>
      <cdr:y>0.098</cdr:y>
    </cdr:from>
    <cdr:to>
      <cdr:x>0.84475</cdr:x>
      <cdr:y>0.16025</cdr:y>
    </cdr:to>
    <cdr:sp>
      <cdr:nvSpPr>
        <cdr:cNvPr id="9" name="TextBox 9"/>
        <cdr:cNvSpPr txBox="1">
          <a:spLocks noChangeArrowheads="1"/>
        </cdr:cNvSpPr>
      </cdr:nvSpPr>
      <cdr:spPr>
        <a:xfrm>
          <a:off x="5886450" y="381000"/>
          <a:ext cx="5715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75" b="0" i="0" u="none" baseline="0"/>
            <a:t>12,114</a:t>
          </a:r>
        </a:p>
      </cdr:txBody>
    </cdr:sp>
  </cdr:relSizeAnchor>
  <cdr:relSizeAnchor xmlns:cdr="http://schemas.openxmlformats.org/drawingml/2006/chartDrawing">
    <cdr:from>
      <cdr:x>0.844</cdr:x>
      <cdr:y>0.098</cdr:y>
    </cdr:from>
    <cdr:to>
      <cdr:x>0.925</cdr:x>
      <cdr:y>0.14125</cdr:y>
    </cdr:to>
    <cdr:sp>
      <cdr:nvSpPr>
        <cdr:cNvPr id="10" name="TextBox 10"/>
        <cdr:cNvSpPr txBox="1">
          <a:spLocks noChangeArrowheads="1"/>
        </cdr:cNvSpPr>
      </cdr:nvSpPr>
      <cdr:spPr>
        <a:xfrm>
          <a:off x="6448425" y="381000"/>
          <a:ext cx="6191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75" b="0" i="0" u="none" baseline="0"/>
            <a:t>12,114</a:t>
          </a:r>
        </a:p>
      </cdr:txBody>
    </cdr:sp>
  </cdr:relSizeAnchor>
  <cdr:relSizeAnchor xmlns:cdr="http://schemas.openxmlformats.org/drawingml/2006/chartDrawing">
    <cdr:from>
      <cdr:x>0.09</cdr:x>
      <cdr:y>0.042</cdr:y>
    </cdr:from>
    <cdr:to>
      <cdr:x>0.09</cdr:x>
      <cdr:y>0.042</cdr:y>
    </cdr:to>
    <cdr:sp>
      <cdr:nvSpPr>
        <cdr:cNvPr id="11" name="TextBox 11"/>
        <cdr:cNvSpPr txBox="1">
          <a:spLocks noChangeArrowheads="1"/>
        </cdr:cNvSpPr>
      </cdr:nvSpPr>
      <cdr:spPr>
        <a:xfrm>
          <a:off x="685800" y="1619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/>
            <a:t>(人)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0.0315</cdr:x>
      <cdr:y>0.01575</cdr:y>
    </cdr:from>
    <cdr:to>
      <cdr:x>0.0315</cdr:x>
      <cdr:y>0.01575</cdr:y>
    </cdr:to>
    <cdr:sp>
      <cdr:nvSpPr>
        <cdr:cNvPr id="1" name="TextBox 1"/>
        <cdr:cNvSpPr txBox="1">
          <a:spLocks noChangeArrowheads="1"/>
        </cdr:cNvSpPr>
      </cdr:nvSpPr>
      <cdr:spPr>
        <a:xfrm>
          <a:off x="228600" y="381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/>
            <a:t>(人)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11</xdr:col>
      <xdr:colOff>666750</xdr:colOff>
      <xdr:row>35</xdr:row>
      <xdr:rowOff>104775</xdr:rowOff>
    </xdr:to>
    <xdr:graphicFrame>
      <xdr:nvGraphicFramePr>
        <xdr:cNvPr id="1" name="Chart 1"/>
        <xdr:cNvGraphicFramePr/>
      </xdr:nvGraphicFramePr>
      <xdr:xfrm>
        <a:off x="0" y="1162050"/>
        <a:ext cx="764857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38</xdr:row>
      <xdr:rowOff>9525</xdr:rowOff>
    </xdr:from>
    <xdr:to>
      <xdr:col>11</xdr:col>
      <xdr:colOff>676275</xdr:colOff>
      <xdr:row>57</xdr:row>
      <xdr:rowOff>104775</xdr:rowOff>
    </xdr:to>
    <xdr:graphicFrame>
      <xdr:nvGraphicFramePr>
        <xdr:cNvPr id="2" name="Chart 2"/>
        <xdr:cNvGraphicFramePr/>
      </xdr:nvGraphicFramePr>
      <xdr:xfrm>
        <a:off x="133350" y="5534025"/>
        <a:ext cx="7524750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4(4&#65374;)2&#12288;&#12288;&#12288;&#12288;&#12288;&#12288;&#12288;&#12288;&#12288;&#12288;&#12288;&#12288;&#12288;&#12288;&#12288;&#12288;&#65298;&#12288;&#12300;&#20154;&#21475;&#1230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rmfl04\&#35506;&#20849;&#26377;2\&#32207;&#21209;&#37096;\&#32207;&#21209;&#35506;\&#32113;&#35336;&#20418;\&#65297;&#65304;&#32113;&#35336;&#26360;&#26657;&#27491;&#28168;&#12415;&#21407;&#31295;\&#26681;&#23736;&#25285;&#24403;\P7&#12289;8&#12289;9&#12289;10&#65292;11&#12289;12&#65292;13&#12289;39&#65288;&#65300;&#65292;&#65301;&#65292;&#65302;&#12289;&#65303;&#65292;&#65297;&#65296;&#65289;&#25144;&#31821;&#20303;&#27665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-6(見出し)"/>
      <sheetName val="2-1(7)"/>
      <sheetName val="2-2(8)"/>
      <sheetName val="2-3(9)"/>
      <sheetName val="2-4(10)"/>
      <sheetName val="2-5(11)"/>
      <sheetName val="2-6(12)"/>
      <sheetName val="2-7(13)"/>
      <sheetName val="2-8(14)"/>
      <sheetName val="2-9(15)"/>
      <sheetName val="2-10(16)"/>
      <sheetName val="2-11(17)"/>
      <sheetName val="2-12(18)"/>
      <sheetName val="2-13(19)"/>
      <sheetName val="2-14(20)"/>
      <sheetName val="2-15(21)"/>
      <sheetName val="2-16(22)"/>
      <sheetName val="2-17(23)"/>
      <sheetName val="2-18(24)"/>
      <sheetName val="2-19(25)"/>
      <sheetName val="2-20(26)"/>
      <sheetName val="2-21(27)"/>
      <sheetName val="2-22(28)"/>
      <sheetName val="2-23(29)"/>
      <sheetName val="2-24(30)"/>
      <sheetName val="2-25(31)"/>
      <sheetName val="2-26(32)"/>
      <sheetName val="2-27(33)"/>
      <sheetName val="2-28(34)"/>
      <sheetName val="2-29(35)"/>
      <sheetName val="2-30(36)"/>
      <sheetName val="2-31(37)"/>
      <sheetName val="2-32(38)"/>
      <sheetName val="2-33(39)"/>
      <sheetName val="2-34(40)"/>
      <sheetName val="人口指数データ"/>
      <sheetName val="外国人データ集計"/>
      <sheetName val="外国人10年データ"/>
      <sheetName val="転入・出"/>
    </sheetNames>
    <sheetDataSet>
      <sheetData sheetId="37">
        <row r="2">
          <cell r="B2" t="str">
            <v>男</v>
          </cell>
          <cell r="C2" t="str">
            <v>女</v>
          </cell>
        </row>
        <row r="3">
          <cell r="A3" t="str">
            <v>平成８年　</v>
          </cell>
          <cell r="B3">
            <v>4848</v>
          </cell>
          <cell r="C3">
            <v>5029</v>
          </cell>
        </row>
        <row r="4">
          <cell r="A4" t="str">
            <v>　　９　　</v>
          </cell>
          <cell r="B4">
            <v>4864</v>
          </cell>
          <cell r="C4">
            <v>5168</v>
          </cell>
        </row>
        <row r="5">
          <cell r="A5" t="str">
            <v>　　10　　</v>
          </cell>
          <cell r="B5">
            <v>4870</v>
          </cell>
          <cell r="C5">
            <v>5210</v>
          </cell>
        </row>
        <row r="6">
          <cell r="A6" t="str">
            <v>　　11　　</v>
          </cell>
          <cell r="B6">
            <v>4968</v>
          </cell>
          <cell r="C6">
            <v>5422</v>
          </cell>
        </row>
        <row r="7">
          <cell r="A7" t="str">
            <v>　　12　　</v>
          </cell>
          <cell r="B7">
            <v>5065</v>
          </cell>
          <cell r="C7">
            <v>5700</v>
          </cell>
        </row>
        <row r="8">
          <cell r="A8" t="str">
            <v>　　13　　</v>
          </cell>
          <cell r="B8">
            <v>5332</v>
          </cell>
          <cell r="C8">
            <v>6133</v>
          </cell>
        </row>
        <row r="9">
          <cell r="A9" t="str">
            <v>　　14　　</v>
          </cell>
          <cell r="B9">
            <v>5640</v>
          </cell>
          <cell r="C9">
            <v>6387</v>
          </cell>
        </row>
        <row r="10">
          <cell r="A10" t="str">
            <v>　　15　　</v>
          </cell>
          <cell r="B10">
            <v>5740</v>
          </cell>
          <cell r="C10">
            <v>6611</v>
          </cell>
        </row>
        <row r="11">
          <cell r="A11" t="str">
            <v>　　16　　</v>
          </cell>
          <cell r="B11">
            <v>5492</v>
          </cell>
          <cell r="C11">
            <v>6622</v>
          </cell>
        </row>
        <row r="12">
          <cell r="A12" t="str">
            <v>　　17　　</v>
          </cell>
          <cell r="B12">
            <v>5488</v>
          </cell>
          <cell r="C12">
            <v>6626</v>
          </cell>
        </row>
      </sheetData>
      <sheetData sheetId="38">
        <row r="1">
          <cell r="B1" t="str">
            <v>転入</v>
          </cell>
          <cell r="C1" t="str">
            <v>転出</v>
          </cell>
        </row>
        <row r="2">
          <cell r="A2" t="str">
            <v>平成8年</v>
          </cell>
          <cell r="B2">
            <v>47174</v>
          </cell>
          <cell r="C2">
            <v>45872</v>
          </cell>
        </row>
        <row r="3">
          <cell r="A3">
            <v>9</v>
          </cell>
          <cell r="B3">
            <v>45921</v>
          </cell>
          <cell r="C3">
            <v>43509</v>
          </cell>
        </row>
        <row r="4">
          <cell r="A4">
            <v>10</v>
          </cell>
          <cell r="B4">
            <v>46055</v>
          </cell>
          <cell r="C4">
            <v>42436</v>
          </cell>
        </row>
        <row r="5">
          <cell r="A5">
            <v>11</v>
          </cell>
          <cell r="B5">
            <v>45458</v>
          </cell>
          <cell r="C5">
            <v>42581</v>
          </cell>
        </row>
        <row r="6">
          <cell r="A6">
            <v>12</v>
          </cell>
          <cell r="B6">
            <v>44983</v>
          </cell>
          <cell r="C6">
            <v>42487</v>
          </cell>
        </row>
        <row r="7">
          <cell r="A7">
            <v>13</v>
          </cell>
          <cell r="B7">
            <v>45486</v>
          </cell>
          <cell r="C7">
            <v>41399</v>
          </cell>
        </row>
        <row r="8">
          <cell r="A8">
            <v>14</v>
          </cell>
          <cell r="B8">
            <v>44533</v>
          </cell>
          <cell r="C8">
            <v>40830</v>
          </cell>
        </row>
        <row r="9">
          <cell r="A9">
            <v>15</v>
          </cell>
          <cell r="B9">
            <v>44505</v>
          </cell>
          <cell r="C9">
            <v>41468</v>
          </cell>
        </row>
        <row r="10">
          <cell r="A10">
            <v>16</v>
          </cell>
          <cell r="B10">
            <v>43679</v>
          </cell>
          <cell r="C10">
            <v>40497</v>
          </cell>
        </row>
        <row r="11">
          <cell r="A11">
            <v>17</v>
          </cell>
          <cell r="B11">
            <v>41654</v>
          </cell>
          <cell r="C11">
            <v>40857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7"/>
      <sheetName val="8 "/>
      <sheetName val="9"/>
      <sheetName val="10"/>
      <sheetName val="11"/>
      <sheetName val="12"/>
      <sheetName val="13"/>
      <sheetName val="39 "/>
    </sheetNames>
    <sheetDataSet>
      <sheetData sheetId="2">
        <row r="8">
          <cell r="L8">
            <v>9253</v>
          </cell>
          <cell r="M8">
            <v>18144</v>
          </cell>
          <cell r="N8">
            <v>9173</v>
          </cell>
          <cell r="O8">
            <v>8971</v>
          </cell>
        </row>
        <row r="15">
          <cell r="L15">
            <v>2565</v>
          </cell>
          <cell r="M15">
            <v>5399</v>
          </cell>
          <cell r="N15">
            <v>2710</v>
          </cell>
          <cell r="O15">
            <v>2689</v>
          </cell>
        </row>
        <row r="19">
          <cell r="L19">
            <v>5730</v>
          </cell>
          <cell r="M19">
            <v>12070</v>
          </cell>
          <cell r="N19">
            <v>5989</v>
          </cell>
          <cell r="O19">
            <v>6081</v>
          </cell>
        </row>
        <row r="25">
          <cell r="L25">
            <v>5209</v>
          </cell>
          <cell r="M25">
            <v>11595</v>
          </cell>
          <cell r="N25">
            <v>5932</v>
          </cell>
          <cell r="O25">
            <v>5663</v>
          </cell>
        </row>
        <row r="31">
          <cell r="L31">
            <v>8070</v>
          </cell>
          <cell r="M31">
            <v>18162</v>
          </cell>
          <cell r="N31">
            <v>8991</v>
          </cell>
          <cell r="O31">
            <v>9171</v>
          </cell>
        </row>
        <row r="37">
          <cell r="L37">
            <v>10853</v>
          </cell>
          <cell r="M37">
            <v>24201</v>
          </cell>
          <cell r="N37">
            <v>11999</v>
          </cell>
          <cell r="O37">
            <v>12202</v>
          </cell>
        </row>
        <row r="45">
          <cell r="L45">
            <v>6314</v>
          </cell>
          <cell r="M45">
            <v>15310</v>
          </cell>
          <cell r="N45">
            <v>7738</v>
          </cell>
          <cell r="O45">
            <v>7572</v>
          </cell>
        </row>
        <row r="53">
          <cell r="L53">
            <v>12780</v>
          </cell>
          <cell r="M53">
            <v>24480</v>
          </cell>
          <cell r="N53">
            <v>12707</v>
          </cell>
          <cell r="O53">
            <v>11773</v>
          </cell>
        </row>
        <row r="63">
          <cell r="L63">
            <v>11364</v>
          </cell>
          <cell r="M63">
            <v>27279</v>
          </cell>
          <cell r="N63">
            <v>13708</v>
          </cell>
          <cell r="O63">
            <v>13571</v>
          </cell>
        </row>
        <row r="70">
          <cell r="L70">
            <v>12175</v>
          </cell>
          <cell r="M70">
            <v>30358</v>
          </cell>
          <cell r="N70">
            <v>14534</v>
          </cell>
          <cell r="O70">
            <v>15824</v>
          </cell>
        </row>
        <row r="90">
          <cell r="P90">
            <v>153197.53623414235</v>
          </cell>
          <cell r="R90">
            <v>1025</v>
          </cell>
          <cell r="S90">
            <v>494</v>
          </cell>
        </row>
      </sheetData>
      <sheetData sheetId="3">
        <row r="8">
          <cell r="L8">
            <v>5786</v>
          </cell>
          <cell r="M8">
            <v>12216</v>
          </cell>
          <cell r="N8">
            <v>6109</v>
          </cell>
        </row>
        <row r="13">
          <cell r="L13">
            <v>4915</v>
          </cell>
          <cell r="M13">
            <v>12102</v>
          </cell>
          <cell r="N13">
            <v>6171</v>
          </cell>
        </row>
        <row r="19">
          <cell r="L19">
            <v>6768</v>
          </cell>
          <cell r="M19">
            <v>14515</v>
          </cell>
          <cell r="N19">
            <v>7152</v>
          </cell>
        </row>
        <row r="25">
          <cell r="L25">
            <v>5202</v>
          </cell>
          <cell r="M25">
            <v>10970</v>
          </cell>
          <cell r="N25">
            <v>5380</v>
          </cell>
        </row>
        <row r="32">
          <cell r="L32">
            <v>5763</v>
          </cell>
          <cell r="M32">
            <v>12662</v>
          </cell>
          <cell r="N32">
            <v>6238</v>
          </cell>
        </row>
        <row r="39">
          <cell r="L39">
            <v>4368</v>
          </cell>
          <cell r="M39">
            <v>10491</v>
          </cell>
          <cell r="N39">
            <v>5213</v>
          </cell>
        </row>
        <row r="47">
          <cell r="L47">
            <v>3931</v>
          </cell>
          <cell r="M47">
            <v>9311</v>
          </cell>
          <cell r="N47">
            <v>4661</v>
          </cell>
        </row>
        <row r="52">
          <cell r="L52">
            <v>12612</v>
          </cell>
          <cell r="M52">
            <v>25155</v>
          </cell>
          <cell r="N52">
            <v>12264</v>
          </cell>
        </row>
        <row r="62">
          <cell r="L62">
            <v>12966</v>
          </cell>
          <cell r="M62">
            <v>29350</v>
          </cell>
          <cell r="N62">
            <v>14552</v>
          </cell>
        </row>
        <row r="72">
          <cell r="L72">
            <v>9504</v>
          </cell>
          <cell r="M72">
            <v>18151</v>
          </cell>
          <cell r="N72">
            <v>9080</v>
          </cell>
        </row>
        <row r="78">
          <cell r="L78">
            <v>893</v>
          </cell>
          <cell r="M78">
            <v>1946</v>
          </cell>
          <cell r="N78">
            <v>974</v>
          </cell>
        </row>
        <row r="90">
          <cell r="O90">
            <v>79075</v>
          </cell>
          <cell r="P90">
            <v>141264.00031183037</v>
          </cell>
          <cell r="R90">
            <v>1118</v>
          </cell>
          <cell r="S90">
            <v>1318</v>
          </cell>
        </row>
      </sheetData>
      <sheetData sheetId="4">
        <row r="8">
          <cell r="L8">
            <v>7598</v>
          </cell>
          <cell r="M8">
            <v>16299</v>
          </cell>
          <cell r="N8">
            <v>8164</v>
          </cell>
        </row>
        <row r="16">
          <cell r="L16">
            <v>1990</v>
          </cell>
          <cell r="M16">
            <v>4322</v>
          </cell>
          <cell r="N16">
            <v>2071</v>
          </cell>
        </row>
        <row r="18">
          <cell r="L18">
            <v>2544</v>
          </cell>
          <cell r="M18">
            <v>4894</v>
          </cell>
          <cell r="N18">
            <v>2488</v>
          </cell>
        </row>
        <row r="22">
          <cell r="L22">
            <v>7614</v>
          </cell>
          <cell r="M22">
            <v>16258</v>
          </cell>
          <cell r="N22">
            <v>7953</v>
          </cell>
        </row>
        <row r="28">
          <cell r="L28">
            <v>9547</v>
          </cell>
          <cell r="M28">
            <v>20306</v>
          </cell>
          <cell r="N28">
            <v>9986</v>
          </cell>
        </row>
        <row r="35">
          <cell r="L35">
            <v>15633</v>
          </cell>
          <cell r="M35">
            <v>32535</v>
          </cell>
          <cell r="N35">
            <v>15732</v>
          </cell>
        </row>
        <row r="44">
          <cell r="L44">
            <v>7</v>
          </cell>
          <cell r="M44">
            <v>18</v>
          </cell>
          <cell r="N44">
            <v>8</v>
          </cell>
        </row>
        <row r="46">
          <cell r="L46">
            <v>8685</v>
          </cell>
          <cell r="M46">
            <v>21111</v>
          </cell>
          <cell r="N46">
            <v>10571</v>
          </cell>
        </row>
        <row r="54">
          <cell r="L54">
            <v>10846</v>
          </cell>
          <cell r="M54">
            <v>25793</v>
          </cell>
          <cell r="N54">
            <v>12861</v>
          </cell>
        </row>
        <row r="62">
          <cell r="L62">
            <v>9136</v>
          </cell>
          <cell r="M62">
            <v>22193</v>
          </cell>
          <cell r="N62">
            <v>11132</v>
          </cell>
        </row>
        <row r="70">
          <cell r="L70">
            <v>13938</v>
          </cell>
          <cell r="M70">
            <v>33159</v>
          </cell>
          <cell r="N70">
            <v>16378</v>
          </cell>
        </row>
        <row r="90">
          <cell r="O90">
            <v>99544</v>
          </cell>
          <cell r="P90">
            <v>141217.85659591475</v>
          </cell>
          <cell r="R90">
            <v>1597</v>
          </cell>
          <cell r="S90">
            <v>2372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C9:BI12"/>
  <sheetViews>
    <sheetView view="pageBreakPreview" zoomScale="60" workbookViewId="0" topLeftCell="A1">
      <selection activeCell="Q39" sqref="Q39"/>
    </sheetView>
  </sheetViews>
  <sheetFormatPr defaultColWidth="9.00390625" defaultRowHeight="13.5"/>
  <cols>
    <col min="1" max="23" width="1.625" style="51" customWidth="1"/>
    <col min="24" max="24" width="1.875" style="51" customWidth="1"/>
    <col min="25" max="63" width="1.625" style="51" customWidth="1"/>
    <col min="64" max="16384" width="9.00390625" style="51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0" customHeight="1"/>
    <row r="9" spans="3:61" ht="15.75" customHeight="1">
      <c r="C9" s="433" t="s">
        <v>100</v>
      </c>
      <c r="D9" s="433"/>
      <c r="E9" s="433"/>
      <c r="F9" s="433"/>
      <c r="G9" s="433"/>
      <c r="H9" s="433"/>
      <c r="I9" s="433"/>
      <c r="J9" s="433"/>
      <c r="K9" s="433"/>
      <c r="L9" s="433"/>
      <c r="M9" s="433"/>
      <c r="N9" s="433"/>
      <c r="O9" s="433"/>
      <c r="P9" s="433"/>
      <c r="Q9" s="433"/>
      <c r="R9" s="433"/>
      <c r="S9" s="433"/>
      <c r="T9" s="433"/>
      <c r="U9" s="433"/>
      <c r="V9" s="433"/>
      <c r="W9" s="433"/>
      <c r="X9" s="433"/>
      <c r="Y9" s="433"/>
      <c r="Z9" s="433"/>
      <c r="AA9" s="433"/>
      <c r="AB9" s="433"/>
      <c r="AC9" s="433"/>
      <c r="AD9" s="433"/>
      <c r="AE9" s="433"/>
      <c r="AF9" s="433"/>
      <c r="AG9" s="433"/>
      <c r="AH9" s="433"/>
      <c r="AI9" s="433"/>
      <c r="AJ9" s="433"/>
      <c r="AK9" s="433"/>
      <c r="AL9" s="433"/>
      <c r="AM9" s="433"/>
      <c r="AN9" s="433"/>
      <c r="AO9" s="433"/>
      <c r="AP9" s="433"/>
      <c r="AQ9" s="433"/>
      <c r="AR9" s="433"/>
      <c r="AS9" s="433"/>
      <c r="AT9" s="433"/>
      <c r="AU9" s="433"/>
      <c r="AV9" s="433"/>
      <c r="AW9" s="433"/>
      <c r="AX9" s="433"/>
      <c r="AY9" s="433"/>
      <c r="AZ9" s="433"/>
      <c r="BA9" s="433"/>
      <c r="BB9" s="433"/>
      <c r="BC9" s="433"/>
      <c r="BD9" s="433"/>
      <c r="BE9" s="433"/>
      <c r="BF9" s="433"/>
      <c r="BG9" s="433"/>
      <c r="BH9" s="433"/>
      <c r="BI9" s="433"/>
    </row>
    <row r="10" spans="3:61" ht="15.75" customHeight="1">
      <c r="C10" s="433"/>
      <c r="D10" s="433"/>
      <c r="E10" s="433"/>
      <c r="F10" s="433"/>
      <c r="G10" s="433"/>
      <c r="H10" s="433"/>
      <c r="I10" s="433"/>
      <c r="J10" s="433"/>
      <c r="K10" s="433"/>
      <c r="L10" s="433"/>
      <c r="M10" s="433"/>
      <c r="N10" s="433"/>
      <c r="O10" s="433"/>
      <c r="P10" s="433"/>
      <c r="Q10" s="433"/>
      <c r="R10" s="433"/>
      <c r="S10" s="433"/>
      <c r="T10" s="433"/>
      <c r="U10" s="433"/>
      <c r="V10" s="433"/>
      <c r="W10" s="433"/>
      <c r="X10" s="433"/>
      <c r="Y10" s="433"/>
      <c r="Z10" s="433"/>
      <c r="AA10" s="433"/>
      <c r="AB10" s="433"/>
      <c r="AC10" s="433"/>
      <c r="AD10" s="433"/>
      <c r="AE10" s="433"/>
      <c r="AF10" s="433"/>
      <c r="AG10" s="433"/>
      <c r="AH10" s="433"/>
      <c r="AI10" s="433"/>
      <c r="AJ10" s="433"/>
      <c r="AK10" s="433"/>
      <c r="AL10" s="433"/>
      <c r="AM10" s="433"/>
      <c r="AN10" s="433"/>
      <c r="AO10" s="433"/>
      <c r="AP10" s="433"/>
      <c r="AQ10" s="433"/>
      <c r="AR10" s="433"/>
      <c r="AS10" s="433"/>
      <c r="AT10" s="433"/>
      <c r="AU10" s="433"/>
      <c r="AV10" s="433"/>
      <c r="AW10" s="433"/>
      <c r="AX10" s="433"/>
      <c r="AY10" s="433"/>
      <c r="AZ10" s="433"/>
      <c r="BA10" s="433"/>
      <c r="BB10" s="433"/>
      <c r="BC10" s="433"/>
      <c r="BD10" s="433"/>
      <c r="BE10" s="433"/>
      <c r="BF10" s="433"/>
      <c r="BG10" s="433"/>
      <c r="BH10" s="433"/>
      <c r="BI10" s="433"/>
    </row>
    <row r="11" spans="3:61" ht="15.75" customHeight="1">
      <c r="C11" s="433"/>
      <c r="D11" s="433"/>
      <c r="E11" s="433"/>
      <c r="F11" s="433"/>
      <c r="G11" s="433"/>
      <c r="H11" s="433"/>
      <c r="I11" s="433"/>
      <c r="J11" s="433"/>
      <c r="K11" s="433"/>
      <c r="L11" s="433"/>
      <c r="M11" s="433"/>
      <c r="N11" s="433"/>
      <c r="O11" s="433"/>
      <c r="P11" s="433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433"/>
      <c r="AE11" s="433"/>
      <c r="AF11" s="433"/>
      <c r="AG11" s="433"/>
      <c r="AH11" s="433"/>
      <c r="AI11" s="433"/>
      <c r="AJ11" s="433"/>
      <c r="AK11" s="433"/>
      <c r="AL11" s="433"/>
      <c r="AM11" s="433"/>
      <c r="AN11" s="433"/>
      <c r="AO11" s="433"/>
      <c r="AP11" s="433"/>
      <c r="AQ11" s="433"/>
      <c r="AR11" s="433"/>
      <c r="AS11" s="433"/>
      <c r="AT11" s="433"/>
      <c r="AU11" s="433"/>
      <c r="AV11" s="433"/>
      <c r="AW11" s="433"/>
      <c r="AX11" s="433"/>
      <c r="AY11" s="433"/>
      <c r="AZ11" s="433"/>
      <c r="BA11" s="433"/>
      <c r="BB11" s="433"/>
      <c r="BC11" s="433"/>
      <c r="BD11" s="433"/>
      <c r="BE11" s="433"/>
      <c r="BF11" s="433"/>
      <c r="BG11" s="433"/>
      <c r="BH11" s="433"/>
      <c r="BI11" s="433"/>
    </row>
    <row r="12" spans="3:61" ht="15.75" customHeight="1">
      <c r="C12" s="433"/>
      <c r="D12" s="433"/>
      <c r="E12" s="433"/>
      <c r="F12" s="433"/>
      <c r="G12" s="433"/>
      <c r="H12" s="433"/>
      <c r="I12" s="433"/>
      <c r="J12" s="433"/>
      <c r="K12" s="433"/>
      <c r="L12" s="433"/>
      <c r="M12" s="433"/>
      <c r="N12" s="433"/>
      <c r="O12" s="433"/>
      <c r="P12" s="433"/>
      <c r="Q12" s="433"/>
      <c r="R12" s="433"/>
      <c r="S12" s="433"/>
      <c r="T12" s="433"/>
      <c r="U12" s="433"/>
      <c r="V12" s="433"/>
      <c r="W12" s="433"/>
      <c r="X12" s="433"/>
      <c r="Y12" s="433"/>
      <c r="Z12" s="433"/>
      <c r="AA12" s="433"/>
      <c r="AB12" s="433"/>
      <c r="AC12" s="433"/>
      <c r="AD12" s="433"/>
      <c r="AE12" s="433"/>
      <c r="AF12" s="433"/>
      <c r="AG12" s="433"/>
      <c r="AH12" s="433"/>
      <c r="AI12" s="433"/>
      <c r="AJ12" s="433"/>
      <c r="AK12" s="433"/>
      <c r="AL12" s="433"/>
      <c r="AM12" s="433"/>
      <c r="AN12" s="433"/>
      <c r="AO12" s="433"/>
      <c r="AP12" s="433"/>
      <c r="AQ12" s="433"/>
      <c r="AR12" s="433"/>
      <c r="AS12" s="433"/>
      <c r="AT12" s="433"/>
      <c r="AU12" s="433"/>
      <c r="AV12" s="433"/>
      <c r="AW12" s="433"/>
      <c r="AX12" s="433"/>
      <c r="AY12" s="433"/>
      <c r="AZ12" s="433"/>
      <c r="BA12" s="433"/>
      <c r="BB12" s="433"/>
      <c r="BC12" s="433"/>
      <c r="BD12" s="433"/>
      <c r="BE12" s="433"/>
      <c r="BF12" s="433"/>
      <c r="BG12" s="433"/>
      <c r="BH12" s="433"/>
      <c r="BI12" s="433"/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</sheetData>
  <mergeCells count="1">
    <mergeCell ref="C9:BI12"/>
  </mergeCells>
  <printOptions/>
  <pageMargins left="0.1968503937007874" right="0.1968503937007874" top="0" bottom="0.3937007874015748" header="0.5118110236220472" footer="0.5118110236220472"/>
  <pageSetup horizontalDpi="600" verticalDpi="600" orientation="portrait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7"/>
  <dimension ref="B1:W98"/>
  <sheetViews>
    <sheetView view="pageBreakPreview" zoomScale="60" workbookViewId="0" topLeftCell="A1">
      <selection activeCell="B98" sqref="B98:O98"/>
    </sheetView>
  </sheetViews>
  <sheetFormatPr defaultColWidth="9.00390625" defaultRowHeight="13.5"/>
  <cols>
    <col min="1" max="1" width="1.00390625" style="2" customWidth="1"/>
    <col min="2" max="12" width="7.50390625" style="2" customWidth="1"/>
    <col min="13" max="23" width="1.625" style="2" customWidth="1"/>
    <col min="24" max="24" width="1.875" style="2" customWidth="1"/>
    <col min="25" max="16384" width="9.00390625" style="2" customWidth="1"/>
  </cols>
  <sheetData>
    <row r="1" spans="16:23" ht="10.5" customHeight="1">
      <c r="P1" s="6"/>
      <c r="Q1" s="6"/>
      <c r="R1" s="6"/>
      <c r="S1" s="6"/>
      <c r="T1" s="6"/>
      <c r="U1" s="6"/>
      <c r="W1" s="38" t="s">
        <v>406</v>
      </c>
    </row>
    <row r="2" ht="10.5" customHeight="1"/>
    <row r="3" spans="2:22" s="4" customFormat="1" ht="18" customHeight="1">
      <c r="B3" s="505" t="s">
        <v>46</v>
      </c>
      <c r="C3" s="505"/>
      <c r="D3" s="505"/>
      <c r="E3" s="505"/>
      <c r="F3" s="505"/>
      <c r="G3" s="505"/>
      <c r="H3" s="505"/>
      <c r="I3" s="505"/>
      <c r="J3" s="505"/>
      <c r="K3" s="505"/>
      <c r="L3" s="505"/>
      <c r="M3" s="505"/>
      <c r="N3" s="505"/>
      <c r="O3" s="505"/>
      <c r="P3" s="505"/>
      <c r="Q3" s="505"/>
      <c r="R3" s="505"/>
      <c r="S3" s="505"/>
      <c r="T3" s="505"/>
      <c r="U3" s="505"/>
      <c r="V3" s="505"/>
    </row>
    <row r="4" spans="2:22" ht="12.75" customHeight="1">
      <c r="B4" s="508" t="s">
        <v>47</v>
      </c>
      <c r="C4" s="508"/>
      <c r="D4" s="508"/>
      <c r="E4" s="508"/>
      <c r="F4" s="508"/>
      <c r="G4" s="508"/>
      <c r="H4" s="508"/>
      <c r="I4" s="508"/>
      <c r="J4" s="508"/>
      <c r="K4" s="508"/>
      <c r="L4" s="508"/>
      <c r="M4" s="508"/>
      <c r="N4" s="508"/>
      <c r="O4" s="508"/>
      <c r="P4" s="508"/>
      <c r="Q4" s="508"/>
      <c r="R4" s="508"/>
      <c r="S4" s="508"/>
      <c r="T4" s="508"/>
      <c r="U4" s="508"/>
      <c r="V4" s="508"/>
    </row>
    <row r="5" spans="2:22" ht="12.75" customHeigh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39" t="s">
        <v>589</v>
      </c>
      <c r="N5" s="7"/>
      <c r="O5" s="7"/>
      <c r="P5" s="7"/>
      <c r="Q5" s="7"/>
      <c r="R5" s="7"/>
      <c r="S5" s="7"/>
      <c r="T5" s="7"/>
      <c r="U5" s="7"/>
      <c r="V5" s="39"/>
    </row>
    <row r="6" spans="2:22" ht="15.75" customHeight="1">
      <c r="B6" s="506" t="s">
        <v>48</v>
      </c>
      <c r="C6" s="487" t="s">
        <v>49</v>
      </c>
      <c r="D6" s="487" t="s">
        <v>50</v>
      </c>
      <c r="E6" s="487" t="s">
        <v>51</v>
      </c>
      <c r="F6" s="487" t="s">
        <v>52</v>
      </c>
      <c r="G6" s="487" t="s">
        <v>53</v>
      </c>
      <c r="H6" s="487" t="s">
        <v>54</v>
      </c>
      <c r="I6" s="487" t="s">
        <v>55</v>
      </c>
      <c r="J6" s="487" t="s">
        <v>56</v>
      </c>
      <c r="K6" s="487" t="s">
        <v>57</v>
      </c>
      <c r="L6" s="503" t="s">
        <v>58</v>
      </c>
      <c r="M6" s="501" t="s">
        <v>11</v>
      </c>
      <c r="N6" s="493"/>
      <c r="O6" s="493"/>
      <c r="P6" s="493"/>
      <c r="Q6" s="493"/>
      <c r="R6" s="493"/>
      <c r="S6" s="493"/>
      <c r="T6" s="493"/>
      <c r="U6" s="493"/>
      <c r="V6" s="493"/>
    </row>
    <row r="7" spans="2:22" ht="15.75" customHeight="1">
      <c r="B7" s="507"/>
      <c r="C7" s="488"/>
      <c r="D7" s="488"/>
      <c r="E7" s="488"/>
      <c r="F7" s="488"/>
      <c r="G7" s="488"/>
      <c r="H7" s="488"/>
      <c r="I7" s="488"/>
      <c r="J7" s="488"/>
      <c r="K7" s="488"/>
      <c r="L7" s="504"/>
      <c r="M7" s="502"/>
      <c r="N7" s="495"/>
      <c r="O7" s="495"/>
      <c r="P7" s="495"/>
      <c r="Q7" s="495"/>
      <c r="R7" s="495"/>
      <c r="S7" s="495"/>
      <c r="T7" s="495"/>
      <c r="U7" s="495"/>
      <c r="V7" s="495"/>
    </row>
    <row r="8" spans="12:22" ht="10.5" customHeight="1">
      <c r="L8" s="40"/>
      <c r="M8" s="10"/>
      <c r="N8" s="7"/>
      <c r="O8" s="7"/>
      <c r="P8" s="7"/>
      <c r="Q8" s="7"/>
      <c r="R8" s="7"/>
      <c r="S8" s="7"/>
      <c r="T8" s="7"/>
      <c r="U8" s="7"/>
      <c r="V8" s="7"/>
    </row>
    <row r="9" spans="2:22" s="11" customFormat="1" ht="10.5" customHeight="1">
      <c r="B9" s="16">
        <f>SUM(B98,'2-11'!B92,'2-13'!B90,'2-15'!B98)</f>
        <v>39318</v>
      </c>
      <c r="C9" s="16">
        <f>SUM(C98,'2-11'!C92,'2-13'!C90,'2-15'!C98)</f>
        <v>47054</v>
      </c>
      <c r="D9" s="16">
        <f>SUM(D98,'2-11'!D92,'2-13'!D90,'2-15'!D98)</f>
        <v>39229</v>
      </c>
      <c r="E9" s="16">
        <f>SUM(E98,'2-11'!E92,'2-13'!E90,'2-15'!E98)</f>
        <v>36491</v>
      </c>
      <c r="F9" s="16">
        <f>SUM(F98,'2-11'!F92,'2-13'!F90,'2-15'!F98)</f>
        <v>33560</v>
      </c>
      <c r="G9" s="16">
        <f>SUM(G98,'2-11'!G92,'2-13'!G90,'2-15'!G98)</f>
        <v>24296</v>
      </c>
      <c r="H9" s="16">
        <f>SUM(H98,'2-11'!H92,'2-13'!H90,'2-15'!H98)</f>
        <v>14519</v>
      </c>
      <c r="I9" s="16">
        <f>SUM(I98,'2-11'!I92,'2-13'!I90,'2-15'!I98)</f>
        <v>7436</v>
      </c>
      <c r="J9" s="16">
        <f>SUM(J98,'2-11'!J92,'2-13'!J90,'2-15'!J98)</f>
        <v>3239</v>
      </c>
      <c r="K9" s="16">
        <f>SUM(K98,'2-11'!K92,'2-13'!K90,'2-15'!K98)</f>
        <v>832</v>
      </c>
      <c r="L9" s="16">
        <f>SUM(L98,'2-11'!L92,'2-13'!L90,'2-15'!L98)</f>
        <v>107</v>
      </c>
      <c r="M9" s="42"/>
      <c r="N9" s="486" t="s">
        <v>23</v>
      </c>
      <c r="O9" s="486"/>
      <c r="P9" s="486"/>
      <c r="Q9" s="486"/>
      <c r="R9" s="486"/>
      <c r="S9" s="486"/>
      <c r="T9" s="486"/>
      <c r="U9" s="486"/>
      <c r="V9" s="12"/>
    </row>
    <row r="10" spans="2:22" ht="5.25" customHeight="1">
      <c r="B10" s="24"/>
      <c r="C10" s="43"/>
      <c r="D10" s="43"/>
      <c r="E10" s="43"/>
      <c r="F10" s="43"/>
      <c r="G10" s="43"/>
      <c r="H10" s="43"/>
      <c r="I10" s="43"/>
      <c r="J10" s="43"/>
      <c r="K10" s="43"/>
      <c r="L10" s="44"/>
      <c r="M10" s="45"/>
      <c r="N10" s="18"/>
      <c r="O10" s="18"/>
      <c r="P10" s="18"/>
      <c r="Q10" s="18"/>
      <c r="R10" s="18"/>
      <c r="S10" s="18"/>
      <c r="T10" s="18"/>
      <c r="U10" s="18"/>
      <c r="V10" s="7"/>
    </row>
    <row r="11" spans="2:22" s="11" customFormat="1" ht="10.5" customHeight="1">
      <c r="B11" s="23">
        <f aca="true" t="shared" si="0" ref="B11:L11">SUM(B12:B13)</f>
        <v>378</v>
      </c>
      <c r="C11" s="23">
        <f t="shared" si="0"/>
        <v>486</v>
      </c>
      <c r="D11" s="23">
        <f t="shared" si="0"/>
        <v>371</v>
      </c>
      <c r="E11" s="23">
        <f t="shared" si="0"/>
        <v>397</v>
      </c>
      <c r="F11" s="23">
        <f t="shared" si="0"/>
        <v>373</v>
      </c>
      <c r="G11" s="23">
        <f t="shared" si="0"/>
        <v>288</v>
      </c>
      <c r="H11" s="23">
        <f t="shared" si="0"/>
        <v>182</v>
      </c>
      <c r="I11" s="23">
        <f t="shared" si="0"/>
        <v>89</v>
      </c>
      <c r="J11" s="23">
        <f t="shared" si="0"/>
        <v>43</v>
      </c>
      <c r="K11" s="23">
        <f t="shared" si="0"/>
        <v>10</v>
      </c>
      <c r="L11" s="41">
        <f t="shared" si="0"/>
        <v>2</v>
      </c>
      <c r="M11" s="42"/>
      <c r="N11" s="486" t="s">
        <v>24</v>
      </c>
      <c r="O11" s="486"/>
      <c r="P11" s="486"/>
      <c r="Q11" s="486"/>
      <c r="R11" s="486"/>
      <c r="S11" s="486"/>
      <c r="T11" s="486"/>
      <c r="U11" s="486"/>
      <c r="V11" s="12"/>
    </row>
    <row r="12" spans="2:22" ht="10.5" customHeight="1">
      <c r="B12" s="24">
        <v>232</v>
      </c>
      <c r="C12" s="24">
        <v>329</v>
      </c>
      <c r="D12" s="24">
        <v>242</v>
      </c>
      <c r="E12" s="24">
        <v>270</v>
      </c>
      <c r="F12" s="24">
        <v>221</v>
      </c>
      <c r="G12" s="24">
        <v>170</v>
      </c>
      <c r="H12" s="24">
        <v>111</v>
      </c>
      <c r="I12" s="24">
        <v>58</v>
      </c>
      <c r="J12" s="24">
        <v>34</v>
      </c>
      <c r="K12" s="24">
        <v>6</v>
      </c>
      <c r="L12" s="46">
        <v>0</v>
      </c>
      <c r="M12" s="45"/>
      <c r="N12" s="18"/>
      <c r="O12" s="18"/>
      <c r="P12" s="18"/>
      <c r="Q12" s="18"/>
      <c r="R12" s="492" t="s">
        <v>25</v>
      </c>
      <c r="S12" s="492"/>
      <c r="T12" s="492"/>
      <c r="U12" s="492"/>
      <c r="V12" s="7"/>
    </row>
    <row r="13" spans="2:22" ht="10.5" customHeight="1">
      <c r="B13" s="24">
        <v>146</v>
      </c>
      <c r="C13" s="24">
        <v>157</v>
      </c>
      <c r="D13" s="24">
        <v>129</v>
      </c>
      <c r="E13" s="24">
        <v>127</v>
      </c>
      <c r="F13" s="24">
        <v>152</v>
      </c>
      <c r="G13" s="24">
        <v>118</v>
      </c>
      <c r="H13" s="24">
        <v>71</v>
      </c>
      <c r="I13" s="24">
        <v>31</v>
      </c>
      <c r="J13" s="24">
        <v>9</v>
      </c>
      <c r="K13" s="24">
        <v>4</v>
      </c>
      <c r="L13" s="46">
        <v>2</v>
      </c>
      <c r="M13" s="45"/>
      <c r="N13" s="18"/>
      <c r="O13" s="18"/>
      <c r="P13" s="18"/>
      <c r="Q13" s="18"/>
      <c r="R13" s="492" t="s">
        <v>26</v>
      </c>
      <c r="S13" s="492"/>
      <c r="T13" s="492"/>
      <c r="U13" s="492"/>
      <c r="V13" s="7"/>
    </row>
    <row r="14" spans="2:22" ht="5.25" customHeight="1">
      <c r="B14" s="24"/>
      <c r="C14" s="43"/>
      <c r="D14" s="43"/>
      <c r="E14" s="43"/>
      <c r="F14" s="43"/>
      <c r="G14" s="43"/>
      <c r="H14" s="43"/>
      <c r="I14" s="43"/>
      <c r="J14" s="43"/>
      <c r="K14" s="43"/>
      <c r="L14" s="44"/>
      <c r="M14" s="45"/>
      <c r="N14" s="18"/>
      <c r="O14" s="18"/>
      <c r="P14" s="18"/>
      <c r="Q14" s="18"/>
      <c r="R14" s="18"/>
      <c r="S14" s="18"/>
      <c r="T14" s="18"/>
      <c r="U14" s="18"/>
      <c r="V14" s="7"/>
    </row>
    <row r="15" spans="2:22" s="11" customFormat="1" ht="10.5" customHeight="1">
      <c r="B15" s="23">
        <f aca="true" t="shared" si="1" ref="B15:L15">SUM(B16:B17)</f>
        <v>405</v>
      </c>
      <c r="C15" s="23">
        <f t="shared" si="1"/>
        <v>504</v>
      </c>
      <c r="D15" s="23">
        <f t="shared" si="1"/>
        <v>407</v>
      </c>
      <c r="E15" s="23">
        <f t="shared" si="1"/>
        <v>392</v>
      </c>
      <c r="F15" s="23">
        <f t="shared" si="1"/>
        <v>388</v>
      </c>
      <c r="G15" s="23">
        <f t="shared" si="1"/>
        <v>353</v>
      </c>
      <c r="H15" s="23">
        <f t="shared" si="1"/>
        <v>218</v>
      </c>
      <c r="I15" s="23">
        <f t="shared" si="1"/>
        <v>109</v>
      </c>
      <c r="J15" s="23">
        <f t="shared" si="1"/>
        <v>58</v>
      </c>
      <c r="K15" s="23">
        <f t="shared" si="1"/>
        <v>20</v>
      </c>
      <c r="L15" s="41">
        <f t="shared" si="1"/>
        <v>0</v>
      </c>
      <c r="M15" s="42"/>
      <c r="N15" s="486" t="s">
        <v>27</v>
      </c>
      <c r="O15" s="486"/>
      <c r="P15" s="486"/>
      <c r="Q15" s="486"/>
      <c r="R15" s="486"/>
      <c r="S15" s="486"/>
      <c r="T15" s="486"/>
      <c r="U15" s="486"/>
      <c r="V15" s="12"/>
    </row>
    <row r="16" spans="2:22" ht="10.5" customHeight="1">
      <c r="B16" s="24">
        <v>236</v>
      </c>
      <c r="C16" s="24">
        <v>300</v>
      </c>
      <c r="D16" s="24">
        <v>256</v>
      </c>
      <c r="E16" s="24">
        <v>244</v>
      </c>
      <c r="F16" s="24">
        <v>232</v>
      </c>
      <c r="G16" s="24">
        <v>183</v>
      </c>
      <c r="H16" s="24">
        <v>118</v>
      </c>
      <c r="I16" s="24">
        <v>58</v>
      </c>
      <c r="J16" s="24">
        <v>29</v>
      </c>
      <c r="K16" s="24">
        <v>13</v>
      </c>
      <c r="L16" s="46">
        <v>0</v>
      </c>
      <c r="M16" s="45"/>
      <c r="N16" s="18"/>
      <c r="O16" s="18"/>
      <c r="P16" s="18"/>
      <c r="Q16" s="18"/>
      <c r="R16" s="492" t="s">
        <v>25</v>
      </c>
      <c r="S16" s="492"/>
      <c r="T16" s="492"/>
      <c r="U16" s="492"/>
      <c r="V16" s="7"/>
    </row>
    <row r="17" spans="2:22" ht="10.5" customHeight="1">
      <c r="B17" s="24">
        <v>169</v>
      </c>
      <c r="C17" s="24">
        <v>204</v>
      </c>
      <c r="D17" s="24">
        <v>151</v>
      </c>
      <c r="E17" s="24">
        <v>148</v>
      </c>
      <c r="F17" s="24">
        <v>156</v>
      </c>
      <c r="G17" s="24">
        <v>170</v>
      </c>
      <c r="H17" s="24">
        <v>100</v>
      </c>
      <c r="I17" s="24">
        <v>51</v>
      </c>
      <c r="J17" s="24">
        <v>29</v>
      </c>
      <c r="K17" s="24">
        <v>7</v>
      </c>
      <c r="L17" s="46">
        <v>0</v>
      </c>
      <c r="M17" s="45"/>
      <c r="N17" s="18"/>
      <c r="O17" s="18"/>
      <c r="P17" s="18"/>
      <c r="Q17" s="18"/>
      <c r="R17" s="492" t="s">
        <v>26</v>
      </c>
      <c r="S17" s="492"/>
      <c r="T17" s="492"/>
      <c r="U17" s="492"/>
      <c r="V17" s="7"/>
    </row>
    <row r="18" spans="2:22" ht="5.25" customHeight="1">
      <c r="B18" s="24"/>
      <c r="C18" s="43"/>
      <c r="D18" s="43"/>
      <c r="E18" s="43"/>
      <c r="F18" s="43"/>
      <c r="G18" s="43"/>
      <c r="H18" s="43"/>
      <c r="I18" s="43"/>
      <c r="J18" s="43"/>
      <c r="K18" s="43"/>
      <c r="L18" s="44"/>
      <c r="M18" s="45"/>
      <c r="N18" s="18"/>
      <c r="O18" s="18"/>
      <c r="P18" s="18"/>
      <c r="Q18" s="18"/>
      <c r="R18" s="18"/>
      <c r="S18" s="18"/>
      <c r="T18" s="18"/>
      <c r="U18" s="18"/>
      <c r="V18" s="7"/>
    </row>
    <row r="19" spans="2:22" s="11" customFormat="1" ht="10.5" customHeight="1">
      <c r="B19" s="25">
        <v>152</v>
      </c>
      <c r="C19" s="25">
        <v>227</v>
      </c>
      <c r="D19" s="25">
        <v>190</v>
      </c>
      <c r="E19" s="25">
        <v>168</v>
      </c>
      <c r="F19" s="25">
        <v>166</v>
      </c>
      <c r="G19" s="25">
        <v>111</v>
      </c>
      <c r="H19" s="25">
        <v>73</v>
      </c>
      <c r="I19" s="25">
        <v>52</v>
      </c>
      <c r="J19" s="25">
        <v>18</v>
      </c>
      <c r="K19" s="25">
        <v>15</v>
      </c>
      <c r="L19" s="47">
        <v>0</v>
      </c>
      <c r="M19" s="42"/>
      <c r="N19" s="486" t="s">
        <v>28</v>
      </c>
      <c r="O19" s="486"/>
      <c r="P19" s="486"/>
      <c r="Q19" s="486"/>
      <c r="R19" s="486"/>
      <c r="S19" s="486"/>
      <c r="T19" s="486"/>
      <c r="U19" s="486"/>
      <c r="V19" s="12"/>
    </row>
    <row r="20" spans="2:22" ht="5.25" customHeight="1">
      <c r="B20" s="24"/>
      <c r="C20" s="43"/>
      <c r="D20" s="43"/>
      <c r="E20" s="43"/>
      <c r="F20" s="43"/>
      <c r="G20" s="43"/>
      <c r="H20" s="43"/>
      <c r="I20" s="43"/>
      <c r="J20" s="43"/>
      <c r="K20" s="43"/>
      <c r="L20" s="44"/>
      <c r="M20" s="45"/>
      <c r="N20" s="18"/>
      <c r="O20" s="18"/>
      <c r="P20" s="18"/>
      <c r="Q20" s="18"/>
      <c r="R20" s="18"/>
      <c r="S20" s="18"/>
      <c r="T20" s="18"/>
      <c r="U20" s="18"/>
      <c r="V20" s="7"/>
    </row>
    <row r="21" spans="2:22" s="11" customFormat="1" ht="10.5" customHeight="1">
      <c r="B21" s="23">
        <f aca="true" t="shared" si="2" ref="B21:L21">SUM(B22:B24)</f>
        <v>338</v>
      </c>
      <c r="C21" s="23">
        <f t="shared" si="2"/>
        <v>365</v>
      </c>
      <c r="D21" s="23">
        <f t="shared" si="2"/>
        <v>324</v>
      </c>
      <c r="E21" s="23">
        <f t="shared" si="2"/>
        <v>274</v>
      </c>
      <c r="F21" s="23">
        <f t="shared" si="2"/>
        <v>284</v>
      </c>
      <c r="G21" s="23">
        <f t="shared" si="2"/>
        <v>256</v>
      </c>
      <c r="H21" s="23">
        <f t="shared" si="2"/>
        <v>163</v>
      </c>
      <c r="I21" s="23">
        <f t="shared" si="2"/>
        <v>77</v>
      </c>
      <c r="J21" s="23">
        <f t="shared" si="2"/>
        <v>39</v>
      </c>
      <c r="K21" s="23">
        <f t="shared" si="2"/>
        <v>19</v>
      </c>
      <c r="L21" s="41">
        <f t="shared" si="2"/>
        <v>4</v>
      </c>
      <c r="M21" s="42"/>
      <c r="N21" s="486" t="s">
        <v>29</v>
      </c>
      <c r="O21" s="486"/>
      <c r="P21" s="486"/>
      <c r="Q21" s="486"/>
      <c r="R21" s="486"/>
      <c r="S21" s="486"/>
      <c r="T21" s="486"/>
      <c r="U21" s="486"/>
      <c r="V21" s="12"/>
    </row>
    <row r="22" spans="2:22" ht="10.5" customHeight="1">
      <c r="B22" s="24">
        <v>74</v>
      </c>
      <c r="C22" s="24">
        <v>76</v>
      </c>
      <c r="D22" s="24">
        <v>82</v>
      </c>
      <c r="E22" s="24">
        <v>81</v>
      </c>
      <c r="F22" s="24">
        <v>79</v>
      </c>
      <c r="G22" s="24">
        <v>66</v>
      </c>
      <c r="H22" s="24">
        <v>39</v>
      </c>
      <c r="I22" s="24">
        <v>22</v>
      </c>
      <c r="J22" s="24">
        <v>5</v>
      </c>
      <c r="K22" s="24">
        <v>3</v>
      </c>
      <c r="L22" s="46">
        <v>0</v>
      </c>
      <c r="M22" s="45"/>
      <c r="N22" s="18"/>
      <c r="O22" s="18"/>
      <c r="P22" s="18"/>
      <c r="Q22" s="18"/>
      <c r="R22" s="492" t="s">
        <v>25</v>
      </c>
      <c r="S22" s="492"/>
      <c r="T22" s="492"/>
      <c r="U22" s="492"/>
      <c r="V22" s="7"/>
    </row>
    <row r="23" spans="2:22" ht="10.5" customHeight="1">
      <c r="B23" s="24">
        <v>165</v>
      </c>
      <c r="C23" s="24">
        <v>197</v>
      </c>
      <c r="D23" s="24">
        <v>174</v>
      </c>
      <c r="E23" s="24">
        <v>132</v>
      </c>
      <c r="F23" s="24">
        <v>145</v>
      </c>
      <c r="G23" s="24">
        <v>126</v>
      </c>
      <c r="H23" s="24">
        <v>88</v>
      </c>
      <c r="I23" s="24">
        <v>44</v>
      </c>
      <c r="J23" s="24">
        <v>28</v>
      </c>
      <c r="K23" s="24">
        <v>15</v>
      </c>
      <c r="L23" s="46">
        <v>4</v>
      </c>
      <c r="M23" s="45"/>
      <c r="N23" s="18"/>
      <c r="O23" s="18"/>
      <c r="P23" s="18"/>
      <c r="Q23" s="18"/>
      <c r="R23" s="492" t="s">
        <v>26</v>
      </c>
      <c r="S23" s="492"/>
      <c r="T23" s="492"/>
      <c r="U23" s="492"/>
      <c r="V23" s="7"/>
    </row>
    <row r="24" spans="2:22" ht="10.5" customHeight="1">
      <c r="B24" s="24">
        <v>99</v>
      </c>
      <c r="C24" s="24">
        <v>92</v>
      </c>
      <c r="D24" s="24">
        <v>68</v>
      </c>
      <c r="E24" s="24">
        <v>61</v>
      </c>
      <c r="F24" s="24">
        <v>60</v>
      </c>
      <c r="G24" s="24">
        <v>64</v>
      </c>
      <c r="H24" s="24">
        <v>36</v>
      </c>
      <c r="I24" s="24">
        <v>11</v>
      </c>
      <c r="J24" s="24">
        <v>6</v>
      </c>
      <c r="K24" s="24">
        <v>1</v>
      </c>
      <c r="L24" s="46">
        <v>0</v>
      </c>
      <c r="M24" s="45"/>
      <c r="N24" s="18"/>
      <c r="O24" s="18"/>
      <c r="P24" s="18"/>
      <c r="Q24" s="18"/>
      <c r="R24" s="492" t="s">
        <v>30</v>
      </c>
      <c r="S24" s="492"/>
      <c r="T24" s="492"/>
      <c r="U24" s="492"/>
      <c r="V24" s="7"/>
    </row>
    <row r="25" spans="2:22" ht="5.25" customHeight="1">
      <c r="B25" s="24"/>
      <c r="C25" s="43"/>
      <c r="D25" s="43"/>
      <c r="E25" s="43"/>
      <c r="F25" s="43"/>
      <c r="G25" s="43"/>
      <c r="H25" s="43"/>
      <c r="I25" s="43"/>
      <c r="J25" s="43"/>
      <c r="K25" s="43"/>
      <c r="L25" s="44"/>
      <c r="M25" s="45"/>
      <c r="N25" s="18"/>
      <c r="O25" s="18"/>
      <c r="P25" s="18"/>
      <c r="Q25" s="18"/>
      <c r="R25" s="18"/>
      <c r="S25" s="18"/>
      <c r="T25" s="18"/>
      <c r="U25" s="18"/>
      <c r="V25" s="7"/>
    </row>
    <row r="26" spans="2:22" s="11" customFormat="1" ht="10.5" customHeight="1">
      <c r="B26" s="23">
        <f aca="true" t="shared" si="3" ref="B26:L26">SUM(B27:B28)</f>
        <v>365</v>
      </c>
      <c r="C26" s="23">
        <f t="shared" si="3"/>
        <v>397</v>
      </c>
      <c r="D26" s="23">
        <f t="shared" si="3"/>
        <v>282</v>
      </c>
      <c r="E26" s="23">
        <f t="shared" si="3"/>
        <v>252</v>
      </c>
      <c r="F26" s="23">
        <f t="shared" si="3"/>
        <v>200</v>
      </c>
      <c r="G26" s="23">
        <f t="shared" si="3"/>
        <v>159</v>
      </c>
      <c r="H26" s="23">
        <f t="shared" si="3"/>
        <v>84</v>
      </c>
      <c r="I26" s="23">
        <f t="shared" si="3"/>
        <v>55</v>
      </c>
      <c r="J26" s="23">
        <f t="shared" si="3"/>
        <v>27</v>
      </c>
      <c r="K26" s="23">
        <f t="shared" si="3"/>
        <v>4</v>
      </c>
      <c r="L26" s="41">
        <f t="shared" si="3"/>
        <v>1</v>
      </c>
      <c r="M26" s="42"/>
      <c r="N26" s="486" t="s">
        <v>31</v>
      </c>
      <c r="O26" s="486"/>
      <c r="P26" s="486"/>
      <c r="Q26" s="486"/>
      <c r="R26" s="486"/>
      <c r="S26" s="486"/>
      <c r="T26" s="486"/>
      <c r="U26" s="486"/>
      <c r="V26" s="12"/>
    </row>
    <row r="27" spans="2:22" ht="10.5" customHeight="1">
      <c r="B27" s="24">
        <v>134</v>
      </c>
      <c r="C27" s="24">
        <v>132</v>
      </c>
      <c r="D27" s="24">
        <v>92</v>
      </c>
      <c r="E27" s="24">
        <v>70</v>
      </c>
      <c r="F27" s="24">
        <v>73</v>
      </c>
      <c r="G27" s="24">
        <v>63</v>
      </c>
      <c r="H27" s="24">
        <v>43</v>
      </c>
      <c r="I27" s="24">
        <v>24</v>
      </c>
      <c r="J27" s="24">
        <v>12</v>
      </c>
      <c r="K27" s="24">
        <v>1</v>
      </c>
      <c r="L27" s="46">
        <v>0</v>
      </c>
      <c r="M27" s="45"/>
      <c r="N27" s="18"/>
      <c r="O27" s="18"/>
      <c r="P27" s="18"/>
      <c r="Q27" s="18"/>
      <c r="R27" s="492" t="s">
        <v>25</v>
      </c>
      <c r="S27" s="492"/>
      <c r="T27" s="492"/>
      <c r="U27" s="492"/>
      <c r="V27" s="7"/>
    </row>
    <row r="28" spans="2:22" ht="10.5" customHeight="1">
      <c r="B28" s="24">
        <v>231</v>
      </c>
      <c r="C28" s="24">
        <v>265</v>
      </c>
      <c r="D28" s="24">
        <v>190</v>
      </c>
      <c r="E28" s="24">
        <v>182</v>
      </c>
      <c r="F28" s="24">
        <v>127</v>
      </c>
      <c r="G28" s="24">
        <v>96</v>
      </c>
      <c r="H28" s="24">
        <v>41</v>
      </c>
      <c r="I28" s="24">
        <v>31</v>
      </c>
      <c r="J28" s="24">
        <v>15</v>
      </c>
      <c r="K28" s="24">
        <v>3</v>
      </c>
      <c r="L28" s="46">
        <v>1</v>
      </c>
      <c r="M28" s="45"/>
      <c r="N28" s="18"/>
      <c r="O28" s="18"/>
      <c r="P28" s="18"/>
      <c r="Q28" s="18"/>
      <c r="R28" s="500" t="s">
        <v>26</v>
      </c>
      <c r="S28" s="500"/>
      <c r="T28" s="500"/>
      <c r="U28" s="500"/>
      <c r="V28" s="7"/>
    </row>
    <row r="29" spans="2:22" ht="5.25" customHeight="1">
      <c r="B29" s="24"/>
      <c r="C29" s="43"/>
      <c r="D29" s="43"/>
      <c r="E29" s="43"/>
      <c r="F29" s="43"/>
      <c r="G29" s="43"/>
      <c r="H29" s="43"/>
      <c r="I29" s="43"/>
      <c r="J29" s="43"/>
      <c r="K29" s="43"/>
      <c r="L29" s="44"/>
      <c r="M29" s="45"/>
      <c r="N29" s="18"/>
      <c r="O29" s="18"/>
      <c r="P29" s="18"/>
      <c r="Q29" s="18"/>
      <c r="R29" s="18"/>
      <c r="S29" s="18"/>
      <c r="T29" s="18"/>
      <c r="U29" s="18"/>
      <c r="V29" s="7"/>
    </row>
    <row r="30" spans="2:22" s="11" customFormat="1" ht="10.5" customHeight="1">
      <c r="B30" s="23">
        <f aca="true" t="shared" si="4" ref="B30:L30">SUM(B31:B34)</f>
        <v>535</v>
      </c>
      <c r="C30" s="23">
        <f t="shared" si="4"/>
        <v>606</v>
      </c>
      <c r="D30" s="23">
        <f t="shared" si="4"/>
        <v>489</v>
      </c>
      <c r="E30" s="23">
        <f t="shared" si="4"/>
        <v>434</v>
      </c>
      <c r="F30" s="23">
        <f t="shared" si="4"/>
        <v>486</v>
      </c>
      <c r="G30" s="23">
        <f t="shared" si="4"/>
        <v>357</v>
      </c>
      <c r="H30" s="23">
        <f t="shared" si="4"/>
        <v>248</v>
      </c>
      <c r="I30" s="23">
        <f t="shared" si="4"/>
        <v>113</v>
      </c>
      <c r="J30" s="23">
        <f t="shared" si="4"/>
        <v>48</v>
      </c>
      <c r="K30" s="23">
        <f t="shared" si="4"/>
        <v>22</v>
      </c>
      <c r="L30" s="41">
        <f t="shared" si="4"/>
        <v>1</v>
      </c>
      <c r="M30" s="42"/>
      <c r="N30" s="486" t="s">
        <v>32</v>
      </c>
      <c r="O30" s="486"/>
      <c r="P30" s="486"/>
      <c r="Q30" s="486"/>
      <c r="R30" s="486"/>
      <c r="S30" s="486"/>
      <c r="T30" s="486"/>
      <c r="U30" s="486"/>
      <c r="V30" s="12"/>
    </row>
    <row r="31" spans="2:22" ht="10.5" customHeight="1">
      <c r="B31" s="24">
        <v>141</v>
      </c>
      <c r="C31" s="24">
        <v>132</v>
      </c>
      <c r="D31" s="24">
        <v>119</v>
      </c>
      <c r="E31" s="24">
        <v>127</v>
      </c>
      <c r="F31" s="24">
        <v>149</v>
      </c>
      <c r="G31" s="24">
        <v>120</v>
      </c>
      <c r="H31" s="24">
        <v>75</v>
      </c>
      <c r="I31" s="24">
        <v>21</v>
      </c>
      <c r="J31" s="24">
        <v>9</v>
      </c>
      <c r="K31" s="24">
        <v>6</v>
      </c>
      <c r="L31" s="46">
        <v>0</v>
      </c>
      <c r="M31" s="45"/>
      <c r="N31" s="18"/>
      <c r="O31" s="18"/>
      <c r="P31" s="18"/>
      <c r="Q31" s="18"/>
      <c r="R31" s="492" t="s">
        <v>25</v>
      </c>
      <c r="S31" s="492"/>
      <c r="T31" s="492"/>
      <c r="U31" s="492"/>
      <c r="V31" s="7"/>
    </row>
    <row r="32" spans="2:22" ht="10.5" customHeight="1">
      <c r="B32" s="24">
        <v>167</v>
      </c>
      <c r="C32" s="24">
        <v>174</v>
      </c>
      <c r="D32" s="24">
        <v>138</v>
      </c>
      <c r="E32" s="24">
        <v>115</v>
      </c>
      <c r="F32" s="24">
        <v>93</v>
      </c>
      <c r="G32" s="24">
        <v>72</v>
      </c>
      <c r="H32" s="24">
        <v>56</v>
      </c>
      <c r="I32" s="24">
        <v>27</v>
      </c>
      <c r="J32" s="24">
        <v>14</v>
      </c>
      <c r="K32" s="24">
        <v>7</v>
      </c>
      <c r="L32" s="46">
        <v>0</v>
      </c>
      <c r="M32" s="45"/>
      <c r="N32" s="18"/>
      <c r="O32" s="18"/>
      <c r="P32" s="18"/>
      <c r="Q32" s="18"/>
      <c r="R32" s="492" t="s">
        <v>26</v>
      </c>
      <c r="S32" s="492"/>
      <c r="T32" s="492"/>
      <c r="U32" s="492"/>
      <c r="V32" s="7"/>
    </row>
    <row r="33" spans="2:22" ht="10.5" customHeight="1">
      <c r="B33" s="24">
        <v>165</v>
      </c>
      <c r="C33" s="24">
        <v>211</v>
      </c>
      <c r="D33" s="24">
        <v>153</v>
      </c>
      <c r="E33" s="24">
        <v>146</v>
      </c>
      <c r="F33" s="24">
        <v>174</v>
      </c>
      <c r="G33" s="24">
        <v>119</v>
      </c>
      <c r="H33" s="24">
        <v>84</v>
      </c>
      <c r="I33" s="24">
        <v>46</v>
      </c>
      <c r="J33" s="24">
        <v>13</v>
      </c>
      <c r="K33" s="24">
        <v>2</v>
      </c>
      <c r="L33" s="46">
        <v>0</v>
      </c>
      <c r="M33" s="45"/>
      <c r="N33" s="18"/>
      <c r="O33" s="18"/>
      <c r="P33" s="18"/>
      <c r="Q33" s="18"/>
      <c r="R33" s="492" t="s">
        <v>30</v>
      </c>
      <c r="S33" s="492"/>
      <c r="T33" s="492"/>
      <c r="U33" s="492"/>
      <c r="V33" s="7"/>
    </row>
    <row r="34" spans="2:22" ht="10.5" customHeight="1">
      <c r="B34" s="24">
        <v>62</v>
      </c>
      <c r="C34" s="24">
        <v>89</v>
      </c>
      <c r="D34" s="24">
        <v>79</v>
      </c>
      <c r="E34" s="24">
        <v>46</v>
      </c>
      <c r="F34" s="24">
        <v>70</v>
      </c>
      <c r="G34" s="24">
        <v>46</v>
      </c>
      <c r="H34" s="24">
        <v>33</v>
      </c>
      <c r="I34" s="24">
        <v>19</v>
      </c>
      <c r="J34" s="24">
        <v>12</v>
      </c>
      <c r="K34" s="24">
        <v>7</v>
      </c>
      <c r="L34" s="46">
        <v>1</v>
      </c>
      <c r="M34" s="45"/>
      <c r="N34" s="18"/>
      <c r="O34" s="18"/>
      <c r="P34" s="18"/>
      <c r="Q34" s="18"/>
      <c r="R34" s="492" t="s">
        <v>33</v>
      </c>
      <c r="S34" s="492"/>
      <c r="T34" s="492"/>
      <c r="U34" s="492"/>
      <c r="V34" s="7"/>
    </row>
    <row r="35" spans="2:22" ht="5.25" customHeight="1">
      <c r="B35" s="24"/>
      <c r="C35" s="43"/>
      <c r="D35" s="43"/>
      <c r="E35" s="43"/>
      <c r="F35" s="43"/>
      <c r="G35" s="43"/>
      <c r="H35" s="43"/>
      <c r="I35" s="43"/>
      <c r="J35" s="43"/>
      <c r="K35" s="43"/>
      <c r="L35" s="44"/>
      <c r="M35" s="45"/>
      <c r="N35" s="18"/>
      <c r="O35" s="18"/>
      <c r="P35" s="18"/>
      <c r="Q35" s="18"/>
      <c r="R35" s="27"/>
      <c r="S35" s="27"/>
      <c r="T35" s="27"/>
      <c r="U35" s="27"/>
      <c r="V35" s="7"/>
    </row>
    <row r="36" spans="2:22" s="11" customFormat="1" ht="10.5" customHeight="1">
      <c r="B36" s="23">
        <f aca="true" t="shared" si="5" ref="B36:L36">SUM(B37:B39)</f>
        <v>493</v>
      </c>
      <c r="C36" s="23">
        <f t="shared" si="5"/>
        <v>572</v>
      </c>
      <c r="D36" s="23">
        <f t="shared" si="5"/>
        <v>407</v>
      </c>
      <c r="E36" s="23">
        <f t="shared" si="5"/>
        <v>320</v>
      </c>
      <c r="F36" s="23">
        <f t="shared" si="5"/>
        <v>296</v>
      </c>
      <c r="G36" s="23">
        <f t="shared" si="5"/>
        <v>285</v>
      </c>
      <c r="H36" s="23">
        <f t="shared" si="5"/>
        <v>172</v>
      </c>
      <c r="I36" s="23">
        <f t="shared" si="5"/>
        <v>78</v>
      </c>
      <c r="J36" s="23">
        <f t="shared" si="5"/>
        <v>41</v>
      </c>
      <c r="K36" s="23">
        <f t="shared" si="5"/>
        <v>9</v>
      </c>
      <c r="L36" s="41">
        <f t="shared" si="5"/>
        <v>1</v>
      </c>
      <c r="M36" s="42"/>
      <c r="N36" s="486" t="s">
        <v>34</v>
      </c>
      <c r="O36" s="486"/>
      <c r="P36" s="486"/>
      <c r="Q36" s="486"/>
      <c r="R36" s="486"/>
      <c r="S36" s="486"/>
      <c r="T36" s="486"/>
      <c r="U36" s="486"/>
      <c r="V36" s="12"/>
    </row>
    <row r="37" spans="2:22" ht="10.5" customHeight="1">
      <c r="B37" s="24">
        <v>121</v>
      </c>
      <c r="C37" s="24">
        <v>142</v>
      </c>
      <c r="D37" s="24">
        <v>110</v>
      </c>
      <c r="E37" s="24">
        <v>91</v>
      </c>
      <c r="F37" s="24">
        <v>80</v>
      </c>
      <c r="G37" s="24">
        <v>78</v>
      </c>
      <c r="H37" s="24">
        <v>44</v>
      </c>
      <c r="I37" s="24">
        <v>16</v>
      </c>
      <c r="J37" s="24">
        <v>11</v>
      </c>
      <c r="K37" s="24">
        <v>0</v>
      </c>
      <c r="L37" s="46">
        <v>0</v>
      </c>
      <c r="M37" s="45"/>
      <c r="N37" s="18"/>
      <c r="O37" s="18"/>
      <c r="P37" s="18"/>
      <c r="Q37" s="18"/>
      <c r="R37" s="492" t="s">
        <v>25</v>
      </c>
      <c r="S37" s="492"/>
      <c r="T37" s="492"/>
      <c r="U37" s="492"/>
      <c r="V37" s="7"/>
    </row>
    <row r="38" spans="2:22" ht="10.5" customHeight="1">
      <c r="B38" s="24">
        <v>147</v>
      </c>
      <c r="C38" s="24">
        <v>150</v>
      </c>
      <c r="D38" s="24">
        <v>126</v>
      </c>
      <c r="E38" s="24">
        <v>86</v>
      </c>
      <c r="F38" s="24">
        <v>76</v>
      </c>
      <c r="G38" s="24">
        <v>95</v>
      </c>
      <c r="H38" s="24">
        <v>62</v>
      </c>
      <c r="I38" s="24">
        <v>32</v>
      </c>
      <c r="J38" s="24">
        <v>19</v>
      </c>
      <c r="K38" s="24">
        <v>6</v>
      </c>
      <c r="L38" s="46">
        <v>1</v>
      </c>
      <c r="M38" s="45"/>
      <c r="N38" s="18"/>
      <c r="O38" s="18"/>
      <c r="P38" s="18"/>
      <c r="Q38" s="18"/>
      <c r="R38" s="492" t="s">
        <v>26</v>
      </c>
      <c r="S38" s="492"/>
      <c r="T38" s="492"/>
      <c r="U38" s="492"/>
      <c r="V38" s="7"/>
    </row>
    <row r="39" spans="2:22" ht="10.5" customHeight="1">
      <c r="B39" s="24">
        <v>225</v>
      </c>
      <c r="C39" s="24">
        <v>280</v>
      </c>
      <c r="D39" s="24">
        <v>171</v>
      </c>
      <c r="E39" s="24">
        <v>143</v>
      </c>
      <c r="F39" s="24">
        <v>140</v>
      </c>
      <c r="G39" s="24">
        <v>112</v>
      </c>
      <c r="H39" s="24">
        <v>66</v>
      </c>
      <c r="I39" s="24">
        <v>30</v>
      </c>
      <c r="J39" s="24">
        <v>11</v>
      </c>
      <c r="K39" s="24">
        <v>3</v>
      </c>
      <c r="L39" s="46">
        <v>0</v>
      </c>
      <c r="M39" s="45"/>
      <c r="N39" s="18"/>
      <c r="O39" s="18"/>
      <c r="P39" s="18"/>
      <c r="Q39" s="18"/>
      <c r="R39" s="492" t="s">
        <v>30</v>
      </c>
      <c r="S39" s="492"/>
      <c r="T39" s="492"/>
      <c r="U39" s="492"/>
      <c r="V39" s="7"/>
    </row>
    <row r="40" spans="2:22" ht="5.25" customHeight="1">
      <c r="B40" s="24"/>
      <c r="C40" s="43"/>
      <c r="D40" s="43"/>
      <c r="E40" s="43"/>
      <c r="F40" s="43"/>
      <c r="G40" s="43"/>
      <c r="H40" s="43"/>
      <c r="I40" s="43"/>
      <c r="J40" s="43"/>
      <c r="K40" s="43"/>
      <c r="L40" s="44"/>
      <c r="M40" s="45"/>
      <c r="N40" s="18"/>
      <c r="O40" s="18"/>
      <c r="P40" s="18"/>
      <c r="Q40" s="18"/>
      <c r="R40" s="18"/>
      <c r="S40" s="18"/>
      <c r="T40" s="18"/>
      <c r="U40" s="18"/>
      <c r="V40" s="7"/>
    </row>
    <row r="41" spans="2:22" s="11" customFormat="1" ht="10.5" customHeight="1">
      <c r="B41" s="23">
        <f aca="true" t="shared" si="6" ref="B41:L41">SUM(B42:B47)</f>
        <v>914</v>
      </c>
      <c r="C41" s="23">
        <f t="shared" si="6"/>
        <v>1164</v>
      </c>
      <c r="D41" s="23">
        <f t="shared" si="6"/>
        <v>895</v>
      </c>
      <c r="E41" s="23">
        <f t="shared" si="6"/>
        <v>772</v>
      </c>
      <c r="F41" s="23">
        <f t="shared" si="6"/>
        <v>665</v>
      </c>
      <c r="G41" s="23">
        <f t="shared" si="6"/>
        <v>471</v>
      </c>
      <c r="H41" s="23">
        <f t="shared" si="6"/>
        <v>311</v>
      </c>
      <c r="I41" s="23">
        <f t="shared" si="6"/>
        <v>171</v>
      </c>
      <c r="J41" s="23">
        <f t="shared" si="6"/>
        <v>69</v>
      </c>
      <c r="K41" s="23">
        <f t="shared" si="6"/>
        <v>15</v>
      </c>
      <c r="L41" s="41">
        <f t="shared" si="6"/>
        <v>3</v>
      </c>
      <c r="M41" s="42"/>
      <c r="N41" s="486" t="s">
        <v>35</v>
      </c>
      <c r="O41" s="486"/>
      <c r="P41" s="486"/>
      <c r="Q41" s="486"/>
      <c r="R41" s="486"/>
      <c r="S41" s="486"/>
      <c r="T41" s="486"/>
      <c r="U41" s="486"/>
      <c r="V41" s="12"/>
    </row>
    <row r="42" spans="2:22" ht="10.5" customHeight="1">
      <c r="B42" s="24">
        <v>122</v>
      </c>
      <c r="C42" s="24">
        <v>158</v>
      </c>
      <c r="D42" s="24">
        <v>126</v>
      </c>
      <c r="E42" s="24">
        <v>112</v>
      </c>
      <c r="F42" s="24">
        <v>107</v>
      </c>
      <c r="G42" s="24">
        <v>84</v>
      </c>
      <c r="H42" s="24">
        <v>48</v>
      </c>
      <c r="I42" s="24">
        <v>32</v>
      </c>
      <c r="J42" s="24">
        <v>12</v>
      </c>
      <c r="K42" s="24">
        <v>1</v>
      </c>
      <c r="L42" s="46">
        <v>0</v>
      </c>
      <c r="M42" s="45"/>
      <c r="N42" s="18"/>
      <c r="O42" s="18"/>
      <c r="P42" s="18"/>
      <c r="Q42" s="18"/>
      <c r="R42" s="492" t="s">
        <v>25</v>
      </c>
      <c r="S42" s="492"/>
      <c r="T42" s="492"/>
      <c r="U42" s="492"/>
      <c r="V42" s="7"/>
    </row>
    <row r="43" spans="2:22" ht="10.5" customHeight="1">
      <c r="B43" s="24">
        <v>116</v>
      </c>
      <c r="C43" s="24">
        <v>177</v>
      </c>
      <c r="D43" s="24">
        <v>120</v>
      </c>
      <c r="E43" s="24">
        <v>97</v>
      </c>
      <c r="F43" s="24">
        <v>95</v>
      </c>
      <c r="G43" s="24">
        <v>74</v>
      </c>
      <c r="H43" s="24">
        <v>46</v>
      </c>
      <c r="I43" s="24">
        <v>23</v>
      </c>
      <c r="J43" s="24">
        <v>10</v>
      </c>
      <c r="K43" s="24">
        <v>2</v>
      </c>
      <c r="L43" s="46">
        <v>0</v>
      </c>
      <c r="M43" s="45"/>
      <c r="N43" s="18"/>
      <c r="O43" s="18"/>
      <c r="P43" s="18"/>
      <c r="Q43" s="18"/>
      <c r="R43" s="492" t="s">
        <v>26</v>
      </c>
      <c r="S43" s="492"/>
      <c r="T43" s="492"/>
      <c r="U43" s="492"/>
      <c r="V43" s="7"/>
    </row>
    <row r="44" spans="2:22" ht="10.5" customHeight="1">
      <c r="B44" s="24">
        <v>158</v>
      </c>
      <c r="C44" s="24">
        <v>171</v>
      </c>
      <c r="D44" s="24">
        <v>159</v>
      </c>
      <c r="E44" s="24">
        <v>109</v>
      </c>
      <c r="F44" s="24">
        <v>84</v>
      </c>
      <c r="G44" s="24">
        <v>61</v>
      </c>
      <c r="H44" s="24">
        <v>35</v>
      </c>
      <c r="I44" s="24">
        <v>19</v>
      </c>
      <c r="J44" s="24">
        <v>6</v>
      </c>
      <c r="K44" s="24">
        <v>2</v>
      </c>
      <c r="L44" s="46">
        <v>0</v>
      </c>
      <c r="M44" s="45"/>
      <c r="N44" s="18"/>
      <c r="O44" s="18"/>
      <c r="P44" s="18"/>
      <c r="Q44" s="18"/>
      <c r="R44" s="492" t="s">
        <v>30</v>
      </c>
      <c r="S44" s="492"/>
      <c r="T44" s="492"/>
      <c r="U44" s="492"/>
      <c r="V44" s="7"/>
    </row>
    <row r="45" spans="2:22" ht="10.5" customHeight="1">
      <c r="B45" s="24">
        <v>163</v>
      </c>
      <c r="C45" s="24">
        <v>245</v>
      </c>
      <c r="D45" s="24">
        <v>206</v>
      </c>
      <c r="E45" s="24">
        <v>168</v>
      </c>
      <c r="F45" s="24">
        <v>148</v>
      </c>
      <c r="G45" s="24">
        <v>107</v>
      </c>
      <c r="H45" s="24">
        <v>75</v>
      </c>
      <c r="I45" s="24">
        <v>37</v>
      </c>
      <c r="J45" s="24">
        <v>19</v>
      </c>
      <c r="K45" s="24">
        <v>5</v>
      </c>
      <c r="L45" s="46">
        <v>0</v>
      </c>
      <c r="M45" s="45"/>
      <c r="N45" s="18"/>
      <c r="O45" s="18"/>
      <c r="P45" s="18"/>
      <c r="Q45" s="18"/>
      <c r="R45" s="492" t="s">
        <v>33</v>
      </c>
      <c r="S45" s="492"/>
      <c r="T45" s="492"/>
      <c r="U45" s="492"/>
      <c r="V45" s="7"/>
    </row>
    <row r="46" spans="2:22" ht="10.5" customHeight="1">
      <c r="B46" s="24">
        <v>174</v>
      </c>
      <c r="C46" s="24">
        <v>208</v>
      </c>
      <c r="D46" s="24">
        <v>169</v>
      </c>
      <c r="E46" s="24">
        <v>154</v>
      </c>
      <c r="F46" s="24">
        <v>138</v>
      </c>
      <c r="G46" s="24">
        <v>82</v>
      </c>
      <c r="H46" s="24">
        <v>66</v>
      </c>
      <c r="I46" s="24">
        <v>36</v>
      </c>
      <c r="J46" s="24">
        <v>15</v>
      </c>
      <c r="K46" s="24">
        <v>2</v>
      </c>
      <c r="L46" s="46">
        <v>2</v>
      </c>
      <c r="M46" s="45"/>
      <c r="N46" s="18"/>
      <c r="O46" s="18"/>
      <c r="P46" s="18"/>
      <c r="Q46" s="18"/>
      <c r="R46" s="492" t="s">
        <v>36</v>
      </c>
      <c r="S46" s="492"/>
      <c r="T46" s="492"/>
      <c r="U46" s="492"/>
      <c r="V46" s="7"/>
    </row>
    <row r="47" spans="2:22" ht="10.5" customHeight="1">
      <c r="B47" s="24">
        <v>181</v>
      </c>
      <c r="C47" s="24">
        <v>205</v>
      </c>
      <c r="D47" s="24">
        <v>115</v>
      </c>
      <c r="E47" s="24">
        <v>132</v>
      </c>
      <c r="F47" s="24">
        <v>93</v>
      </c>
      <c r="G47" s="24">
        <v>63</v>
      </c>
      <c r="H47" s="24">
        <v>41</v>
      </c>
      <c r="I47" s="24">
        <v>24</v>
      </c>
      <c r="J47" s="24">
        <v>7</v>
      </c>
      <c r="K47" s="24">
        <v>3</v>
      </c>
      <c r="L47" s="46">
        <v>1</v>
      </c>
      <c r="M47" s="45"/>
      <c r="N47" s="18"/>
      <c r="O47" s="18"/>
      <c r="P47" s="18"/>
      <c r="Q47" s="18"/>
      <c r="R47" s="492" t="s">
        <v>37</v>
      </c>
      <c r="S47" s="492"/>
      <c r="T47" s="492"/>
      <c r="U47" s="492"/>
      <c r="V47" s="7"/>
    </row>
    <row r="48" spans="2:22" ht="5.25" customHeight="1">
      <c r="B48" s="24"/>
      <c r="C48" s="22"/>
      <c r="D48" s="22"/>
      <c r="E48" s="22"/>
      <c r="F48" s="22"/>
      <c r="G48" s="22"/>
      <c r="H48" s="22"/>
      <c r="I48" s="22"/>
      <c r="J48" s="22"/>
      <c r="K48" s="22"/>
      <c r="L48" s="46"/>
      <c r="M48" s="10"/>
      <c r="N48" s="7"/>
      <c r="O48" s="7"/>
      <c r="P48" s="7"/>
      <c r="Q48" s="7"/>
      <c r="R48" s="7"/>
      <c r="S48" s="7"/>
      <c r="T48" s="7"/>
      <c r="U48" s="7"/>
      <c r="V48" s="7"/>
    </row>
    <row r="49" spans="2:22" s="11" customFormat="1" ht="10.5" customHeight="1">
      <c r="B49" s="16">
        <f aca="true" t="shared" si="7" ref="B49:L49">SUM(B50:B52)</f>
        <v>529</v>
      </c>
      <c r="C49" s="16">
        <f t="shared" si="7"/>
        <v>641</v>
      </c>
      <c r="D49" s="16">
        <f t="shared" si="7"/>
        <v>475</v>
      </c>
      <c r="E49" s="16">
        <f t="shared" si="7"/>
        <v>390</v>
      </c>
      <c r="F49" s="16">
        <f t="shared" si="7"/>
        <v>305</v>
      </c>
      <c r="G49" s="16">
        <f t="shared" si="7"/>
        <v>262</v>
      </c>
      <c r="H49" s="16">
        <f t="shared" si="7"/>
        <v>178</v>
      </c>
      <c r="I49" s="16">
        <f t="shared" si="7"/>
        <v>112</v>
      </c>
      <c r="J49" s="16">
        <f t="shared" si="7"/>
        <v>40</v>
      </c>
      <c r="K49" s="16">
        <f t="shared" si="7"/>
        <v>13</v>
      </c>
      <c r="L49" s="41">
        <f t="shared" si="7"/>
        <v>1</v>
      </c>
      <c r="M49" s="42"/>
      <c r="N49" s="486" t="s">
        <v>38</v>
      </c>
      <c r="O49" s="486"/>
      <c r="P49" s="486"/>
      <c r="Q49" s="486"/>
      <c r="R49" s="486"/>
      <c r="S49" s="486"/>
      <c r="T49" s="486"/>
      <c r="U49" s="486"/>
      <c r="V49" s="12"/>
    </row>
    <row r="50" spans="2:22" ht="10.5" customHeight="1">
      <c r="B50" s="24">
        <v>157</v>
      </c>
      <c r="C50" s="24">
        <v>184</v>
      </c>
      <c r="D50" s="24">
        <v>135</v>
      </c>
      <c r="E50" s="24">
        <v>125</v>
      </c>
      <c r="F50" s="24">
        <v>90</v>
      </c>
      <c r="G50" s="24">
        <v>73</v>
      </c>
      <c r="H50" s="24">
        <v>58</v>
      </c>
      <c r="I50" s="24">
        <v>32</v>
      </c>
      <c r="J50" s="24">
        <v>12</v>
      </c>
      <c r="K50" s="24">
        <v>4</v>
      </c>
      <c r="L50" s="46">
        <v>0</v>
      </c>
      <c r="M50" s="45"/>
      <c r="N50" s="18"/>
      <c r="O50" s="18"/>
      <c r="P50" s="18"/>
      <c r="Q50" s="18"/>
      <c r="R50" s="492" t="s">
        <v>25</v>
      </c>
      <c r="S50" s="492"/>
      <c r="T50" s="492"/>
      <c r="U50" s="492"/>
      <c r="V50" s="7"/>
    </row>
    <row r="51" spans="2:22" ht="10.5" customHeight="1">
      <c r="B51" s="24">
        <v>148</v>
      </c>
      <c r="C51" s="24">
        <v>189</v>
      </c>
      <c r="D51" s="24">
        <v>149</v>
      </c>
      <c r="E51" s="24">
        <v>96</v>
      </c>
      <c r="F51" s="24">
        <v>92</v>
      </c>
      <c r="G51" s="24">
        <v>85</v>
      </c>
      <c r="H51" s="24">
        <v>43</v>
      </c>
      <c r="I51" s="24">
        <v>28</v>
      </c>
      <c r="J51" s="24">
        <v>11</v>
      </c>
      <c r="K51" s="24">
        <v>4</v>
      </c>
      <c r="L51" s="46">
        <v>1</v>
      </c>
      <c r="M51" s="45"/>
      <c r="N51" s="18"/>
      <c r="O51" s="18"/>
      <c r="P51" s="18"/>
      <c r="Q51" s="18"/>
      <c r="R51" s="492" t="s">
        <v>26</v>
      </c>
      <c r="S51" s="492"/>
      <c r="T51" s="492"/>
      <c r="U51" s="492"/>
      <c r="V51" s="7"/>
    </row>
    <row r="52" spans="2:22" ht="10.5" customHeight="1">
      <c r="B52" s="24">
        <v>224</v>
      </c>
      <c r="C52" s="24">
        <v>268</v>
      </c>
      <c r="D52" s="24">
        <v>191</v>
      </c>
      <c r="E52" s="24">
        <v>169</v>
      </c>
      <c r="F52" s="24">
        <v>123</v>
      </c>
      <c r="G52" s="24">
        <v>104</v>
      </c>
      <c r="H52" s="24">
        <v>77</v>
      </c>
      <c r="I52" s="24">
        <v>52</v>
      </c>
      <c r="J52" s="24">
        <v>17</v>
      </c>
      <c r="K52" s="24">
        <v>5</v>
      </c>
      <c r="L52" s="46">
        <v>0</v>
      </c>
      <c r="M52" s="45"/>
      <c r="N52" s="18"/>
      <c r="O52" s="18"/>
      <c r="P52" s="18"/>
      <c r="Q52" s="18"/>
      <c r="R52" s="492" t="s">
        <v>30</v>
      </c>
      <c r="S52" s="492"/>
      <c r="T52" s="492"/>
      <c r="U52" s="492"/>
      <c r="V52" s="7"/>
    </row>
    <row r="53" spans="2:22" ht="5.25" customHeight="1">
      <c r="B53" s="24"/>
      <c r="C53" s="43"/>
      <c r="D53" s="43"/>
      <c r="E53" s="43"/>
      <c r="F53" s="43"/>
      <c r="G53" s="43"/>
      <c r="H53" s="43"/>
      <c r="I53" s="43"/>
      <c r="J53" s="43"/>
      <c r="K53" s="43"/>
      <c r="L53" s="44"/>
      <c r="M53" s="45"/>
      <c r="N53" s="7"/>
      <c r="O53" s="7"/>
      <c r="P53" s="7"/>
      <c r="Q53" s="7"/>
      <c r="R53" s="7"/>
      <c r="S53" s="7"/>
      <c r="T53" s="7"/>
      <c r="U53" s="7"/>
      <c r="V53" s="7"/>
    </row>
    <row r="54" spans="2:22" s="11" customFormat="1" ht="10.5" customHeight="1">
      <c r="B54" s="23">
        <f aca="true" t="shared" si="8" ref="B54:L54">SUM(B55:B57)</f>
        <v>536</v>
      </c>
      <c r="C54" s="23">
        <f t="shared" si="8"/>
        <v>555</v>
      </c>
      <c r="D54" s="23">
        <f t="shared" si="8"/>
        <v>369</v>
      </c>
      <c r="E54" s="23">
        <f t="shared" si="8"/>
        <v>304</v>
      </c>
      <c r="F54" s="23">
        <f t="shared" si="8"/>
        <v>246</v>
      </c>
      <c r="G54" s="23">
        <f t="shared" si="8"/>
        <v>224</v>
      </c>
      <c r="H54" s="23">
        <f t="shared" si="8"/>
        <v>149</v>
      </c>
      <c r="I54" s="23">
        <f t="shared" si="8"/>
        <v>89</v>
      </c>
      <c r="J54" s="23">
        <f t="shared" si="8"/>
        <v>36</v>
      </c>
      <c r="K54" s="23">
        <f t="shared" si="8"/>
        <v>9</v>
      </c>
      <c r="L54" s="41">
        <f t="shared" si="8"/>
        <v>0</v>
      </c>
      <c r="M54" s="42"/>
      <c r="N54" s="486" t="s">
        <v>39</v>
      </c>
      <c r="O54" s="486"/>
      <c r="P54" s="486"/>
      <c r="Q54" s="486"/>
      <c r="R54" s="486"/>
      <c r="S54" s="486"/>
      <c r="T54" s="486"/>
      <c r="U54" s="486"/>
      <c r="V54" s="12"/>
    </row>
    <row r="55" spans="2:22" ht="10.5" customHeight="1">
      <c r="B55" s="24">
        <v>212</v>
      </c>
      <c r="C55" s="24">
        <v>262</v>
      </c>
      <c r="D55" s="24">
        <v>156</v>
      </c>
      <c r="E55" s="24">
        <v>133</v>
      </c>
      <c r="F55" s="24">
        <v>104</v>
      </c>
      <c r="G55" s="24">
        <v>81</v>
      </c>
      <c r="H55" s="24">
        <v>43</v>
      </c>
      <c r="I55" s="24">
        <v>28</v>
      </c>
      <c r="J55" s="24">
        <v>13</v>
      </c>
      <c r="K55" s="24">
        <v>2</v>
      </c>
      <c r="L55" s="46">
        <v>0</v>
      </c>
      <c r="M55" s="45"/>
      <c r="N55" s="18"/>
      <c r="O55" s="18"/>
      <c r="P55" s="18"/>
      <c r="Q55" s="18"/>
      <c r="R55" s="492" t="s">
        <v>25</v>
      </c>
      <c r="S55" s="492"/>
      <c r="T55" s="492"/>
      <c r="U55" s="492"/>
      <c r="V55" s="7"/>
    </row>
    <row r="56" spans="2:22" ht="10.5" customHeight="1">
      <c r="B56" s="24">
        <v>165</v>
      </c>
      <c r="C56" s="24">
        <v>162</v>
      </c>
      <c r="D56" s="24">
        <v>104</v>
      </c>
      <c r="E56" s="24">
        <v>105</v>
      </c>
      <c r="F56" s="24">
        <v>85</v>
      </c>
      <c r="G56" s="24">
        <v>84</v>
      </c>
      <c r="H56" s="24">
        <v>45</v>
      </c>
      <c r="I56" s="24">
        <v>41</v>
      </c>
      <c r="J56" s="24">
        <v>11</v>
      </c>
      <c r="K56" s="24">
        <v>4</v>
      </c>
      <c r="L56" s="46">
        <v>0</v>
      </c>
      <c r="M56" s="45"/>
      <c r="N56" s="18"/>
      <c r="O56" s="18"/>
      <c r="P56" s="18"/>
      <c r="Q56" s="18"/>
      <c r="R56" s="492" t="s">
        <v>26</v>
      </c>
      <c r="S56" s="492"/>
      <c r="T56" s="492"/>
      <c r="U56" s="492"/>
      <c r="V56" s="7"/>
    </row>
    <row r="57" spans="2:22" ht="10.5" customHeight="1">
      <c r="B57" s="24">
        <v>159</v>
      </c>
      <c r="C57" s="24">
        <v>131</v>
      </c>
      <c r="D57" s="24">
        <v>109</v>
      </c>
      <c r="E57" s="24">
        <v>66</v>
      </c>
      <c r="F57" s="24">
        <v>57</v>
      </c>
      <c r="G57" s="24">
        <v>59</v>
      </c>
      <c r="H57" s="24">
        <v>61</v>
      </c>
      <c r="I57" s="24">
        <v>20</v>
      </c>
      <c r="J57" s="24">
        <v>12</v>
      </c>
      <c r="K57" s="24">
        <v>3</v>
      </c>
      <c r="L57" s="46">
        <v>0</v>
      </c>
      <c r="M57" s="45"/>
      <c r="N57" s="18"/>
      <c r="O57" s="18"/>
      <c r="P57" s="18"/>
      <c r="Q57" s="18"/>
      <c r="R57" s="492" t="s">
        <v>30</v>
      </c>
      <c r="S57" s="492"/>
      <c r="T57" s="492"/>
      <c r="U57" s="492"/>
      <c r="V57" s="7"/>
    </row>
    <row r="58" spans="2:22" ht="5.25" customHeight="1">
      <c r="B58" s="24"/>
      <c r="C58" s="21"/>
      <c r="D58" s="21"/>
      <c r="E58" s="21"/>
      <c r="F58" s="21"/>
      <c r="G58" s="21"/>
      <c r="H58" s="21"/>
      <c r="I58" s="21"/>
      <c r="J58" s="21"/>
      <c r="K58" s="21"/>
      <c r="L58" s="44"/>
      <c r="M58" s="45"/>
      <c r="N58" s="18"/>
      <c r="O58" s="18"/>
      <c r="P58" s="18"/>
      <c r="Q58" s="18"/>
      <c r="R58" s="18"/>
      <c r="S58" s="18"/>
      <c r="T58" s="18"/>
      <c r="U58" s="18"/>
      <c r="V58" s="7"/>
    </row>
    <row r="59" spans="2:22" s="11" customFormat="1" ht="10.5" customHeight="1">
      <c r="B59" s="16">
        <f aca="true" t="shared" si="9" ref="B59:L59">SUM(B60:B63)</f>
        <v>582</v>
      </c>
      <c r="C59" s="16">
        <f t="shared" si="9"/>
        <v>660</v>
      </c>
      <c r="D59" s="16">
        <f t="shared" si="9"/>
        <v>434</v>
      </c>
      <c r="E59" s="16">
        <f t="shared" si="9"/>
        <v>370</v>
      </c>
      <c r="F59" s="16">
        <f t="shared" si="9"/>
        <v>335</v>
      </c>
      <c r="G59" s="16">
        <f t="shared" si="9"/>
        <v>268</v>
      </c>
      <c r="H59" s="16">
        <f t="shared" si="9"/>
        <v>175</v>
      </c>
      <c r="I59" s="16">
        <f t="shared" si="9"/>
        <v>93</v>
      </c>
      <c r="J59" s="16">
        <f t="shared" si="9"/>
        <v>32</v>
      </c>
      <c r="K59" s="16">
        <f t="shared" si="9"/>
        <v>6</v>
      </c>
      <c r="L59" s="41">
        <f t="shared" si="9"/>
        <v>1</v>
      </c>
      <c r="M59" s="42"/>
      <c r="N59" s="486" t="s">
        <v>40</v>
      </c>
      <c r="O59" s="486"/>
      <c r="P59" s="486"/>
      <c r="Q59" s="486"/>
      <c r="R59" s="486"/>
      <c r="S59" s="486"/>
      <c r="T59" s="486"/>
      <c r="U59" s="486"/>
      <c r="V59" s="12"/>
    </row>
    <row r="60" spans="2:22" ht="10.5" customHeight="1">
      <c r="B60" s="24">
        <v>190</v>
      </c>
      <c r="C60" s="24">
        <v>183</v>
      </c>
      <c r="D60" s="24">
        <v>145</v>
      </c>
      <c r="E60" s="24">
        <v>99</v>
      </c>
      <c r="F60" s="24">
        <v>85</v>
      </c>
      <c r="G60" s="24">
        <v>66</v>
      </c>
      <c r="H60" s="24">
        <v>51</v>
      </c>
      <c r="I60" s="24">
        <v>24</v>
      </c>
      <c r="J60" s="24">
        <v>6</v>
      </c>
      <c r="K60" s="24">
        <v>0</v>
      </c>
      <c r="L60" s="46">
        <v>0</v>
      </c>
      <c r="M60" s="45"/>
      <c r="N60" s="18"/>
      <c r="O60" s="18"/>
      <c r="P60" s="18"/>
      <c r="Q60" s="18"/>
      <c r="R60" s="492" t="s">
        <v>25</v>
      </c>
      <c r="S60" s="492"/>
      <c r="T60" s="492"/>
      <c r="U60" s="492"/>
      <c r="V60" s="7"/>
    </row>
    <row r="61" spans="2:22" ht="10.5" customHeight="1">
      <c r="B61" s="24">
        <v>139</v>
      </c>
      <c r="C61" s="24">
        <v>170</v>
      </c>
      <c r="D61" s="24">
        <v>105</v>
      </c>
      <c r="E61" s="24">
        <v>94</v>
      </c>
      <c r="F61" s="24">
        <v>90</v>
      </c>
      <c r="G61" s="24">
        <v>69</v>
      </c>
      <c r="H61" s="24">
        <v>32</v>
      </c>
      <c r="I61" s="24">
        <v>21</v>
      </c>
      <c r="J61" s="24">
        <v>4</v>
      </c>
      <c r="K61" s="24">
        <v>0</v>
      </c>
      <c r="L61" s="46">
        <v>0</v>
      </c>
      <c r="M61" s="45"/>
      <c r="N61" s="18"/>
      <c r="O61" s="18"/>
      <c r="P61" s="18"/>
      <c r="Q61" s="18"/>
      <c r="R61" s="492" t="s">
        <v>26</v>
      </c>
      <c r="S61" s="492"/>
      <c r="T61" s="492"/>
      <c r="U61" s="492"/>
      <c r="V61" s="7"/>
    </row>
    <row r="62" spans="2:22" ht="10.5" customHeight="1">
      <c r="B62" s="24">
        <v>107</v>
      </c>
      <c r="C62" s="24">
        <v>140</v>
      </c>
      <c r="D62" s="24">
        <v>81</v>
      </c>
      <c r="E62" s="24">
        <v>81</v>
      </c>
      <c r="F62" s="24">
        <v>74</v>
      </c>
      <c r="G62" s="24">
        <v>51</v>
      </c>
      <c r="H62" s="24">
        <v>43</v>
      </c>
      <c r="I62" s="24">
        <v>23</v>
      </c>
      <c r="J62" s="24">
        <v>10</v>
      </c>
      <c r="K62" s="24">
        <v>3</v>
      </c>
      <c r="L62" s="46">
        <v>0</v>
      </c>
      <c r="M62" s="45"/>
      <c r="N62" s="18"/>
      <c r="O62" s="18"/>
      <c r="P62" s="18"/>
      <c r="Q62" s="18"/>
      <c r="R62" s="492" t="s">
        <v>30</v>
      </c>
      <c r="S62" s="492"/>
      <c r="T62" s="492"/>
      <c r="U62" s="492"/>
      <c r="V62" s="7"/>
    </row>
    <row r="63" spans="2:22" ht="10.5" customHeight="1">
      <c r="B63" s="24">
        <v>146</v>
      </c>
      <c r="C63" s="24">
        <v>167</v>
      </c>
      <c r="D63" s="24">
        <v>103</v>
      </c>
      <c r="E63" s="24">
        <v>96</v>
      </c>
      <c r="F63" s="24">
        <v>86</v>
      </c>
      <c r="G63" s="24">
        <v>82</v>
      </c>
      <c r="H63" s="24">
        <v>49</v>
      </c>
      <c r="I63" s="24">
        <v>25</v>
      </c>
      <c r="J63" s="24">
        <v>12</v>
      </c>
      <c r="K63" s="24">
        <v>3</v>
      </c>
      <c r="L63" s="46">
        <v>1</v>
      </c>
      <c r="M63" s="45"/>
      <c r="N63" s="18"/>
      <c r="O63" s="18"/>
      <c r="P63" s="18"/>
      <c r="Q63" s="18"/>
      <c r="R63" s="492" t="s">
        <v>33</v>
      </c>
      <c r="S63" s="492"/>
      <c r="T63" s="492"/>
      <c r="U63" s="492"/>
      <c r="V63" s="7"/>
    </row>
    <row r="64" spans="2:22" ht="5.25" customHeight="1">
      <c r="B64" s="24"/>
      <c r="C64" s="43"/>
      <c r="D64" s="43"/>
      <c r="E64" s="43"/>
      <c r="F64" s="43"/>
      <c r="G64" s="43"/>
      <c r="H64" s="43"/>
      <c r="I64" s="43"/>
      <c r="J64" s="43"/>
      <c r="K64" s="43"/>
      <c r="L64" s="44"/>
      <c r="M64" s="45"/>
      <c r="N64" s="18"/>
      <c r="O64" s="18"/>
      <c r="P64" s="18"/>
      <c r="Q64" s="18"/>
      <c r="R64" s="18"/>
      <c r="S64" s="18"/>
      <c r="T64" s="18"/>
      <c r="U64" s="18"/>
      <c r="V64" s="7"/>
    </row>
    <row r="65" spans="2:22" s="11" customFormat="1" ht="10.5" customHeight="1">
      <c r="B65" s="23">
        <f aca="true" t="shared" si="10" ref="B65:L65">SUM(B66:B71)</f>
        <v>1385</v>
      </c>
      <c r="C65" s="23">
        <f t="shared" si="10"/>
        <v>1722</v>
      </c>
      <c r="D65" s="23">
        <f t="shared" si="10"/>
        <v>1385</v>
      </c>
      <c r="E65" s="23">
        <f t="shared" si="10"/>
        <v>1206</v>
      </c>
      <c r="F65" s="23">
        <f t="shared" si="10"/>
        <v>1120</v>
      </c>
      <c r="G65" s="23">
        <f t="shared" si="10"/>
        <v>906</v>
      </c>
      <c r="H65" s="23">
        <f t="shared" si="10"/>
        <v>577</v>
      </c>
      <c r="I65" s="23">
        <f t="shared" si="10"/>
        <v>337</v>
      </c>
      <c r="J65" s="23">
        <f t="shared" si="10"/>
        <v>157</v>
      </c>
      <c r="K65" s="23">
        <f t="shared" si="10"/>
        <v>42</v>
      </c>
      <c r="L65" s="41">
        <f t="shared" si="10"/>
        <v>5</v>
      </c>
      <c r="M65" s="42"/>
      <c r="N65" s="486" t="s">
        <v>41</v>
      </c>
      <c r="O65" s="486"/>
      <c r="P65" s="486"/>
      <c r="Q65" s="486"/>
      <c r="R65" s="486"/>
      <c r="S65" s="486"/>
      <c r="T65" s="486"/>
      <c r="U65" s="486"/>
      <c r="V65" s="12"/>
    </row>
    <row r="66" spans="2:22" ht="10.5" customHeight="1">
      <c r="B66" s="24">
        <v>248</v>
      </c>
      <c r="C66" s="24">
        <v>312</v>
      </c>
      <c r="D66" s="24">
        <v>239</v>
      </c>
      <c r="E66" s="24">
        <v>204</v>
      </c>
      <c r="F66" s="24">
        <v>203</v>
      </c>
      <c r="G66" s="24">
        <v>156</v>
      </c>
      <c r="H66" s="24">
        <v>109</v>
      </c>
      <c r="I66" s="24">
        <v>66</v>
      </c>
      <c r="J66" s="24">
        <v>24</v>
      </c>
      <c r="K66" s="24">
        <v>6</v>
      </c>
      <c r="L66" s="46">
        <v>2</v>
      </c>
      <c r="M66" s="45"/>
      <c r="N66" s="18"/>
      <c r="O66" s="18"/>
      <c r="P66" s="18"/>
      <c r="Q66" s="18"/>
      <c r="R66" s="492" t="s">
        <v>25</v>
      </c>
      <c r="S66" s="492"/>
      <c r="T66" s="492"/>
      <c r="U66" s="492"/>
      <c r="V66" s="7"/>
    </row>
    <row r="67" spans="2:22" ht="10.5" customHeight="1">
      <c r="B67" s="24">
        <v>274</v>
      </c>
      <c r="C67" s="24">
        <v>306</v>
      </c>
      <c r="D67" s="24">
        <v>264</v>
      </c>
      <c r="E67" s="24">
        <v>226</v>
      </c>
      <c r="F67" s="24">
        <v>226</v>
      </c>
      <c r="G67" s="24">
        <v>165</v>
      </c>
      <c r="H67" s="24">
        <v>120</v>
      </c>
      <c r="I67" s="24">
        <v>79</v>
      </c>
      <c r="J67" s="24">
        <v>47</v>
      </c>
      <c r="K67" s="24">
        <v>12</v>
      </c>
      <c r="L67" s="46">
        <v>1</v>
      </c>
      <c r="M67" s="45"/>
      <c r="N67" s="18"/>
      <c r="O67" s="18"/>
      <c r="P67" s="18"/>
      <c r="Q67" s="18"/>
      <c r="R67" s="492" t="s">
        <v>26</v>
      </c>
      <c r="S67" s="492"/>
      <c r="T67" s="492"/>
      <c r="U67" s="492"/>
      <c r="V67" s="7"/>
    </row>
    <row r="68" spans="2:22" ht="10.5" customHeight="1">
      <c r="B68" s="24">
        <v>255</v>
      </c>
      <c r="C68" s="24">
        <v>281</v>
      </c>
      <c r="D68" s="24">
        <v>248</v>
      </c>
      <c r="E68" s="24">
        <v>214</v>
      </c>
      <c r="F68" s="24">
        <v>187</v>
      </c>
      <c r="G68" s="24">
        <v>157</v>
      </c>
      <c r="H68" s="24">
        <v>88</v>
      </c>
      <c r="I68" s="24">
        <v>47</v>
      </c>
      <c r="J68" s="24">
        <v>25</v>
      </c>
      <c r="K68" s="24">
        <v>7</v>
      </c>
      <c r="L68" s="46">
        <v>1</v>
      </c>
      <c r="M68" s="45"/>
      <c r="N68" s="18"/>
      <c r="O68" s="18"/>
      <c r="P68" s="18"/>
      <c r="Q68" s="18"/>
      <c r="R68" s="492" t="s">
        <v>30</v>
      </c>
      <c r="S68" s="492"/>
      <c r="T68" s="492"/>
      <c r="U68" s="492"/>
      <c r="V68" s="7"/>
    </row>
    <row r="69" spans="2:22" ht="10.5" customHeight="1">
      <c r="B69" s="24">
        <v>197</v>
      </c>
      <c r="C69" s="24">
        <v>238</v>
      </c>
      <c r="D69" s="24">
        <v>185</v>
      </c>
      <c r="E69" s="24">
        <v>170</v>
      </c>
      <c r="F69" s="24">
        <v>141</v>
      </c>
      <c r="G69" s="24">
        <v>123</v>
      </c>
      <c r="H69" s="24">
        <v>84</v>
      </c>
      <c r="I69" s="24">
        <v>49</v>
      </c>
      <c r="J69" s="24">
        <v>26</v>
      </c>
      <c r="K69" s="24">
        <v>6</v>
      </c>
      <c r="L69" s="46">
        <v>0</v>
      </c>
      <c r="M69" s="45"/>
      <c r="N69" s="18"/>
      <c r="O69" s="18"/>
      <c r="P69" s="18"/>
      <c r="Q69" s="18"/>
      <c r="R69" s="492" t="s">
        <v>33</v>
      </c>
      <c r="S69" s="492"/>
      <c r="T69" s="492"/>
      <c r="U69" s="492"/>
      <c r="V69" s="7"/>
    </row>
    <row r="70" spans="2:22" ht="10.5" customHeight="1">
      <c r="B70" s="24">
        <v>207</v>
      </c>
      <c r="C70" s="24">
        <v>310</v>
      </c>
      <c r="D70" s="24">
        <v>239</v>
      </c>
      <c r="E70" s="24">
        <v>192</v>
      </c>
      <c r="F70" s="24">
        <v>177</v>
      </c>
      <c r="G70" s="24">
        <v>152</v>
      </c>
      <c r="H70" s="24">
        <v>89</v>
      </c>
      <c r="I70" s="24">
        <v>56</v>
      </c>
      <c r="J70" s="24">
        <v>21</v>
      </c>
      <c r="K70" s="24">
        <v>6</v>
      </c>
      <c r="L70" s="46">
        <v>1</v>
      </c>
      <c r="M70" s="45"/>
      <c r="N70" s="18"/>
      <c r="O70" s="18"/>
      <c r="P70" s="18"/>
      <c r="Q70" s="18"/>
      <c r="R70" s="492" t="s">
        <v>36</v>
      </c>
      <c r="S70" s="492"/>
      <c r="T70" s="492"/>
      <c r="U70" s="492"/>
      <c r="V70" s="7"/>
    </row>
    <row r="71" spans="2:22" ht="10.5" customHeight="1">
      <c r="B71" s="24">
        <v>204</v>
      </c>
      <c r="C71" s="24">
        <v>275</v>
      </c>
      <c r="D71" s="24">
        <v>210</v>
      </c>
      <c r="E71" s="24">
        <v>200</v>
      </c>
      <c r="F71" s="24">
        <v>186</v>
      </c>
      <c r="G71" s="24">
        <v>153</v>
      </c>
      <c r="H71" s="24">
        <v>87</v>
      </c>
      <c r="I71" s="24">
        <v>40</v>
      </c>
      <c r="J71" s="24">
        <v>14</v>
      </c>
      <c r="K71" s="24">
        <v>5</v>
      </c>
      <c r="L71" s="46">
        <v>0</v>
      </c>
      <c r="M71" s="45"/>
      <c r="N71" s="18"/>
      <c r="O71" s="18"/>
      <c r="P71" s="18"/>
      <c r="Q71" s="18"/>
      <c r="R71" s="492" t="s">
        <v>37</v>
      </c>
      <c r="S71" s="492"/>
      <c r="T71" s="492"/>
      <c r="U71" s="492"/>
      <c r="V71" s="7"/>
    </row>
    <row r="72" spans="2:22" ht="5.25" customHeight="1">
      <c r="B72" s="24"/>
      <c r="C72" s="43"/>
      <c r="D72" s="43"/>
      <c r="E72" s="43"/>
      <c r="F72" s="43"/>
      <c r="G72" s="43"/>
      <c r="H72" s="43"/>
      <c r="I72" s="43"/>
      <c r="J72" s="43"/>
      <c r="K72" s="43"/>
      <c r="L72" s="44"/>
      <c r="M72" s="45"/>
      <c r="N72" s="18"/>
      <c r="O72" s="18"/>
      <c r="P72" s="18"/>
      <c r="Q72" s="18"/>
      <c r="R72" s="18"/>
      <c r="S72" s="18"/>
      <c r="T72" s="18"/>
      <c r="U72" s="18"/>
      <c r="V72" s="7"/>
    </row>
    <row r="73" spans="2:22" s="11" customFormat="1" ht="10.5" customHeight="1">
      <c r="B73" s="23">
        <f aca="true" t="shared" si="11" ref="B73:L73">SUM(B74:B77)</f>
        <v>820</v>
      </c>
      <c r="C73" s="23">
        <f t="shared" si="11"/>
        <v>901</v>
      </c>
      <c r="D73" s="23">
        <f t="shared" si="11"/>
        <v>728</v>
      </c>
      <c r="E73" s="23">
        <f t="shared" si="11"/>
        <v>646</v>
      </c>
      <c r="F73" s="23">
        <f t="shared" si="11"/>
        <v>589</v>
      </c>
      <c r="G73" s="23">
        <f t="shared" si="11"/>
        <v>542</v>
      </c>
      <c r="H73" s="23">
        <f t="shared" si="11"/>
        <v>344</v>
      </c>
      <c r="I73" s="23">
        <f t="shared" si="11"/>
        <v>205</v>
      </c>
      <c r="J73" s="23">
        <f t="shared" si="11"/>
        <v>60</v>
      </c>
      <c r="K73" s="23">
        <f t="shared" si="11"/>
        <v>17</v>
      </c>
      <c r="L73" s="41">
        <f t="shared" si="11"/>
        <v>1</v>
      </c>
      <c r="M73" s="42"/>
      <c r="N73" s="486" t="s">
        <v>42</v>
      </c>
      <c r="O73" s="486"/>
      <c r="P73" s="486"/>
      <c r="Q73" s="486"/>
      <c r="R73" s="486"/>
      <c r="S73" s="486"/>
      <c r="T73" s="486"/>
      <c r="U73" s="486"/>
      <c r="V73" s="12"/>
    </row>
    <row r="74" spans="2:22" ht="10.5" customHeight="1">
      <c r="B74" s="24">
        <v>222</v>
      </c>
      <c r="C74" s="24">
        <v>269</v>
      </c>
      <c r="D74" s="24">
        <v>217</v>
      </c>
      <c r="E74" s="24">
        <v>194</v>
      </c>
      <c r="F74" s="24">
        <v>187</v>
      </c>
      <c r="G74" s="24">
        <v>125</v>
      </c>
      <c r="H74" s="24">
        <v>92</v>
      </c>
      <c r="I74" s="24">
        <v>36</v>
      </c>
      <c r="J74" s="24">
        <v>18</v>
      </c>
      <c r="K74" s="24">
        <v>5</v>
      </c>
      <c r="L74" s="46">
        <v>1</v>
      </c>
      <c r="M74" s="45"/>
      <c r="N74" s="18"/>
      <c r="O74" s="18"/>
      <c r="P74" s="18"/>
      <c r="Q74" s="18"/>
      <c r="R74" s="492" t="s">
        <v>25</v>
      </c>
      <c r="S74" s="492"/>
      <c r="T74" s="492"/>
      <c r="U74" s="492"/>
      <c r="V74" s="7"/>
    </row>
    <row r="75" spans="2:22" ht="10.5" customHeight="1">
      <c r="B75" s="24">
        <v>189</v>
      </c>
      <c r="C75" s="24">
        <v>227</v>
      </c>
      <c r="D75" s="24">
        <v>188</v>
      </c>
      <c r="E75" s="24">
        <v>165</v>
      </c>
      <c r="F75" s="24">
        <v>164</v>
      </c>
      <c r="G75" s="24">
        <v>187</v>
      </c>
      <c r="H75" s="24">
        <v>101</v>
      </c>
      <c r="I75" s="24">
        <v>83</v>
      </c>
      <c r="J75" s="24">
        <v>15</v>
      </c>
      <c r="K75" s="24">
        <v>6</v>
      </c>
      <c r="L75" s="46">
        <v>0</v>
      </c>
      <c r="M75" s="45"/>
      <c r="N75" s="18"/>
      <c r="O75" s="18"/>
      <c r="P75" s="18"/>
      <c r="Q75" s="18"/>
      <c r="R75" s="492" t="s">
        <v>26</v>
      </c>
      <c r="S75" s="492"/>
      <c r="T75" s="492"/>
      <c r="U75" s="492"/>
      <c r="V75" s="7"/>
    </row>
    <row r="76" spans="2:22" ht="10.5" customHeight="1">
      <c r="B76" s="24">
        <v>180</v>
      </c>
      <c r="C76" s="24">
        <v>182</v>
      </c>
      <c r="D76" s="24">
        <v>147</v>
      </c>
      <c r="E76" s="24">
        <v>110</v>
      </c>
      <c r="F76" s="24">
        <v>109</v>
      </c>
      <c r="G76" s="24">
        <v>86</v>
      </c>
      <c r="H76" s="24">
        <v>61</v>
      </c>
      <c r="I76" s="24">
        <v>35</v>
      </c>
      <c r="J76" s="24">
        <v>10</v>
      </c>
      <c r="K76" s="24">
        <v>0</v>
      </c>
      <c r="L76" s="46">
        <v>0</v>
      </c>
      <c r="M76" s="45"/>
      <c r="N76" s="18"/>
      <c r="O76" s="18"/>
      <c r="P76" s="18"/>
      <c r="Q76" s="18"/>
      <c r="R76" s="492" t="s">
        <v>30</v>
      </c>
      <c r="S76" s="492"/>
      <c r="T76" s="492"/>
      <c r="U76" s="492"/>
      <c r="V76" s="7"/>
    </row>
    <row r="77" spans="2:22" ht="10.5" customHeight="1">
      <c r="B77" s="24">
        <v>229</v>
      </c>
      <c r="C77" s="24">
        <v>223</v>
      </c>
      <c r="D77" s="24">
        <v>176</v>
      </c>
      <c r="E77" s="24">
        <v>177</v>
      </c>
      <c r="F77" s="24">
        <v>129</v>
      </c>
      <c r="G77" s="24">
        <v>144</v>
      </c>
      <c r="H77" s="24">
        <v>90</v>
      </c>
      <c r="I77" s="24">
        <v>51</v>
      </c>
      <c r="J77" s="24">
        <v>17</v>
      </c>
      <c r="K77" s="24">
        <v>6</v>
      </c>
      <c r="L77" s="46">
        <v>0</v>
      </c>
      <c r="M77" s="45"/>
      <c r="N77" s="18"/>
      <c r="O77" s="18"/>
      <c r="P77" s="18"/>
      <c r="Q77" s="18"/>
      <c r="R77" s="492" t="s">
        <v>33</v>
      </c>
      <c r="S77" s="492"/>
      <c r="T77" s="492"/>
      <c r="U77" s="492"/>
      <c r="V77" s="7"/>
    </row>
    <row r="78" spans="2:22" ht="5.25" customHeight="1">
      <c r="B78" s="24"/>
      <c r="C78" s="43"/>
      <c r="D78" s="43"/>
      <c r="E78" s="43"/>
      <c r="F78" s="43"/>
      <c r="G78" s="43"/>
      <c r="H78" s="43"/>
      <c r="I78" s="43"/>
      <c r="J78" s="43"/>
      <c r="K78" s="43"/>
      <c r="L78" s="44"/>
      <c r="M78" s="45"/>
      <c r="N78" s="18"/>
      <c r="O78" s="18"/>
      <c r="P78" s="18"/>
      <c r="Q78" s="18"/>
      <c r="R78" s="18"/>
      <c r="S78" s="18"/>
      <c r="T78" s="18"/>
      <c r="U78" s="18"/>
      <c r="V78" s="7"/>
    </row>
    <row r="79" spans="2:22" s="11" customFormat="1" ht="10.5" customHeight="1">
      <c r="B79" s="23">
        <f aca="true" t="shared" si="12" ref="B79:L79">SUM(B80:B83)</f>
        <v>610</v>
      </c>
      <c r="C79" s="23">
        <f t="shared" si="12"/>
        <v>658</v>
      </c>
      <c r="D79" s="23">
        <f t="shared" si="12"/>
        <v>595</v>
      </c>
      <c r="E79" s="23">
        <f t="shared" si="12"/>
        <v>522</v>
      </c>
      <c r="F79" s="23">
        <f t="shared" si="12"/>
        <v>487</v>
      </c>
      <c r="G79" s="23">
        <f t="shared" si="12"/>
        <v>368</v>
      </c>
      <c r="H79" s="23">
        <f t="shared" si="12"/>
        <v>221</v>
      </c>
      <c r="I79" s="23">
        <f t="shared" si="12"/>
        <v>111</v>
      </c>
      <c r="J79" s="23">
        <f t="shared" si="12"/>
        <v>68</v>
      </c>
      <c r="K79" s="23">
        <f t="shared" si="12"/>
        <v>15</v>
      </c>
      <c r="L79" s="41">
        <f t="shared" si="12"/>
        <v>3</v>
      </c>
      <c r="M79" s="42"/>
      <c r="N79" s="486" t="s">
        <v>43</v>
      </c>
      <c r="O79" s="486"/>
      <c r="P79" s="486"/>
      <c r="Q79" s="486"/>
      <c r="R79" s="486"/>
      <c r="S79" s="486"/>
      <c r="T79" s="486"/>
      <c r="U79" s="486"/>
      <c r="V79" s="12"/>
    </row>
    <row r="80" spans="2:22" ht="10.5" customHeight="1">
      <c r="B80" s="24">
        <v>94</v>
      </c>
      <c r="C80" s="24">
        <v>94</v>
      </c>
      <c r="D80" s="24">
        <v>69</v>
      </c>
      <c r="E80" s="24">
        <v>53</v>
      </c>
      <c r="F80" s="24">
        <v>36</v>
      </c>
      <c r="G80" s="24">
        <v>35</v>
      </c>
      <c r="H80" s="24">
        <v>28</v>
      </c>
      <c r="I80" s="24">
        <v>14</v>
      </c>
      <c r="J80" s="24">
        <v>3</v>
      </c>
      <c r="K80" s="24">
        <v>0</v>
      </c>
      <c r="L80" s="46">
        <v>0</v>
      </c>
      <c r="M80" s="45"/>
      <c r="N80" s="18"/>
      <c r="O80" s="18"/>
      <c r="P80" s="18"/>
      <c r="Q80" s="18"/>
      <c r="R80" s="492" t="s">
        <v>25</v>
      </c>
      <c r="S80" s="492"/>
      <c r="T80" s="492"/>
      <c r="U80" s="492"/>
      <c r="V80" s="7"/>
    </row>
    <row r="81" spans="2:22" ht="10.5" customHeight="1">
      <c r="B81" s="24">
        <v>167</v>
      </c>
      <c r="C81" s="24">
        <v>146</v>
      </c>
      <c r="D81" s="24">
        <v>113</v>
      </c>
      <c r="E81" s="24">
        <v>99</v>
      </c>
      <c r="F81" s="24">
        <v>93</v>
      </c>
      <c r="G81" s="24">
        <v>81</v>
      </c>
      <c r="H81" s="24">
        <v>48</v>
      </c>
      <c r="I81" s="24">
        <v>32</v>
      </c>
      <c r="J81" s="24">
        <v>20</v>
      </c>
      <c r="K81" s="24">
        <v>6</v>
      </c>
      <c r="L81" s="46">
        <v>1</v>
      </c>
      <c r="M81" s="45"/>
      <c r="N81" s="18"/>
      <c r="O81" s="18"/>
      <c r="P81" s="18"/>
      <c r="Q81" s="18"/>
      <c r="R81" s="492" t="s">
        <v>26</v>
      </c>
      <c r="S81" s="492"/>
      <c r="T81" s="492"/>
      <c r="U81" s="492"/>
      <c r="V81" s="7"/>
    </row>
    <row r="82" spans="2:22" ht="10.5" customHeight="1">
      <c r="B82" s="24">
        <v>152</v>
      </c>
      <c r="C82" s="24">
        <v>178</v>
      </c>
      <c r="D82" s="24">
        <v>174</v>
      </c>
      <c r="E82" s="24">
        <v>130</v>
      </c>
      <c r="F82" s="24">
        <v>158</v>
      </c>
      <c r="G82" s="24">
        <v>121</v>
      </c>
      <c r="H82" s="24">
        <v>67</v>
      </c>
      <c r="I82" s="24">
        <v>33</v>
      </c>
      <c r="J82" s="24">
        <v>27</v>
      </c>
      <c r="K82" s="24">
        <v>4</v>
      </c>
      <c r="L82" s="46">
        <v>1</v>
      </c>
      <c r="M82" s="45"/>
      <c r="N82" s="18"/>
      <c r="O82" s="18"/>
      <c r="P82" s="18"/>
      <c r="Q82" s="18"/>
      <c r="R82" s="492" t="s">
        <v>30</v>
      </c>
      <c r="S82" s="492"/>
      <c r="T82" s="492"/>
      <c r="U82" s="492"/>
      <c r="V82" s="7"/>
    </row>
    <row r="83" spans="2:22" ht="10.5" customHeight="1">
      <c r="B83" s="24">
        <v>197</v>
      </c>
      <c r="C83" s="24">
        <v>240</v>
      </c>
      <c r="D83" s="24">
        <v>239</v>
      </c>
      <c r="E83" s="24">
        <v>240</v>
      </c>
      <c r="F83" s="24">
        <v>200</v>
      </c>
      <c r="G83" s="24">
        <v>131</v>
      </c>
      <c r="H83" s="24">
        <v>78</v>
      </c>
      <c r="I83" s="24">
        <v>32</v>
      </c>
      <c r="J83" s="24">
        <v>18</v>
      </c>
      <c r="K83" s="24">
        <v>5</v>
      </c>
      <c r="L83" s="46">
        <v>1</v>
      </c>
      <c r="M83" s="45"/>
      <c r="N83" s="18"/>
      <c r="O83" s="18"/>
      <c r="P83" s="18"/>
      <c r="Q83" s="18"/>
      <c r="R83" s="492" t="s">
        <v>33</v>
      </c>
      <c r="S83" s="492"/>
      <c r="T83" s="492"/>
      <c r="U83" s="492"/>
      <c r="V83" s="7"/>
    </row>
    <row r="84" spans="2:22" ht="10.5" customHeight="1">
      <c r="B84" s="28"/>
      <c r="C84" s="32"/>
      <c r="D84" s="32"/>
      <c r="E84" s="32"/>
      <c r="F84" s="32"/>
      <c r="G84" s="32"/>
      <c r="H84" s="32"/>
      <c r="I84" s="32"/>
      <c r="J84" s="32"/>
      <c r="K84" s="32"/>
      <c r="L84" s="48"/>
      <c r="M84" s="31"/>
      <c r="N84" s="29"/>
      <c r="O84" s="29"/>
      <c r="P84" s="29"/>
      <c r="Q84" s="29"/>
      <c r="R84" s="29"/>
      <c r="S84" s="29"/>
      <c r="T84" s="29"/>
      <c r="U84" s="29"/>
      <c r="V84" s="28"/>
    </row>
    <row r="85" spans="3:16" ht="11.25" customHeight="1"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6"/>
      <c r="O85" s="36"/>
      <c r="P85" s="36"/>
    </row>
    <row r="86" spans="3:16" ht="10.5" customHeight="1"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6"/>
      <c r="O86" s="36"/>
      <c r="P86" s="36"/>
    </row>
    <row r="87" spans="3:16" ht="10.5" customHeight="1"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6"/>
      <c r="O87" s="36"/>
      <c r="P87" s="36"/>
    </row>
    <row r="88" spans="3:16" ht="10.5" customHeight="1"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6"/>
      <c r="O88" s="36"/>
      <c r="P88" s="36"/>
    </row>
    <row r="89" spans="3:16" ht="10.5" customHeight="1"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6"/>
      <c r="O89" s="36"/>
      <c r="P89" s="36"/>
    </row>
    <row r="98" spans="2:15" ht="11.25">
      <c r="B98" s="432">
        <f aca="true" t="shared" si="13" ref="B98:L98">SUM(B11,B15,B19,B21,B26,B30,B36,B41,B49,B54,B59,B65,B73,B79)</f>
        <v>8042</v>
      </c>
      <c r="C98" s="432">
        <f t="shared" si="13"/>
        <v>9458</v>
      </c>
      <c r="D98" s="432">
        <f t="shared" si="13"/>
        <v>7351</v>
      </c>
      <c r="E98" s="432">
        <f t="shared" si="13"/>
        <v>6447</v>
      </c>
      <c r="F98" s="432">
        <f t="shared" si="13"/>
        <v>5940</v>
      </c>
      <c r="G98" s="432">
        <f t="shared" si="13"/>
        <v>4850</v>
      </c>
      <c r="H98" s="432">
        <f t="shared" si="13"/>
        <v>3095</v>
      </c>
      <c r="I98" s="432">
        <f t="shared" si="13"/>
        <v>1691</v>
      </c>
      <c r="J98" s="432">
        <f t="shared" si="13"/>
        <v>736</v>
      </c>
      <c r="K98" s="432">
        <f t="shared" si="13"/>
        <v>216</v>
      </c>
      <c r="L98" s="432">
        <f t="shared" si="13"/>
        <v>23</v>
      </c>
      <c r="M98" s="432"/>
      <c r="N98" s="432"/>
      <c r="O98" s="432"/>
    </row>
  </sheetData>
  <mergeCells count="75">
    <mergeCell ref="B3:V3"/>
    <mergeCell ref="B6:B7"/>
    <mergeCell ref="B4:V4"/>
    <mergeCell ref="C6:C7"/>
    <mergeCell ref="D6:D7"/>
    <mergeCell ref="H6:H7"/>
    <mergeCell ref="E6:E7"/>
    <mergeCell ref="F6:F7"/>
    <mergeCell ref="I6:I7"/>
    <mergeCell ref="J6:J7"/>
    <mergeCell ref="G6:G7"/>
    <mergeCell ref="K6:K7"/>
    <mergeCell ref="N9:U9"/>
    <mergeCell ref="M6:V7"/>
    <mergeCell ref="L6:L7"/>
    <mergeCell ref="N11:U11"/>
    <mergeCell ref="R13:U13"/>
    <mergeCell ref="R12:U12"/>
    <mergeCell ref="N15:U15"/>
    <mergeCell ref="R16:U16"/>
    <mergeCell ref="R17:U17"/>
    <mergeCell ref="N19:U19"/>
    <mergeCell ref="N21:U21"/>
    <mergeCell ref="R22:U22"/>
    <mergeCell ref="R23:U23"/>
    <mergeCell ref="R24:U24"/>
    <mergeCell ref="N26:U26"/>
    <mergeCell ref="R27:U27"/>
    <mergeCell ref="R28:U28"/>
    <mergeCell ref="N30:U30"/>
    <mergeCell ref="R31:U31"/>
    <mergeCell ref="R32:U32"/>
    <mergeCell ref="R33:U33"/>
    <mergeCell ref="R34:U34"/>
    <mergeCell ref="N36:U36"/>
    <mergeCell ref="R37:U37"/>
    <mergeCell ref="R38:U38"/>
    <mergeCell ref="R39:U39"/>
    <mergeCell ref="N41:U41"/>
    <mergeCell ref="R42:U42"/>
    <mergeCell ref="R43:U43"/>
    <mergeCell ref="R44:U44"/>
    <mergeCell ref="R45:U45"/>
    <mergeCell ref="R46:U46"/>
    <mergeCell ref="R47:U47"/>
    <mergeCell ref="N49:U49"/>
    <mergeCell ref="R50:U50"/>
    <mergeCell ref="R51:U51"/>
    <mergeCell ref="R52:U52"/>
    <mergeCell ref="N54:U54"/>
    <mergeCell ref="R55:U55"/>
    <mergeCell ref="R56:U56"/>
    <mergeCell ref="R57:U57"/>
    <mergeCell ref="N59:U59"/>
    <mergeCell ref="R60:U60"/>
    <mergeCell ref="R61:U61"/>
    <mergeCell ref="R62:U62"/>
    <mergeCell ref="R63:U63"/>
    <mergeCell ref="N65:U65"/>
    <mergeCell ref="R66:U66"/>
    <mergeCell ref="R67:U67"/>
    <mergeCell ref="R68:U68"/>
    <mergeCell ref="R69:U69"/>
    <mergeCell ref="R70:U70"/>
    <mergeCell ref="R71:U71"/>
    <mergeCell ref="N73:U73"/>
    <mergeCell ref="R74:U74"/>
    <mergeCell ref="R75:U75"/>
    <mergeCell ref="R76:U76"/>
    <mergeCell ref="R77:U77"/>
    <mergeCell ref="N79:U79"/>
    <mergeCell ref="R80:U80"/>
    <mergeCell ref="R82:U82"/>
    <mergeCell ref="R83:U83"/>
    <mergeCell ref="R81:U81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8"/>
  <dimension ref="A1:W92"/>
  <sheetViews>
    <sheetView view="pageBreakPreview" zoomScale="60" workbookViewId="0" topLeftCell="A25">
      <selection activeCell="AA66" sqref="AA66"/>
    </sheetView>
  </sheetViews>
  <sheetFormatPr defaultColWidth="9.00390625" defaultRowHeight="13.5"/>
  <cols>
    <col min="1" max="11" width="1.625" style="2" customWidth="1"/>
    <col min="12" max="12" width="9.00390625" style="2" customWidth="1"/>
    <col min="13" max="22" width="7.375" style="2" customWidth="1"/>
    <col min="23" max="23" width="1.625" style="2" customWidth="1"/>
    <col min="24" max="24" width="1.875" style="2" customWidth="1"/>
    <col min="25" max="16384" width="9.00390625" style="2" customWidth="1"/>
  </cols>
  <sheetData>
    <row r="1" ht="10.5" customHeight="1">
      <c r="A1" s="1" t="s">
        <v>407</v>
      </c>
    </row>
    <row r="2" ht="10.5" customHeight="1"/>
    <row r="3" spans="2:23" ht="18" customHeight="1">
      <c r="B3" s="499" t="s">
        <v>590</v>
      </c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  <c r="P3" s="499"/>
      <c r="Q3" s="499"/>
      <c r="R3" s="499"/>
      <c r="S3" s="499"/>
      <c r="T3" s="499"/>
      <c r="U3" s="499"/>
      <c r="V3" s="499"/>
      <c r="W3" s="3"/>
    </row>
    <row r="4" spans="2:23" ht="12.75" customHeight="1">
      <c r="B4" s="498" t="s">
        <v>59</v>
      </c>
      <c r="C4" s="498"/>
      <c r="D4" s="498"/>
      <c r="E4" s="498"/>
      <c r="F4" s="498"/>
      <c r="G4" s="498"/>
      <c r="H4" s="498"/>
      <c r="I4" s="498"/>
      <c r="J4" s="498"/>
      <c r="K4" s="498"/>
      <c r="L4" s="498"/>
      <c r="M4" s="498"/>
      <c r="N4" s="498"/>
      <c r="O4" s="498"/>
      <c r="P4" s="498"/>
      <c r="Q4" s="498"/>
      <c r="R4" s="498"/>
      <c r="S4" s="498"/>
      <c r="T4" s="498"/>
      <c r="U4" s="498"/>
      <c r="V4" s="498"/>
      <c r="W4" s="3"/>
    </row>
    <row r="5" spans="2:23" ht="12.75" customHeigh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</row>
    <row r="6" spans="2:23" ht="15.75" customHeight="1">
      <c r="B6" s="493" t="s">
        <v>11</v>
      </c>
      <c r="C6" s="493"/>
      <c r="D6" s="493"/>
      <c r="E6" s="493"/>
      <c r="F6" s="493"/>
      <c r="G6" s="493"/>
      <c r="H6" s="493"/>
      <c r="I6" s="493"/>
      <c r="J6" s="493"/>
      <c r="K6" s="494"/>
      <c r="L6" s="489" t="s">
        <v>12</v>
      </c>
      <c r="M6" s="487" t="s">
        <v>13</v>
      </c>
      <c r="N6" s="487" t="s">
        <v>14</v>
      </c>
      <c r="O6" s="487" t="s">
        <v>15</v>
      </c>
      <c r="P6" s="487" t="s">
        <v>16</v>
      </c>
      <c r="Q6" s="487" t="s">
        <v>17</v>
      </c>
      <c r="R6" s="487" t="s">
        <v>18</v>
      </c>
      <c r="S6" s="487" t="s">
        <v>19</v>
      </c>
      <c r="T6" s="487" t="s">
        <v>20</v>
      </c>
      <c r="U6" s="487" t="s">
        <v>21</v>
      </c>
      <c r="V6" s="487" t="s">
        <v>22</v>
      </c>
      <c r="W6" s="8"/>
    </row>
    <row r="7" spans="2:23" ht="15.75" customHeight="1">
      <c r="B7" s="495"/>
      <c r="C7" s="495"/>
      <c r="D7" s="495"/>
      <c r="E7" s="495"/>
      <c r="F7" s="495"/>
      <c r="G7" s="495"/>
      <c r="H7" s="495"/>
      <c r="I7" s="495"/>
      <c r="J7" s="495"/>
      <c r="K7" s="496"/>
      <c r="L7" s="490"/>
      <c r="M7" s="491"/>
      <c r="N7" s="488"/>
      <c r="O7" s="488"/>
      <c r="P7" s="488"/>
      <c r="Q7" s="488"/>
      <c r="R7" s="488"/>
      <c r="S7" s="488"/>
      <c r="T7" s="488"/>
      <c r="U7" s="488"/>
      <c r="V7" s="488"/>
      <c r="W7" s="8"/>
    </row>
    <row r="8" spans="2:12" ht="10.5" customHeight="1">
      <c r="B8" s="7"/>
      <c r="C8" s="7"/>
      <c r="D8" s="7"/>
      <c r="E8" s="7"/>
      <c r="F8" s="7"/>
      <c r="G8" s="7"/>
      <c r="H8" s="7"/>
      <c r="I8" s="7"/>
      <c r="J8" s="7"/>
      <c r="K8" s="9"/>
      <c r="L8" s="49"/>
    </row>
    <row r="9" spans="2:23" s="11" customFormat="1" ht="10.5" customHeight="1">
      <c r="B9" s="12"/>
      <c r="C9" s="486" t="s">
        <v>60</v>
      </c>
      <c r="D9" s="486"/>
      <c r="E9" s="486"/>
      <c r="F9" s="486"/>
      <c r="G9" s="486"/>
      <c r="H9" s="486"/>
      <c r="I9" s="486"/>
      <c r="J9" s="486"/>
      <c r="K9" s="14"/>
      <c r="L9" s="15">
        <v>18104</v>
      </c>
      <c r="M9" s="16">
        <f aca="true" t="shared" si="0" ref="M9:V9">SUM(M10:M14)</f>
        <v>676</v>
      </c>
      <c r="N9" s="16">
        <f t="shared" si="0"/>
        <v>644</v>
      </c>
      <c r="O9" s="16">
        <f t="shared" si="0"/>
        <v>680</v>
      </c>
      <c r="P9" s="16">
        <f t="shared" si="0"/>
        <v>726</v>
      </c>
      <c r="Q9" s="16">
        <f t="shared" si="0"/>
        <v>1164</v>
      </c>
      <c r="R9" s="16">
        <f t="shared" si="0"/>
        <v>1628</v>
      </c>
      <c r="S9" s="16">
        <f t="shared" si="0"/>
        <v>1739</v>
      </c>
      <c r="T9" s="16">
        <f t="shared" si="0"/>
        <v>1548</v>
      </c>
      <c r="U9" s="16">
        <f t="shared" si="0"/>
        <v>1319</v>
      </c>
      <c r="V9" s="16">
        <f t="shared" si="0"/>
        <v>1087</v>
      </c>
      <c r="W9" s="50"/>
    </row>
    <row r="10" spans="2:23" ht="10.5" customHeight="1">
      <c r="B10" s="7"/>
      <c r="C10" s="18"/>
      <c r="D10" s="18"/>
      <c r="E10" s="18"/>
      <c r="F10" s="18"/>
      <c r="G10" s="492" t="s">
        <v>25</v>
      </c>
      <c r="H10" s="492"/>
      <c r="I10" s="492"/>
      <c r="J10" s="492"/>
      <c r="K10" s="19"/>
      <c r="L10" s="20">
        <v>3887</v>
      </c>
      <c r="M10" s="24">
        <v>143</v>
      </c>
      <c r="N10" s="24">
        <v>129</v>
      </c>
      <c r="O10" s="24">
        <v>135</v>
      </c>
      <c r="P10" s="24">
        <v>157</v>
      </c>
      <c r="Q10" s="24">
        <v>238</v>
      </c>
      <c r="R10" s="24">
        <v>333</v>
      </c>
      <c r="S10" s="24">
        <v>377</v>
      </c>
      <c r="T10" s="24">
        <v>353</v>
      </c>
      <c r="U10" s="24">
        <v>270</v>
      </c>
      <c r="V10" s="24">
        <v>227</v>
      </c>
      <c r="W10" s="36"/>
    </row>
    <row r="11" spans="2:23" ht="10.5" customHeight="1">
      <c r="B11" s="7"/>
      <c r="C11" s="18"/>
      <c r="D11" s="18"/>
      <c r="E11" s="18"/>
      <c r="F11" s="18"/>
      <c r="G11" s="492" t="s">
        <v>26</v>
      </c>
      <c r="H11" s="492"/>
      <c r="I11" s="492"/>
      <c r="J11" s="492"/>
      <c r="K11" s="19"/>
      <c r="L11" s="20">
        <v>3383</v>
      </c>
      <c r="M11" s="24">
        <v>137</v>
      </c>
      <c r="N11" s="24">
        <v>131</v>
      </c>
      <c r="O11" s="24">
        <v>125</v>
      </c>
      <c r="P11" s="24">
        <v>128</v>
      </c>
      <c r="Q11" s="24">
        <v>197</v>
      </c>
      <c r="R11" s="24">
        <v>352</v>
      </c>
      <c r="S11" s="24">
        <v>425</v>
      </c>
      <c r="T11" s="24">
        <v>322</v>
      </c>
      <c r="U11" s="24">
        <v>241</v>
      </c>
      <c r="V11" s="24">
        <v>177</v>
      </c>
      <c r="W11" s="36"/>
    </row>
    <row r="12" spans="2:23" ht="10.5" customHeight="1">
      <c r="B12" s="7"/>
      <c r="C12" s="18"/>
      <c r="D12" s="18"/>
      <c r="E12" s="18"/>
      <c r="F12" s="18"/>
      <c r="G12" s="492" t="s">
        <v>30</v>
      </c>
      <c r="H12" s="492"/>
      <c r="I12" s="492"/>
      <c r="J12" s="492"/>
      <c r="K12" s="19"/>
      <c r="L12" s="20">
        <v>4546</v>
      </c>
      <c r="M12" s="24">
        <v>174</v>
      </c>
      <c r="N12" s="24">
        <v>177</v>
      </c>
      <c r="O12" s="24">
        <v>179</v>
      </c>
      <c r="P12" s="24">
        <v>184</v>
      </c>
      <c r="Q12" s="24">
        <v>299</v>
      </c>
      <c r="R12" s="24">
        <v>371</v>
      </c>
      <c r="S12" s="24">
        <v>401</v>
      </c>
      <c r="T12" s="24">
        <v>376</v>
      </c>
      <c r="U12" s="24">
        <v>371</v>
      </c>
      <c r="V12" s="24">
        <v>302</v>
      </c>
      <c r="W12" s="36"/>
    </row>
    <row r="13" spans="2:23" ht="10.5" customHeight="1">
      <c r="B13" s="7"/>
      <c r="C13" s="18"/>
      <c r="D13" s="18"/>
      <c r="E13" s="18"/>
      <c r="F13" s="18"/>
      <c r="G13" s="492" t="s">
        <v>33</v>
      </c>
      <c r="H13" s="492"/>
      <c r="I13" s="492"/>
      <c r="J13" s="492"/>
      <c r="K13" s="19"/>
      <c r="L13" s="20">
        <v>4137</v>
      </c>
      <c r="M13" s="24">
        <v>137</v>
      </c>
      <c r="N13" s="24">
        <v>138</v>
      </c>
      <c r="O13" s="24">
        <v>174</v>
      </c>
      <c r="P13" s="24">
        <v>206</v>
      </c>
      <c r="Q13" s="24">
        <v>269</v>
      </c>
      <c r="R13" s="24">
        <v>334</v>
      </c>
      <c r="S13" s="24">
        <v>305</v>
      </c>
      <c r="T13" s="24">
        <v>282</v>
      </c>
      <c r="U13" s="24">
        <v>303</v>
      </c>
      <c r="V13" s="24">
        <v>271</v>
      </c>
      <c r="W13" s="36"/>
    </row>
    <row r="14" spans="2:23" ht="10.5" customHeight="1">
      <c r="B14" s="7"/>
      <c r="C14" s="18"/>
      <c r="D14" s="18"/>
      <c r="E14" s="18"/>
      <c r="F14" s="18"/>
      <c r="G14" s="492" t="s">
        <v>36</v>
      </c>
      <c r="H14" s="492"/>
      <c r="I14" s="492"/>
      <c r="J14" s="492"/>
      <c r="K14" s="19"/>
      <c r="L14" s="20">
        <v>2151</v>
      </c>
      <c r="M14" s="24">
        <v>85</v>
      </c>
      <c r="N14" s="24">
        <v>69</v>
      </c>
      <c r="O14" s="24">
        <v>67</v>
      </c>
      <c r="P14" s="24">
        <v>51</v>
      </c>
      <c r="Q14" s="24">
        <v>161</v>
      </c>
      <c r="R14" s="24">
        <v>238</v>
      </c>
      <c r="S14" s="24">
        <v>231</v>
      </c>
      <c r="T14" s="24">
        <v>215</v>
      </c>
      <c r="U14" s="24">
        <v>134</v>
      </c>
      <c r="V14" s="24">
        <v>110</v>
      </c>
      <c r="W14" s="36"/>
    </row>
    <row r="15" spans="2:23" ht="8.25" customHeight="1">
      <c r="B15" s="7"/>
      <c r="C15" s="18"/>
      <c r="D15" s="18"/>
      <c r="E15" s="18"/>
      <c r="F15" s="18"/>
      <c r="G15" s="18"/>
      <c r="H15" s="18"/>
      <c r="I15" s="18"/>
      <c r="J15" s="18"/>
      <c r="K15" s="19"/>
      <c r="L15" s="20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36"/>
    </row>
    <row r="16" spans="2:23" s="11" customFormat="1" ht="10.5" customHeight="1">
      <c r="B16" s="12"/>
      <c r="C16" s="486" t="s">
        <v>61</v>
      </c>
      <c r="D16" s="486"/>
      <c r="E16" s="486"/>
      <c r="F16" s="486"/>
      <c r="G16" s="486"/>
      <c r="H16" s="486"/>
      <c r="I16" s="486"/>
      <c r="J16" s="486"/>
      <c r="K16" s="14"/>
      <c r="L16" s="15">
        <v>5394</v>
      </c>
      <c r="M16" s="16">
        <f aca="true" t="shared" si="1" ref="M16:V16">SUM(M17:M18)</f>
        <v>188</v>
      </c>
      <c r="N16" s="16">
        <f t="shared" si="1"/>
        <v>190</v>
      </c>
      <c r="O16" s="16">
        <f t="shared" si="1"/>
        <v>219</v>
      </c>
      <c r="P16" s="16">
        <f t="shared" si="1"/>
        <v>247</v>
      </c>
      <c r="Q16" s="16">
        <f t="shared" si="1"/>
        <v>336</v>
      </c>
      <c r="R16" s="16">
        <f t="shared" si="1"/>
        <v>415</v>
      </c>
      <c r="S16" s="16">
        <f t="shared" si="1"/>
        <v>473</v>
      </c>
      <c r="T16" s="16">
        <f t="shared" si="1"/>
        <v>450</v>
      </c>
      <c r="U16" s="16">
        <f t="shared" si="1"/>
        <v>378</v>
      </c>
      <c r="V16" s="16">
        <f t="shared" si="1"/>
        <v>364</v>
      </c>
      <c r="W16" s="50"/>
    </row>
    <row r="17" spans="2:23" ht="10.5" customHeight="1">
      <c r="B17" s="7"/>
      <c r="C17" s="18"/>
      <c r="D17" s="18"/>
      <c r="E17" s="18"/>
      <c r="F17" s="18"/>
      <c r="G17" s="492" t="s">
        <v>25</v>
      </c>
      <c r="H17" s="492"/>
      <c r="I17" s="492"/>
      <c r="J17" s="492"/>
      <c r="K17" s="19"/>
      <c r="L17" s="20">
        <v>3190</v>
      </c>
      <c r="M17" s="22">
        <v>106</v>
      </c>
      <c r="N17" s="22">
        <v>93</v>
      </c>
      <c r="O17" s="22">
        <v>122</v>
      </c>
      <c r="P17" s="22">
        <v>158</v>
      </c>
      <c r="Q17" s="22">
        <v>211</v>
      </c>
      <c r="R17" s="22">
        <v>252</v>
      </c>
      <c r="S17" s="22">
        <v>275</v>
      </c>
      <c r="T17" s="22">
        <v>236</v>
      </c>
      <c r="U17" s="22">
        <v>204</v>
      </c>
      <c r="V17" s="24">
        <v>214</v>
      </c>
      <c r="W17" s="36"/>
    </row>
    <row r="18" spans="2:23" ht="10.5" customHeight="1">
      <c r="B18" s="7"/>
      <c r="C18" s="18"/>
      <c r="D18" s="18"/>
      <c r="E18" s="18"/>
      <c r="F18" s="18"/>
      <c r="G18" s="492" t="s">
        <v>26</v>
      </c>
      <c r="H18" s="492"/>
      <c r="I18" s="492"/>
      <c r="J18" s="492"/>
      <c r="K18" s="19"/>
      <c r="L18" s="20">
        <v>2204</v>
      </c>
      <c r="M18" s="21">
        <v>82</v>
      </c>
      <c r="N18" s="21">
        <v>97</v>
      </c>
      <c r="O18" s="21">
        <v>97</v>
      </c>
      <c r="P18" s="21">
        <v>89</v>
      </c>
      <c r="Q18" s="21">
        <v>125</v>
      </c>
      <c r="R18" s="21">
        <v>163</v>
      </c>
      <c r="S18" s="21">
        <v>198</v>
      </c>
      <c r="T18" s="21">
        <v>214</v>
      </c>
      <c r="U18" s="21">
        <v>174</v>
      </c>
      <c r="V18" s="21">
        <v>150</v>
      </c>
      <c r="W18" s="36"/>
    </row>
    <row r="19" spans="2:23" ht="8.25" customHeight="1">
      <c r="B19" s="7"/>
      <c r="C19" s="7"/>
      <c r="D19" s="7"/>
      <c r="E19" s="7"/>
      <c r="F19" s="7"/>
      <c r="G19" s="7"/>
      <c r="H19" s="7"/>
      <c r="I19" s="7"/>
      <c r="J19" s="7"/>
      <c r="K19" s="9"/>
      <c r="L19" s="20"/>
      <c r="M19" s="17"/>
      <c r="N19" s="17"/>
      <c r="O19" s="17"/>
      <c r="P19" s="17"/>
      <c r="Q19" s="17"/>
      <c r="R19" s="17"/>
      <c r="S19" s="17"/>
      <c r="T19" s="17"/>
      <c r="U19" s="17"/>
      <c r="V19" s="25"/>
      <c r="W19" s="36"/>
    </row>
    <row r="20" spans="2:23" s="11" customFormat="1" ht="10.5" customHeight="1">
      <c r="B20" s="12"/>
      <c r="C20" s="486" t="s">
        <v>62</v>
      </c>
      <c r="D20" s="486"/>
      <c r="E20" s="486"/>
      <c r="F20" s="486"/>
      <c r="G20" s="486"/>
      <c r="H20" s="486"/>
      <c r="I20" s="486"/>
      <c r="J20" s="486"/>
      <c r="K20" s="14"/>
      <c r="L20" s="15">
        <v>11912</v>
      </c>
      <c r="M20" s="16">
        <f aca="true" t="shared" si="2" ref="M20:V20">SUM(M21:M24)</f>
        <v>562</v>
      </c>
      <c r="N20" s="16">
        <f t="shared" si="2"/>
        <v>577</v>
      </c>
      <c r="O20" s="16">
        <f t="shared" si="2"/>
        <v>514</v>
      </c>
      <c r="P20" s="16">
        <f t="shared" si="2"/>
        <v>509</v>
      </c>
      <c r="Q20" s="16">
        <f t="shared" si="2"/>
        <v>758</v>
      </c>
      <c r="R20" s="16">
        <f t="shared" si="2"/>
        <v>1065</v>
      </c>
      <c r="S20" s="16">
        <f t="shared" si="2"/>
        <v>1315</v>
      </c>
      <c r="T20" s="16">
        <f t="shared" si="2"/>
        <v>1160</v>
      </c>
      <c r="U20" s="16">
        <f t="shared" si="2"/>
        <v>1039</v>
      </c>
      <c r="V20" s="16">
        <f t="shared" si="2"/>
        <v>817</v>
      </c>
      <c r="W20" s="50"/>
    </row>
    <row r="21" spans="2:23" ht="10.5" customHeight="1">
      <c r="B21" s="7"/>
      <c r="C21" s="18"/>
      <c r="D21" s="18"/>
      <c r="E21" s="18"/>
      <c r="F21" s="18"/>
      <c r="G21" s="492" t="s">
        <v>25</v>
      </c>
      <c r="H21" s="492"/>
      <c r="I21" s="492"/>
      <c r="J21" s="492"/>
      <c r="K21" s="19"/>
      <c r="L21" s="20">
        <v>274</v>
      </c>
      <c r="M21" s="22">
        <v>6</v>
      </c>
      <c r="N21" s="22">
        <v>16</v>
      </c>
      <c r="O21" s="22">
        <v>15</v>
      </c>
      <c r="P21" s="22">
        <v>20</v>
      </c>
      <c r="Q21" s="22">
        <v>27</v>
      </c>
      <c r="R21" s="22">
        <v>20</v>
      </c>
      <c r="S21" s="22">
        <v>11</v>
      </c>
      <c r="T21" s="22">
        <v>23</v>
      </c>
      <c r="U21" s="22">
        <v>28</v>
      </c>
      <c r="V21" s="24">
        <v>31</v>
      </c>
      <c r="W21" s="36"/>
    </row>
    <row r="22" spans="2:23" ht="10.5" customHeight="1">
      <c r="B22" s="7"/>
      <c r="C22" s="18"/>
      <c r="D22" s="18"/>
      <c r="E22" s="18"/>
      <c r="F22" s="18"/>
      <c r="G22" s="492" t="s">
        <v>26</v>
      </c>
      <c r="H22" s="492"/>
      <c r="I22" s="492"/>
      <c r="J22" s="492"/>
      <c r="K22" s="19"/>
      <c r="L22" s="20">
        <v>2154</v>
      </c>
      <c r="M22" s="22">
        <v>96</v>
      </c>
      <c r="N22" s="22">
        <v>104</v>
      </c>
      <c r="O22" s="22">
        <v>101</v>
      </c>
      <c r="P22" s="22">
        <v>101</v>
      </c>
      <c r="Q22" s="22">
        <v>143</v>
      </c>
      <c r="R22" s="22">
        <v>206</v>
      </c>
      <c r="S22" s="22">
        <v>215</v>
      </c>
      <c r="T22" s="22">
        <v>177</v>
      </c>
      <c r="U22" s="22">
        <v>173</v>
      </c>
      <c r="V22" s="24">
        <v>146</v>
      </c>
      <c r="W22" s="36"/>
    </row>
    <row r="23" spans="2:23" ht="10.5" customHeight="1">
      <c r="B23" s="7"/>
      <c r="C23" s="18"/>
      <c r="D23" s="18"/>
      <c r="E23" s="18"/>
      <c r="F23" s="18"/>
      <c r="G23" s="492" t="s">
        <v>30</v>
      </c>
      <c r="H23" s="492"/>
      <c r="I23" s="492"/>
      <c r="J23" s="492"/>
      <c r="K23" s="19"/>
      <c r="L23" s="20">
        <v>4572</v>
      </c>
      <c r="M23" s="22">
        <v>241</v>
      </c>
      <c r="N23" s="22">
        <v>243</v>
      </c>
      <c r="O23" s="22">
        <v>178</v>
      </c>
      <c r="P23" s="22">
        <v>177</v>
      </c>
      <c r="Q23" s="22">
        <v>278</v>
      </c>
      <c r="R23" s="22">
        <v>434</v>
      </c>
      <c r="S23" s="22">
        <v>601</v>
      </c>
      <c r="T23" s="22">
        <v>526</v>
      </c>
      <c r="U23" s="22">
        <v>441</v>
      </c>
      <c r="V23" s="24">
        <v>299</v>
      </c>
      <c r="W23" s="36"/>
    </row>
    <row r="24" spans="2:23" ht="10.5" customHeight="1">
      <c r="B24" s="7"/>
      <c r="C24" s="18"/>
      <c r="D24" s="18"/>
      <c r="E24" s="18"/>
      <c r="F24" s="18"/>
      <c r="G24" s="492" t="s">
        <v>33</v>
      </c>
      <c r="H24" s="492"/>
      <c r="I24" s="492"/>
      <c r="J24" s="492"/>
      <c r="K24" s="19"/>
      <c r="L24" s="20">
        <v>4912</v>
      </c>
      <c r="M24" s="22">
        <v>219</v>
      </c>
      <c r="N24" s="22">
        <v>214</v>
      </c>
      <c r="O24" s="22">
        <v>220</v>
      </c>
      <c r="P24" s="22">
        <v>211</v>
      </c>
      <c r="Q24" s="22">
        <v>310</v>
      </c>
      <c r="R24" s="22">
        <v>405</v>
      </c>
      <c r="S24" s="22">
        <v>488</v>
      </c>
      <c r="T24" s="22">
        <v>434</v>
      </c>
      <c r="U24" s="22">
        <v>397</v>
      </c>
      <c r="V24" s="24">
        <v>341</v>
      </c>
      <c r="W24" s="36"/>
    </row>
    <row r="25" spans="2:23" ht="8.25" customHeight="1">
      <c r="B25" s="7"/>
      <c r="C25" s="7"/>
      <c r="D25" s="7"/>
      <c r="E25" s="7"/>
      <c r="F25" s="7"/>
      <c r="G25" s="7"/>
      <c r="H25" s="7"/>
      <c r="I25" s="7"/>
      <c r="J25" s="7"/>
      <c r="K25" s="9"/>
      <c r="L25" s="20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36"/>
    </row>
    <row r="26" spans="2:23" s="11" customFormat="1" ht="10.5" customHeight="1">
      <c r="B26" s="12"/>
      <c r="C26" s="486" t="s">
        <v>63</v>
      </c>
      <c r="D26" s="486"/>
      <c r="E26" s="486"/>
      <c r="F26" s="486"/>
      <c r="G26" s="486"/>
      <c r="H26" s="486"/>
      <c r="I26" s="486"/>
      <c r="J26" s="486"/>
      <c r="K26" s="14"/>
      <c r="L26" s="15">
        <v>11614</v>
      </c>
      <c r="M26" s="16">
        <f aca="true" t="shared" si="3" ref="M26:V26">SUM(M27:M30)</f>
        <v>621</v>
      </c>
      <c r="N26" s="16">
        <f t="shared" si="3"/>
        <v>611</v>
      </c>
      <c r="O26" s="16">
        <f t="shared" si="3"/>
        <v>531</v>
      </c>
      <c r="P26" s="16">
        <f t="shared" si="3"/>
        <v>536</v>
      </c>
      <c r="Q26" s="16">
        <f t="shared" si="3"/>
        <v>623</v>
      </c>
      <c r="R26" s="16">
        <f t="shared" si="3"/>
        <v>832</v>
      </c>
      <c r="S26" s="16">
        <f t="shared" si="3"/>
        <v>1145</v>
      </c>
      <c r="T26" s="16">
        <f t="shared" si="3"/>
        <v>1217</v>
      </c>
      <c r="U26" s="16">
        <f t="shared" si="3"/>
        <v>949</v>
      </c>
      <c r="V26" s="16">
        <f t="shared" si="3"/>
        <v>758</v>
      </c>
      <c r="W26" s="50"/>
    </row>
    <row r="27" spans="2:23" ht="10.5" customHeight="1">
      <c r="B27" s="7"/>
      <c r="C27" s="18"/>
      <c r="D27" s="18"/>
      <c r="E27" s="18"/>
      <c r="F27" s="18"/>
      <c r="G27" s="492" t="s">
        <v>25</v>
      </c>
      <c r="H27" s="492"/>
      <c r="I27" s="492"/>
      <c r="J27" s="492"/>
      <c r="K27" s="19"/>
      <c r="L27" s="20">
        <v>3138</v>
      </c>
      <c r="M27" s="22">
        <v>150</v>
      </c>
      <c r="N27" s="22">
        <v>132</v>
      </c>
      <c r="O27" s="22">
        <v>140</v>
      </c>
      <c r="P27" s="22">
        <v>131</v>
      </c>
      <c r="Q27" s="22">
        <v>179</v>
      </c>
      <c r="R27" s="22">
        <v>241</v>
      </c>
      <c r="S27" s="22">
        <v>294</v>
      </c>
      <c r="T27" s="22">
        <v>273</v>
      </c>
      <c r="U27" s="22">
        <v>229</v>
      </c>
      <c r="V27" s="24">
        <v>188</v>
      </c>
      <c r="W27" s="36"/>
    </row>
    <row r="28" spans="2:23" ht="10.5" customHeight="1">
      <c r="B28" s="7"/>
      <c r="C28" s="18"/>
      <c r="D28" s="18"/>
      <c r="E28" s="18"/>
      <c r="F28" s="18"/>
      <c r="G28" s="492" t="s">
        <v>26</v>
      </c>
      <c r="H28" s="492"/>
      <c r="I28" s="492"/>
      <c r="J28" s="492"/>
      <c r="K28" s="19"/>
      <c r="L28" s="20">
        <v>2750</v>
      </c>
      <c r="M28" s="22">
        <v>90</v>
      </c>
      <c r="N28" s="22">
        <v>112</v>
      </c>
      <c r="O28" s="22">
        <v>124</v>
      </c>
      <c r="P28" s="22">
        <v>140</v>
      </c>
      <c r="Q28" s="22">
        <v>142</v>
      </c>
      <c r="R28" s="22">
        <v>186</v>
      </c>
      <c r="S28" s="22">
        <v>175</v>
      </c>
      <c r="T28" s="22">
        <v>210</v>
      </c>
      <c r="U28" s="22">
        <v>201</v>
      </c>
      <c r="V28" s="24">
        <v>175</v>
      </c>
      <c r="W28" s="36"/>
    </row>
    <row r="29" spans="2:23" ht="10.5" customHeight="1">
      <c r="B29" s="7"/>
      <c r="C29" s="18"/>
      <c r="D29" s="18"/>
      <c r="E29" s="18"/>
      <c r="F29" s="18"/>
      <c r="G29" s="492" t="s">
        <v>30</v>
      </c>
      <c r="H29" s="492"/>
      <c r="I29" s="492"/>
      <c r="J29" s="492"/>
      <c r="K29" s="19"/>
      <c r="L29" s="20">
        <v>3226</v>
      </c>
      <c r="M29" s="22">
        <v>200</v>
      </c>
      <c r="N29" s="22">
        <v>210</v>
      </c>
      <c r="O29" s="22">
        <v>169</v>
      </c>
      <c r="P29" s="22">
        <v>168</v>
      </c>
      <c r="Q29" s="22">
        <v>184</v>
      </c>
      <c r="R29" s="22">
        <v>208</v>
      </c>
      <c r="S29" s="22">
        <v>347</v>
      </c>
      <c r="T29" s="22">
        <v>412</v>
      </c>
      <c r="U29" s="22">
        <v>318</v>
      </c>
      <c r="V29" s="24">
        <v>247</v>
      </c>
      <c r="W29" s="36"/>
    </row>
    <row r="30" spans="2:23" ht="10.5" customHeight="1">
      <c r="B30" s="7"/>
      <c r="C30" s="18"/>
      <c r="D30" s="18"/>
      <c r="E30" s="18"/>
      <c r="F30" s="18"/>
      <c r="G30" s="492" t="s">
        <v>33</v>
      </c>
      <c r="H30" s="492"/>
      <c r="I30" s="492"/>
      <c r="J30" s="492"/>
      <c r="K30" s="19"/>
      <c r="L30" s="20">
        <v>2500</v>
      </c>
      <c r="M30" s="22">
        <v>181</v>
      </c>
      <c r="N30" s="22">
        <v>157</v>
      </c>
      <c r="O30" s="22">
        <v>98</v>
      </c>
      <c r="P30" s="22">
        <v>97</v>
      </c>
      <c r="Q30" s="22">
        <v>118</v>
      </c>
      <c r="R30" s="22">
        <v>197</v>
      </c>
      <c r="S30" s="22">
        <v>329</v>
      </c>
      <c r="T30" s="22">
        <v>322</v>
      </c>
      <c r="U30" s="22">
        <v>201</v>
      </c>
      <c r="V30" s="24">
        <v>148</v>
      </c>
      <c r="W30" s="36"/>
    </row>
    <row r="31" spans="11:23" s="7" customFormat="1" ht="8.25" customHeight="1">
      <c r="K31" s="9"/>
      <c r="L31" s="20"/>
      <c r="M31" s="22"/>
      <c r="N31" s="22"/>
      <c r="O31" s="22"/>
      <c r="P31" s="22"/>
      <c r="Q31" s="22"/>
      <c r="R31" s="22"/>
      <c r="S31" s="22"/>
      <c r="T31" s="22"/>
      <c r="U31" s="22"/>
      <c r="V31" s="24"/>
      <c r="W31" s="39"/>
    </row>
    <row r="32" spans="2:23" s="11" customFormat="1" ht="10.5" customHeight="1">
      <c r="B32" s="12"/>
      <c r="C32" s="486" t="s">
        <v>64</v>
      </c>
      <c r="D32" s="486"/>
      <c r="E32" s="486"/>
      <c r="F32" s="486"/>
      <c r="G32" s="486"/>
      <c r="H32" s="486"/>
      <c r="I32" s="486"/>
      <c r="J32" s="486"/>
      <c r="K32" s="14"/>
      <c r="L32" s="15">
        <v>18032</v>
      </c>
      <c r="M32" s="16">
        <v>793</v>
      </c>
      <c r="N32" s="16">
        <v>875</v>
      </c>
      <c r="O32" s="16">
        <v>878</v>
      </c>
      <c r="P32" s="16">
        <v>871</v>
      </c>
      <c r="Q32" s="16">
        <v>1036</v>
      </c>
      <c r="R32" s="16">
        <v>1370</v>
      </c>
      <c r="S32" s="16">
        <v>1653</v>
      </c>
      <c r="T32" s="16">
        <v>1661</v>
      </c>
      <c r="U32" s="16">
        <v>1497</v>
      </c>
      <c r="V32" s="16">
        <v>1242</v>
      </c>
      <c r="W32" s="50"/>
    </row>
    <row r="33" spans="2:23" ht="10.5" customHeight="1">
      <c r="B33" s="7"/>
      <c r="C33" s="18"/>
      <c r="D33" s="18"/>
      <c r="E33" s="18"/>
      <c r="F33" s="18"/>
      <c r="G33" s="492" t="s">
        <v>25</v>
      </c>
      <c r="H33" s="492"/>
      <c r="I33" s="492"/>
      <c r="J33" s="492"/>
      <c r="K33" s="19"/>
      <c r="L33" s="20">
        <v>5912</v>
      </c>
      <c r="M33" s="22">
        <v>222</v>
      </c>
      <c r="N33" s="22">
        <v>267</v>
      </c>
      <c r="O33" s="22">
        <v>305</v>
      </c>
      <c r="P33" s="22">
        <v>302</v>
      </c>
      <c r="Q33" s="22">
        <v>365</v>
      </c>
      <c r="R33" s="22">
        <v>445</v>
      </c>
      <c r="S33" s="22">
        <v>467</v>
      </c>
      <c r="T33" s="22">
        <v>525</v>
      </c>
      <c r="U33" s="22">
        <v>472</v>
      </c>
      <c r="V33" s="24">
        <v>425</v>
      </c>
      <c r="W33" s="36"/>
    </row>
    <row r="34" spans="2:23" ht="10.5" customHeight="1">
      <c r="B34" s="7"/>
      <c r="C34" s="18"/>
      <c r="D34" s="18"/>
      <c r="E34" s="18"/>
      <c r="F34" s="18"/>
      <c r="G34" s="492" t="s">
        <v>26</v>
      </c>
      <c r="H34" s="492"/>
      <c r="I34" s="492"/>
      <c r="J34" s="492"/>
      <c r="K34" s="19"/>
      <c r="L34" s="20">
        <v>3683</v>
      </c>
      <c r="M34" s="22">
        <v>183</v>
      </c>
      <c r="N34" s="22">
        <v>164</v>
      </c>
      <c r="O34" s="22">
        <v>161</v>
      </c>
      <c r="P34" s="22">
        <v>175</v>
      </c>
      <c r="Q34" s="22">
        <v>206</v>
      </c>
      <c r="R34" s="22">
        <v>286</v>
      </c>
      <c r="S34" s="22">
        <v>395</v>
      </c>
      <c r="T34" s="22">
        <v>392</v>
      </c>
      <c r="U34" s="22">
        <v>313</v>
      </c>
      <c r="V34" s="24">
        <v>239</v>
      </c>
      <c r="W34" s="36"/>
    </row>
    <row r="35" spans="2:23" ht="10.5" customHeight="1">
      <c r="B35" s="7"/>
      <c r="C35" s="18"/>
      <c r="D35" s="18"/>
      <c r="E35" s="18"/>
      <c r="F35" s="18"/>
      <c r="G35" s="492" t="s">
        <v>30</v>
      </c>
      <c r="H35" s="492"/>
      <c r="I35" s="492"/>
      <c r="J35" s="492"/>
      <c r="K35" s="19"/>
      <c r="L35" s="20">
        <v>4563</v>
      </c>
      <c r="M35" s="22">
        <v>186</v>
      </c>
      <c r="N35" s="22">
        <v>205</v>
      </c>
      <c r="O35" s="22">
        <v>220</v>
      </c>
      <c r="P35" s="22">
        <v>213</v>
      </c>
      <c r="Q35" s="22">
        <v>241</v>
      </c>
      <c r="R35" s="22">
        <v>346</v>
      </c>
      <c r="S35" s="22">
        <v>411</v>
      </c>
      <c r="T35" s="22">
        <v>384</v>
      </c>
      <c r="U35" s="22">
        <v>364</v>
      </c>
      <c r="V35" s="24">
        <v>297</v>
      </c>
      <c r="W35" s="36"/>
    </row>
    <row r="36" spans="2:23" ht="10.5" customHeight="1">
      <c r="B36" s="7"/>
      <c r="C36" s="18"/>
      <c r="D36" s="18"/>
      <c r="E36" s="18"/>
      <c r="F36" s="18"/>
      <c r="G36" s="492" t="s">
        <v>33</v>
      </c>
      <c r="H36" s="492"/>
      <c r="I36" s="492"/>
      <c r="J36" s="492"/>
      <c r="K36" s="19"/>
      <c r="L36" s="20">
        <v>3874</v>
      </c>
      <c r="M36" s="22">
        <v>202</v>
      </c>
      <c r="N36" s="22">
        <v>239</v>
      </c>
      <c r="O36" s="22">
        <v>192</v>
      </c>
      <c r="P36" s="22">
        <v>181</v>
      </c>
      <c r="Q36" s="22">
        <v>224</v>
      </c>
      <c r="R36" s="22">
        <v>293</v>
      </c>
      <c r="S36" s="22">
        <v>380</v>
      </c>
      <c r="T36" s="22">
        <v>360</v>
      </c>
      <c r="U36" s="22">
        <v>348</v>
      </c>
      <c r="V36" s="24">
        <v>281</v>
      </c>
      <c r="W36" s="36"/>
    </row>
    <row r="37" spans="2:23" ht="8.25" customHeight="1">
      <c r="B37" s="7"/>
      <c r="C37" s="18"/>
      <c r="D37" s="18"/>
      <c r="E37" s="18"/>
      <c r="F37" s="18"/>
      <c r="G37" s="18"/>
      <c r="H37" s="18"/>
      <c r="I37" s="18"/>
      <c r="J37" s="18"/>
      <c r="K37" s="19"/>
      <c r="L37" s="20"/>
      <c r="M37" s="22"/>
      <c r="N37" s="22"/>
      <c r="O37" s="22"/>
      <c r="P37" s="22"/>
      <c r="Q37" s="22"/>
      <c r="R37" s="22"/>
      <c r="S37" s="22"/>
      <c r="T37" s="22"/>
      <c r="U37" s="22"/>
      <c r="V37" s="24"/>
      <c r="W37" s="36"/>
    </row>
    <row r="38" spans="2:23" s="11" customFormat="1" ht="10.5" customHeight="1">
      <c r="B38" s="12"/>
      <c r="C38" s="486" t="s">
        <v>65</v>
      </c>
      <c r="D38" s="486"/>
      <c r="E38" s="486"/>
      <c r="F38" s="486"/>
      <c r="G38" s="486"/>
      <c r="H38" s="486"/>
      <c r="I38" s="486"/>
      <c r="J38" s="486"/>
      <c r="K38" s="14"/>
      <c r="L38" s="15">
        <v>24242</v>
      </c>
      <c r="M38" s="16">
        <v>1157</v>
      </c>
      <c r="N38" s="16">
        <v>1065</v>
      </c>
      <c r="O38" s="16">
        <v>1038</v>
      </c>
      <c r="P38" s="16">
        <v>1029</v>
      </c>
      <c r="Q38" s="16">
        <v>1451</v>
      </c>
      <c r="R38" s="16">
        <v>1851</v>
      </c>
      <c r="S38" s="16">
        <v>2266</v>
      </c>
      <c r="T38" s="16">
        <v>2263</v>
      </c>
      <c r="U38" s="16">
        <v>1899</v>
      </c>
      <c r="V38" s="16">
        <v>1471</v>
      </c>
      <c r="W38" s="50"/>
    </row>
    <row r="39" spans="2:23" ht="10.5" customHeight="1">
      <c r="B39" s="7"/>
      <c r="C39" s="18"/>
      <c r="D39" s="18"/>
      <c r="E39" s="18"/>
      <c r="F39" s="18"/>
      <c r="G39" s="492" t="s">
        <v>25</v>
      </c>
      <c r="H39" s="492"/>
      <c r="I39" s="492"/>
      <c r="J39" s="492"/>
      <c r="K39" s="19"/>
      <c r="L39" s="20">
        <v>3927</v>
      </c>
      <c r="M39" s="22">
        <v>190</v>
      </c>
      <c r="N39" s="22">
        <v>166</v>
      </c>
      <c r="O39" s="22">
        <v>189</v>
      </c>
      <c r="P39" s="22">
        <v>180</v>
      </c>
      <c r="Q39" s="22">
        <v>271</v>
      </c>
      <c r="R39" s="22">
        <v>328</v>
      </c>
      <c r="S39" s="22">
        <v>353</v>
      </c>
      <c r="T39" s="22">
        <v>334</v>
      </c>
      <c r="U39" s="22">
        <v>298</v>
      </c>
      <c r="V39" s="24">
        <v>278</v>
      </c>
      <c r="W39" s="36"/>
    </row>
    <row r="40" spans="2:23" ht="10.5" customHeight="1">
      <c r="B40" s="7"/>
      <c r="C40" s="18"/>
      <c r="D40" s="18"/>
      <c r="E40" s="18"/>
      <c r="F40" s="18"/>
      <c r="G40" s="492" t="s">
        <v>26</v>
      </c>
      <c r="H40" s="492"/>
      <c r="I40" s="492"/>
      <c r="J40" s="492"/>
      <c r="K40" s="19"/>
      <c r="L40" s="20">
        <v>4487</v>
      </c>
      <c r="M40" s="22">
        <v>200</v>
      </c>
      <c r="N40" s="22">
        <v>189</v>
      </c>
      <c r="O40" s="22">
        <v>181</v>
      </c>
      <c r="P40" s="22">
        <v>189</v>
      </c>
      <c r="Q40" s="22">
        <v>265</v>
      </c>
      <c r="R40" s="22">
        <v>352</v>
      </c>
      <c r="S40" s="22">
        <v>430</v>
      </c>
      <c r="T40" s="22">
        <v>429</v>
      </c>
      <c r="U40" s="22">
        <v>329</v>
      </c>
      <c r="V40" s="24">
        <v>278</v>
      </c>
      <c r="W40" s="36"/>
    </row>
    <row r="41" spans="2:23" ht="10.5" customHeight="1">
      <c r="B41" s="7"/>
      <c r="C41" s="18"/>
      <c r="D41" s="18"/>
      <c r="E41" s="18"/>
      <c r="F41" s="18"/>
      <c r="G41" s="492" t="s">
        <v>30</v>
      </c>
      <c r="H41" s="492"/>
      <c r="I41" s="492"/>
      <c r="J41" s="492"/>
      <c r="K41" s="19"/>
      <c r="L41" s="20">
        <v>4193</v>
      </c>
      <c r="M41" s="22">
        <v>223</v>
      </c>
      <c r="N41" s="22">
        <v>173</v>
      </c>
      <c r="O41" s="22">
        <v>168</v>
      </c>
      <c r="P41" s="22">
        <v>185</v>
      </c>
      <c r="Q41" s="22">
        <v>264</v>
      </c>
      <c r="R41" s="22">
        <v>318</v>
      </c>
      <c r="S41" s="22">
        <v>434</v>
      </c>
      <c r="T41" s="22">
        <v>373</v>
      </c>
      <c r="U41" s="22">
        <v>329</v>
      </c>
      <c r="V41" s="24">
        <v>270</v>
      </c>
      <c r="W41" s="36"/>
    </row>
    <row r="42" spans="2:23" ht="10.5" customHeight="1">
      <c r="B42" s="7"/>
      <c r="C42" s="18"/>
      <c r="D42" s="18"/>
      <c r="E42" s="18"/>
      <c r="F42" s="18"/>
      <c r="G42" s="492" t="s">
        <v>33</v>
      </c>
      <c r="H42" s="492"/>
      <c r="I42" s="492"/>
      <c r="J42" s="492"/>
      <c r="K42" s="19"/>
      <c r="L42" s="20">
        <v>4305</v>
      </c>
      <c r="M42" s="22">
        <v>152</v>
      </c>
      <c r="N42" s="22">
        <v>174</v>
      </c>
      <c r="O42" s="22">
        <v>181</v>
      </c>
      <c r="P42" s="22">
        <v>186</v>
      </c>
      <c r="Q42" s="22">
        <v>271</v>
      </c>
      <c r="R42" s="22">
        <v>270</v>
      </c>
      <c r="S42" s="22">
        <v>340</v>
      </c>
      <c r="T42" s="22">
        <v>375</v>
      </c>
      <c r="U42" s="22">
        <v>324</v>
      </c>
      <c r="V42" s="24">
        <v>233</v>
      </c>
      <c r="W42" s="36"/>
    </row>
    <row r="43" spans="2:23" ht="10.5" customHeight="1">
      <c r="B43" s="7"/>
      <c r="C43" s="18"/>
      <c r="D43" s="18"/>
      <c r="E43" s="18"/>
      <c r="F43" s="18"/>
      <c r="G43" s="492" t="s">
        <v>36</v>
      </c>
      <c r="H43" s="492"/>
      <c r="I43" s="492"/>
      <c r="J43" s="492"/>
      <c r="K43" s="19"/>
      <c r="L43" s="20">
        <v>4195</v>
      </c>
      <c r="M43" s="22">
        <v>225</v>
      </c>
      <c r="N43" s="22">
        <v>209</v>
      </c>
      <c r="O43" s="22">
        <v>168</v>
      </c>
      <c r="P43" s="22">
        <v>172</v>
      </c>
      <c r="Q43" s="22">
        <v>200</v>
      </c>
      <c r="R43" s="22">
        <v>331</v>
      </c>
      <c r="S43" s="22">
        <v>443</v>
      </c>
      <c r="T43" s="22">
        <v>448</v>
      </c>
      <c r="U43" s="22">
        <v>363</v>
      </c>
      <c r="V43" s="24">
        <v>244</v>
      </c>
      <c r="W43" s="36"/>
    </row>
    <row r="44" spans="2:23" ht="10.5" customHeight="1">
      <c r="B44" s="7"/>
      <c r="C44" s="18"/>
      <c r="D44" s="18"/>
      <c r="E44" s="18"/>
      <c r="F44" s="18"/>
      <c r="G44" s="492" t="s">
        <v>37</v>
      </c>
      <c r="H44" s="492"/>
      <c r="I44" s="492"/>
      <c r="J44" s="492"/>
      <c r="K44" s="19"/>
      <c r="L44" s="20">
        <v>3135</v>
      </c>
      <c r="M44" s="22">
        <v>167</v>
      </c>
      <c r="N44" s="22">
        <v>154</v>
      </c>
      <c r="O44" s="22">
        <v>151</v>
      </c>
      <c r="P44" s="22">
        <v>117</v>
      </c>
      <c r="Q44" s="22">
        <v>180</v>
      </c>
      <c r="R44" s="22">
        <v>252</v>
      </c>
      <c r="S44" s="22">
        <v>266</v>
      </c>
      <c r="T44" s="22">
        <v>304</v>
      </c>
      <c r="U44" s="22">
        <v>256</v>
      </c>
      <c r="V44" s="24">
        <v>168</v>
      </c>
      <c r="W44" s="36"/>
    </row>
    <row r="45" spans="2:23" ht="8.25" customHeight="1">
      <c r="B45" s="7"/>
      <c r="C45" s="18"/>
      <c r="D45" s="18"/>
      <c r="E45" s="18"/>
      <c r="F45" s="18"/>
      <c r="G45" s="18"/>
      <c r="H45" s="18"/>
      <c r="I45" s="18"/>
      <c r="J45" s="18"/>
      <c r="K45" s="19"/>
      <c r="L45" s="20"/>
      <c r="M45" s="22"/>
      <c r="N45" s="22"/>
      <c r="O45" s="22"/>
      <c r="P45" s="22"/>
      <c r="Q45" s="22"/>
      <c r="R45" s="22"/>
      <c r="S45" s="22"/>
      <c r="T45" s="22"/>
      <c r="U45" s="22"/>
      <c r="V45" s="24"/>
      <c r="W45" s="6"/>
    </row>
    <row r="46" spans="2:23" s="11" customFormat="1" ht="10.5" customHeight="1">
      <c r="B46" s="12"/>
      <c r="C46" s="486" t="s">
        <v>66</v>
      </c>
      <c r="D46" s="486"/>
      <c r="E46" s="486"/>
      <c r="F46" s="486"/>
      <c r="G46" s="486"/>
      <c r="H46" s="486"/>
      <c r="I46" s="486"/>
      <c r="J46" s="486"/>
      <c r="K46" s="14"/>
      <c r="L46" s="15">
        <v>15120</v>
      </c>
      <c r="M46" s="16">
        <v>961</v>
      </c>
      <c r="N46" s="16">
        <v>905</v>
      </c>
      <c r="O46" s="16">
        <v>776</v>
      </c>
      <c r="P46" s="16">
        <v>718</v>
      </c>
      <c r="Q46" s="16">
        <v>806</v>
      </c>
      <c r="R46" s="16">
        <v>1087</v>
      </c>
      <c r="S46" s="16">
        <v>1577</v>
      </c>
      <c r="T46" s="16">
        <v>1586</v>
      </c>
      <c r="U46" s="16">
        <v>1231</v>
      </c>
      <c r="V46" s="16">
        <v>893</v>
      </c>
      <c r="W46" s="50"/>
    </row>
    <row r="47" spans="2:23" ht="10.5" customHeight="1">
      <c r="B47" s="7"/>
      <c r="C47" s="18"/>
      <c r="D47" s="18"/>
      <c r="E47" s="18"/>
      <c r="F47" s="18"/>
      <c r="G47" s="492" t="s">
        <v>25</v>
      </c>
      <c r="H47" s="492"/>
      <c r="I47" s="492"/>
      <c r="J47" s="492"/>
      <c r="K47" s="19"/>
      <c r="L47" s="20">
        <v>2392</v>
      </c>
      <c r="M47" s="22">
        <v>109</v>
      </c>
      <c r="N47" s="22">
        <v>102</v>
      </c>
      <c r="O47" s="22">
        <v>107</v>
      </c>
      <c r="P47" s="22">
        <v>121</v>
      </c>
      <c r="Q47" s="22">
        <v>146</v>
      </c>
      <c r="R47" s="22">
        <v>172</v>
      </c>
      <c r="S47" s="22">
        <v>222</v>
      </c>
      <c r="T47" s="22">
        <v>212</v>
      </c>
      <c r="U47" s="22">
        <v>167</v>
      </c>
      <c r="V47" s="24">
        <v>146</v>
      </c>
      <c r="W47" s="36"/>
    </row>
    <row r="48" spans="2:23" ht="10.5" customHeight="1">
      <c r="B48" s="7"/>
      <c r="C48" s="18"/>
      <c r="D48" s="18"/>
      <c r="E48" s="18"/>
      <c r="F48" s="18"/>
      <c r="G48" s="492" t="s">
        <v>26</v>
      </c>
      <c r="H48" s="492"/>
      <c r="I48" s="492"/>
      <c r="J48" s="492"/>
      <c r="K48" s="19"/>
      <c r="L48" s="20">
        <v>2176</v>
      </c>
      <c r="M48" s="22">
        <v>173</v>
      </c>
      <c r="N48" s="22">
        <v>128</v>
      </c>
      <c r="O48" s="22">
        <v>99</v>
      </c>
      <c r="P48" s="22">
        <v>104</v>
      </c>
      <c r="Q48" s="22">
        <v>107</v>
      </c>
      <c r="R48" s="22">
        <v>162</v>
      </c>
      <c r="S48" s="22">
        <v>235</v>
      </c>
      <c r="T48" s="22">
        <v>224</v>
      </c>
      <c r="U48" s="22">
        <v>170</v>
      </c>
      <c r="V48" s="24">
        <v>132</v>
      </c>
      <c r="W48" s="36"/>
    </row>
    <row r="49" spans="2:23" ht="10.5" customHeight="1">
      <c r="B49" s="7"/>
      <c r="C49" s="18"/>
      <c r="D49" s="18"/>
      <c r="E49" s="18"/>
      <c r="F49" s="18"/>
      <c r="G49" s="492" t="s">
        <v>30</v>
      </c>
      <c r="H49" s="492"/>
      <c r="I49" s="492"/>
      <c r="J49" s="492"/>
      <c r="K49" s="19"/>
      <c r="L49" s="20">
        <v>2889</v>
      </c>
      <c r="M49" s="22">
        <v>190</v>
      </c>
      <c r="N49" s="22">
        <v>255</v>
      </c>
      <c r="O49" s="22">
        <v>157</v>
      </c>
      <c r="P49" s="22">
        <v>136</v>
      </c>
      <c r="Q49" s="22">
        <v>144</v>
      </c>
      <c r="R49" s="22">
        <v>186</v>
      </c>
      <c r="S49" s="22">
        <v>290</v>
      </c>
      <c r="T49" s="22">
        <v>347</v>
      </c>
      <c r="U49" s="22">
        <v>264</v>
      </c>
      <c r="V49" s="24">
        <v>175</v>
      </c>
      <c r="W49" s="36"/>
    </row>
    <row r="50" spans="2:23" ht="10.5" customHeight="1">
      <c r="B50" s="7"/>
      <c r="C50" s="18"/>
      <c r="D50" s="18"/>
      <c r="E50" s="18"/>
      <c r="F50" s="18"/>
      <c r="G50" s="492" t="s">
        <v>33</v>
      </c>
      <c r="H50" s="492"/>
      <c r="I50" s="492"/>
      <c r="J50" s="492"/>
      <c r="K50" s="19"/>
      <c r="L50" s="20">
        <v>3127</v>
      </c>
      <c r="M50" s="22">
        <v>186</v>
      </c>
      <c r="N50" s="22">
        <v>162</v>
      </c>
      <c r="O50" s="22">
        <v>162</v>
      </c>
      <c r="P50" s="22">
        <v>157</v>
      </c>
      <c r="Q50" s="22">
        <v>167</v>
      </c>
      <c r="R50" s="22">
        <v>213</v>
      </c>
      <c r="S50" s="22">
        <v>336</v>
      </c>
      <c r="T50" s="22">
        <v>332</v>
      </c>
      <c r="U50" s="22">
        <v>234</v>
      </c>
      <c r="V50" s="24">
        <v>163</v>
      </c>
      <c r="W50" s="36"/>
    </row>
    <row r="51" spans="2:23" ht="10.5" customHeight="1">
      <c r="B51" s="7"/>
      <c r="C51" s="18"/>
      <c r="D51" s="18"/>
      <c r="E51" s="18"/>
      <c r="F51" s="18"/>
      <c r="G51" s="492" t="s">
        <v>36</v>
      </c>
      <c r="H51" s="492"/>
      <c r="I51" s="492"/>
      <c r="J51" s="492"/>
      <c r="K51" s="19"/>
      <c r="L51" s="20">
        <v>1978</v>
      </c>
      <c r="M51" s="22">
        <v>147</v>
      </c>
      <c r="N51" s="22">
        <v>109</v>
      </c>
      <c r="O51" s="22">
        <v>109</v>
      </c>
      <c r="P51" s="22">
        <v>84</v>
      </c>
      <c r="Q51" s="22">
        <v>114</v>
      </c>
      <c r="R51" s="22">
        <v>168</v>
      </c>
      <c r="S51" s="22">
        <v>255</v>
      </c>
      <c r="T51" s="22">
        <v>206</v>
      </c>
      <c r="U51" s="22">
        <v>185</v>
      </c>
      <c r="V51" s="24">
        <v>136</v>
      </c>
      <c r="W51" s="36"/>
    </row>
    <row r="52" spans="2:23" ht="10.5" customHeight="1">
      <c r="B52" s="7"/>
      <c r="C52" s="18"/>
      <c r="D52" s="18"/>
      <c r="E52" s="18"/>
      <c r="F52" s="18"/>
      <c r="G52" s="492" t="s">
        <v>37</v>
      </c>
      <c r="H52" s="492"/>
      <c r="I52" s="492"/>
      <c r="J52" s="492"/>
      <c r="K52" s="19"/>
      <c r="L52" s="20">
        <v>2558</v>
      </c>
      <c r="M52" s="22">
        <v>156</v>
      </c>
      <c r="N52" s="22">
        <v>149</v>
      </c>
      <c r="O52" s="22">
        <v>142</v>
      </c>
      <c r="P52" s="22">
        <v>116</v>
      </c>
      <c r="Q52" s="22">
        <v>128</v>
      </c>
      <c r="R52" s="22">
        <v>186</v>
      </c>
      <c r="S52" s="22">
        <v>239</v>
      </c>
      <c r="T52" s="22">
        <v>265</v>
      </c>
      <c r="U52" s="22">
        <v>211</v>
      </c>
      <c r="V52" s="24">
        <v>141</v>
      </c>
      <c r="W52" s="36"/>
    </row>
    <row r="53" spans="2:23" ht="8.25" customHeight="1">
      <c r="B53" s="7"/>
      <c r="C53" s="7"/>
      <c r="D53" s="7"/>
      <c r="E53" s="7"/>
      <c r="F53" s="7"/>
      <c r="G53" s="7"/>
      <c r="H53" s="7"/>
      <c r="I53" s="7"/>
      <c r="J53" s="7"/>
      <c r="K53" s="9"/>
      <c r="L53" s="20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36"/>
    </row>
    <row r="54" spans="2:23" s="11" customFormat="1" ht="10.5" customHeight="1">
      <c r="B54" s="12"/>
      <c r="C54" s="486" t="s">
        <v>67</v>
      </c>
      <c r="D54" s="486"/>
      <c r="E54" s="486"/>
      <c r="F54" s="486"/>
      <c r="G54" s="486"/>
      <c r="H54" s="486"/>
      <c r="I54" s="486"/>
      <c r="J54" s="486"/>
      <c r="K54" s="14"/>
      <c r="L54" s="15">
        <v>24533</v>
      </c>
      <c r="M54" s="16">
        <v>999</v>
      </c>
      <c r="N54" s="16">
        <v>982</v>
      </c>
      <c r="O54" s="16">
        <v>895</v>
      </c>
      <c r="P54" s="16">
        <v>1023</v>
      </c>
      <c r="Q54" s="16">
        <v>1832</v>
      </c>
      <c r="R54" s="16">
        <v>2275</v>
      </c>
      <c r="S54" s="16">
        <v>2452</v>
      </c>
      <c r="T54" s="16">
        <v>2180</v>
      </c>
      <c r="U54" s="16">
        <v>1720</v>
      </c>
      <c r="V54" s="23">
        <v>1449</v>
      </c>
      <c r="W54" s="50"/>
    </row>
    <row r="55" spans="2:23" ht="10.5" customHeight="1">
      <c r="B55" s="7"/>
      <c r="C55" s="18"/>
      <c r="D55" s="18"/>
      <c r="E55" s="18"/>
      <c r="F55" s="18"/>
      <c r="G55" s="492" t="s">
        <v>25</v>
      </c>
      <c r="H55" s="492"/>
      <c r="I55" s="492"/>
      <c r="J55" s="492"/>
      <c r="K55" s="19"/>
      <c r="L55" s="20">
        <v>4318</v>
      </c>
      <c r="M55" s="22">
        <v>135</v>
      </c>
      <c r="N55" s="22">
        <v>135</v>
      </c>
      <c r="O55" s="22">
        <v>136</v>
      </c>
      <c r="P55" s="22">
        <v>172</v>
      </c>
      <c r="Q55" s="22">
        <v>319</v>
      </c>
      <c r="R55" s="22">
        <v>434</v>
      </c>
      <c r="S55" s="22">
        <v>400</v>
      </c>
      <c r="T55" s="22">
        <v>326</v>
      </c>
      <c r="U55" s="22">
        <v>252</v>
      </c>
      <c r="V55" s="24">
        <v>250</v>
      </c>
      <c r="W55" s="36"/>
    </row>
    <row r="56" spans="2:23" ht="10.5" customHeight="1">
      <c r="B56" s="7"/>
      <c r="C56" s="18"/>
      <c r="D56" s="18"/>
      <c r="E56" s="18"/>
      <c r="F56" s="18"/>
      <c r="G56" s="492" t="s">
        <v>26</v>
      </c>
      <c r="H56" s="492"/>
      <c r="I56" s="492"/>
      <c r="J56" s="492"/>
      <c r="K56" s="19"/>
      <c r="L56" s="20">
        <v>5244</v>
      </c>
      <c r="M56" s="22">
        <v>297</v>
      </c>
      <c r="N56" s="22">
        <v>288</v>
      </c>
      <c r="O56" s="22">
        <v>220</v>
      </c>
      <c r="P56" s="22">
        <v>206</v>
      </c>
      <c r="Q56" s="22">
        <v>334</v>
      </c>
      <c r="R56" s="22">
        <v>412</v>
      </c>
      <c r="S56" s="22">
        <v>563</v>
      </c>
      <c r="T56" s="22">
        <v>571</v>
      </c>
      <c r="U56" s="22">
        <v>393</v>
      </c>
      <c r="V56" s="24">
        <v>337</v>
      </c>
      <c r="W56" s="36"/>
    </row>
    <row r="57" spans="2:23" ht="10.5" customHeight="1">
      <c r="B57" s="7"/>
      <c r="C57" s="18"/>
      <c r="D57" s="18"/>
      <c r="E57" s="18"/>
      <c r="F57" s="18"/>
      <c r="G57" s="492" t="s">
        <v>30</v>
      </c>
      <c r="H57" s="492"/>
      <c r="I57" s="492"/>
      <c r="J57" s="492"/>
      <c r="K57" s="19"/>
      <c r="L57" s="20">
        <v>2398</v>
      </c>
      <c r="M57" s="22">
        <v>117</v>
      </c>
      <c r="N57" s="22">
        <v>108</v>
      </c>
      <c r="O57" s="22">
        <v>81</v>
      </c>
      <c r="P57" s="22">
        <v>93</v>
      </c>
      <c r="Q57" s="22">
        <v>144</v>
      </c>
      <c r="R57" s="22">
        <v>181</v>
      </c>
      <c r="S57" s="22">
        <v>271</v>
      </c>
      <c r="T57" s="22">
        <v>244</v>
      </c>
      <c r="U57" s="22">
        <v>203</v>
      </c>
      <c r="V57" s="24">
        <v>140</v>
      </c>
      <c r="W57" s="36"/>
    </row>
    <row r="58" spans="2:23" ht="10.5" customHeight="1">
      <c r="B58" s="7"/>
      <c r="C58" s="18"/>
      <c r="D58" s="18"/>
      <c r="E58" s="18"/>
      <c r="F58" s="18"/>
      <c r="G58" s="492" t="s">
        <v>33</v>
      </c>
      <c r="H58" s="492"/>
      <c r="I58" s="492"/>
      <c r="J58" s="492"/>
      <c r="K58" s="19"/>
      <c r="L58" s="20">
        <v>842</v>
      </c>
      <c r="M58" s="22">
        <v>0</v>
      </c>
      <c r="N58" s="22">
        <v>0</v>
      </c>
      <c r="O58" s="22">
        <v>0</v>
      </c>
      <c r="P58" s="22">
        <v>57</v>
      </c>
      <c r="Q58" s="22">
        <v>328</v>
      </c>
      <c r="R58" s="22">
        <v>283</v>
      </c>
      <c r="S58" s="22">
        <v>115</v>
      </c>
      <c r="T58" s="22">
        <v>39</v>
      </c>
      <c r="U58" s="22">
        <v>11</v>
      </c>
      <c r="V58" s="24">
        <v>6</v>
      </c>
      <c r="W58" s="36"/>
    </row>
    <row r="59" spans="2:23" ht="10.5" customHeight="1">
      <c r="B59" s="7"/>
      <c r="C59" s="18"/>
      <c r="D59" s="18"/>
      <c r="E59" s="18"/>
      <c r="F59" s="18"/>
      <c r="G59" s="492" t="s">
        <v>36</v>
      </c>
      <c r="H59" s="492"/>
      <c r="I59" s="492"/>
      <c r="J59" s="492"/>
      <c r="K59" s="19"/>
      <c r="L59" s="20">
        <v>2389</v>
      </c>
      <c r="M59" s="22">
        <v>100</v>
      </c>
      <c r="N59" s="22">
        <v>118</v>
      </c>
      <c r="O59" s="22">
        <v>107</v>
      </c>
      <c r="P59" s="22">
        <v>118</v>
      </c>
      <c r="Q59" s="22">
        <v>160</v>
      </c>
      <c r="R59" s="22">
        <v>203</v>
      </c>
      <c r="S59" s="22">
        <v>225</v>
      </c>
      <c r="T59" s="22">
        <v>191</v>
      </c>
      <c r="U59" s="22">
        <v>167</v>
      </c>
      <c r="V59" s="24">
        <v>153</v>
      </c>
      <c r="W59" s="36"/>
    </row>
    <row r="60" spans="2:23" ht="10.5" customHeight="1">
      <c r="B60" s="7"/>
      <c r="C60" s="18"/>
      <c r="D60" s="18"/>
      <c r="E60" s="18"/>
      <c r="F60" s="18"/>
      <c r="G60" s="492" t="s">
        <v>37</v>
      </c>
      <c r="H60" s="492"/>
      <c r="I60" s="492"/>
      <c r="J60" s="492"/>
      <c r="K60" s="19"/>
      <c r="L60" s="20">
        <v>2645</v>
      </c>
      <c r="M60" s="22">
        <v>89</v>
      </c>
      <c r="N60" s="22">
        <v>95</v>
      </c>
      <c r="O60" s="22">
        <v>90</v>
      </c>
      <c r="P60" s="22">
        <v>112</v>
      </c>
      <c r="Q60" s="22">
        <v>143</v>
      </c>
      <c r="R60" s="22">
        <v>195</v>
      </c>
      <c r="S60" s="22">
        <v>258</v>
      </c>
      <c r="T60" s="22">
        <v>228</v>
      </c>
      <c r="U60" s="22">
        <v>183</v>
      </c>
      <c r="V60" s="24">
        <v>152</v>
      </c>
      <c r="W60" s="36"/>
    </row>
    <row r="61" spans="2:23" ht="10.5" customHeight="1">
      <c r="B61" s="7"/>
      <c r="C61" s="18"/>
      <c r="D61" s="18"/>
      <c r="E61" s="18"/>
      <c r="F61" s="18"/>
      <c r="G61" s="492" t="s">
        <v>68</v>
      </c>
      <c r="H61" s="492"/>
      <c r="I61" s="492"/>
      <c r="J61" s="492"/>
      <c r="K61" s="19"/>
      <c r="L61" s="20">
        <v>2987</v>
      </c>
      <c r="M61" s="22">
        <v>129</v>
      </c>
      <c r="N61" s="22">
        <v>125</v>
      </c>
      <c r="O61" s="22">
        <v>140</v>
      </c>
      <c r="P61" s="22">
        <v>128</v>
      </c>
      <c r="Q61" s="22">
        <v>166</v>
      </c>
      <c r="R61" s="22">
        <v>251</v>
      </c>
      <c r="S61" s="22">
        <v>274</v>
      </c>
      <c r="T61" s="22">
        <v>285</v>
      </c>
      <c r="U61" s="22">
        <v>232</v>
      </c>
      <c r="V61" s="24">
        <v>194</v>
      </c>
      <c r="W61" s="36"/>
    </row>
    <row r="62" spans="2:23" ht="10.5" customHeight="1">
      <c r="B62" s="7"/>
      <c r="C62" s="18"/>
      <c r="D62" s="18"/>
      <c r="E62" s="18"/>
      <c r="F62" s="18"/>
      <c r="G62" s="492" t="s">
        <v>69</v>
      </c>
      <c r="H62" s="492"/>
      <c r="I62" s="492"/>
      <c r="J62" s="492"/>
      <c r="K62" s="19"/>
      <c r="L62" s="20">
        <v>3710</v>
      </c>
      <c r="M62" s="22">
        <v>132</v>
      </c>
      <c r="N62" s="22">
        <v>113</v>
      </c>
      <c r="O62" s="22">
        <v>121</v>
      </c>
      <c r="P62" s="22">
        <v>137</v>
      </c>
      <c r="Q62" s="22">
        <v>238</v>
      </c>
      <c r="R62" s="22">
        <v>316</v>
      </c>
      <c r="S62" s="22">
        <v>346</v>
      </c>
      <c r="T62" s="22">
        <v>296</v>
      </c>
      <c r="U62" s="22">
        <v>279</v>
      </c>
      <c r="V62" s="24">
        <v>217</v>
      </c>
      <c r="W62" s="36"/>
    </row>
    <row r="63" spans="2:23" ht="8.25" customHeight="1">
      <c r="B63" s="7"/>
      <c r="C63" s="7"/>
      <c r="D63" s="7"/>
      <c r="E63" s="7"/>
      <c r="F63" s="7"/>
      <c r="G63" s="7"/>
      <c r="H63" s="7"/>
      <c r="I63" s="7"/>
      <c r="J63" s="7"/>
      <c r="K63" s="9"/>
      <c r="L63" s="20"/>
      <c r="M63" s="22"/>
      <c r="N63" s="22"/>
      <c r="O63" s="22"/>
      <c r="P63" s="22"/>
      <c r="Q63" s="22"/>
      <c r="R63" s="22"/>
      <c r="S63" s="22"/>
      <c r="T63" s="22"/>
      <c r="U63" s="22"/>
      <c r="V63" s="24"/>
      <c r="W63" s="36"/>
    </row>
    <row r="64" spans="2:23" s="11" customFormat="1" ht="10.5" customHeight="1">
      <c r="B64" s="12"/>
      <c r="C64" s="486" t="s">
        <v>70</v>
      </c>
      <c r="D64" s="486"/>
      <c r="E64" s="486"/>
      <c r="F64" s="486"/>
      <c r="G64" s="486"/>
      <c r="H64" s="486"/>
      <c r="I64" s="486"/>
      <c r="J64" s="486"/>
      <c r="K64" s="14"/>
      <c r="L64" s="15">
        <v>27194</v>
      </c>
      <c r="M64" s="16">
        <v>1577</v>
      </c>
      <c r="N64" s="16">
        <v>1683</v>
      </c>
      <c r="O64" s="16">
        <v>1433</v>
      </c>
      <c r="P64" s="16">
        <v>1289</v>
      </c>
      <c r="Q64" s="16">
        <v>1415</v>
      </c>
      <c r="R64" s="16">
        <v>1804</v>
      </c>
      <c r="S64" s="16">
        <v>2581</v>
      </c>
      <c r="T64" s="16">
        <v>2645</v>
      </c>
      <c r="U64" s="16">
        <v>2277</v>
      </c>
      <c r="V64" s="16">
        <v>1733</v>
      </c>
      <c r="W64" s="50"/>
    </row>
    <row r="65" spans="2:23" ht="10.5" customHeight="1">
      <c r="B65" s="7"/>
      <c r="C65" s="18"/>
      <c r="D65" s="18"/>
      <c r="E65" s="18"/>
      <c r="F65" s="18"/>
      <c r="G65" s="492" t="s">
        <v>25</v>
      </c>
      <c r="H65" s="492"/>
      <c r="I65" s="492"/>
      <c r="J65" s="492"/>
      <c r="K65" s="19"/>
      <c r="L65" s="20">
        <v>4692</v>
      </c>
      <c r="M65" s="22">
        <v>237</v>
      </c>
      <c r="N65" s="22">
        <v>217</v>
      </c>
      <c r="O65" s="22">
        <v>213</v>
      </c>
      <c r="P65" s="22">
        <v>186</v>
      </c>
      <c r="Q65" s="22">
        <v>238</v>
      </c>
      <c r="R65" s="22">
        <v>351</v>
      </c>
      <c r="S65" s="22">
        <v>437</v>
      </c>
      <c r="T65" s="22">
        <v>442</v>
      </c>
      <c r="U65" s="22">
        <v>349</v>
      </c>
      <c r="V65" s="24">
        <v>286</v>
      </c>
      <c r="W65" s="36"/>
    </row>
    <row r="66" spans="2:23" ht="10.5" customHeight="1">
      <c r="B66" s="7"/>
      <c r="C66" s="18"/>
      <c r="D66" s="18"/>
      <c r="E66" s="18"/>
      <c r="F66" s="18"/>
      <c r="G66" s="492" t="s">
        <v>26</v>
      </c>
      <c r="H66" s="492"/>
      <c r="I66" s="492"/>
      <c r="J66" s="492"/>
      <c r="K66" s="19"/>
      <c r="L66" s="20">
        <v>6613</v>
      </c>
      <c r="M66" s="22">
        <v>274</v>
      </c>
      <c r="N66" s="22">
        <v>307</v>
      </c>
      <c r="O66" s="22">
        <v>327</v>
      </c>
      <c r="P66" s="22">
        <v>297</v>
      </c>
      <c r="Q66" s="22">
        <v>367</v>
      </c>
      <c r="R66" s="22">
        <v>444</v>
      </c>
      <c r="S66" s="22">
        <v>580</v>
      </c>
      <c r="T66" s="22">
        <v>583</v>
      </c>
      <c r="U66" s="22">
        <v>540</v>
      </c>
      <c r="V66" s="24">
        <v>435</v>
      </c>
      <c r="W66" s="36"/>
    </row>
    <row r="67" spans="2:23" ht="10.5" customHeight="1">
      <c r="B67" s="7"/>
      <c r="C67" s="18"/>
      <c r="D67" s="18"/>
      <c r="E67" s="18"/>
      <c r="F67" s="18"/>
      <c r="G67" s="492" t="s">
        <v>30</v>
      </c>
      <c r="H67" s="492"/>
      <c r="I67" s="492"/>
      <c r="J67" s="492"/>
      <c r="K67" s="19"/>
      <c r="L67" s="20">
        <v>6264</v>
      </c>
      <c r="M67" s="22">
        <v>481</v>
      </c>
      <c r="N67" s="22">
        <v>504</v>
      </c>
      <c r="O67" s="22">
        <v>366</v>
      </c>
      <c r="P67" s="22">
        <v>357</v>
      </c>
      <c r="Q67" s="22">
        <v>322</v>
      </c>
      <c r="R67" s="22">
        <v>383</v>
      </c>
      <c r="S67" s="22">
        <v>625</v>
      </c>
      <c r="T67" s="22">
        <v>685</v>
      </c>
      <c r="U67" s="22">
        <v>556</v>
      </c>
      <c r="V67" s="24">
        <v>446</v>
      </c>
      <c r="W67" s="36"/>
    </row>
    <row r="68" spans="2:23" ht="10.5" customHeight="1">
      <c r="B68" s="7"/>
      <c r="C68" s="18"/>
      <c r="D68" s="18"/>
      <c r="E68" s="18"/>
      <c r="F68" s="18"/>
      <c r="G68" s="492" t="s">
        <v>33</v>
      </c>
      <c r="H68" s="492"/>
      <c r="I68" s="492"/>
      <c r="J68" s="492"/>
      <c r="K68" s="19"/>
      <c r="L68" s="20">
        <v>6185</v>
      </c>
      <c r="M68" s="22">
        <v>368</v>
      </c>
      <c r="N68" s="22">
        <v>425</v>
      </c>
      <c r="O68" s="22">
        <v>335</v>
      </c>
      <c r="P68" s="22">
        <v>282</v>
      </c>
      <c r="Q68" s="22">
        <v>305</v>
      </c>
      <c r="R68" s="22">
        <v>376</v>
      </c>
      <c r="S68" s="22">
        <v>614</v>
      </c>
      <c r="T68" s="22">
        <v>583</v>
      </c>
      <c r="U68" s="22">
        <v>510</v>
      </c>
      <c r="V68" s="24">
        <v>365</v>
      </c>
      <c r="W68" s="36"/>
    </row>
    <row r="69" spans="2:23" ht="10.5" customHeight="1">
      <c r="B69" s="7"/>
      <c r="C69" s="18"/>
      <c r="D69" s="18"/>
      <c r="E69" s="18"/>
      <c r="F69" s="18"/>
      <c r="G69" s="492" t="s">
        <v>36</v>
      </c>
      <c r="H69" s="492"/>
      <c r="I69" s="492"/>
      <c r="J69" s="492"/>
      <c r="K69" s="19"/>
      <c r="L69" s="20">
        <v>3440</v>
      </c>
      <c r="M69" s="22">
        <v>217</v>
      </c>
      <c r="N69" s="22">
        <v>230</v>
      </c>
      <c r="O69" s="22">
        <v>192</v>
      </c>
      <c r="P69" s="22">
        <v>167</v>
      </c>
      <c r="Q69" s="22">
        <v>183</v>
      </c>
      <c r="R69" s="22">
        <v>250</v>
      </c>
      <c r="S69" s="22">
        <v>325</v>
      </c>
      <c r="T69" s="22">
        <v>352</v>
      </c>
      <c r="U69" s="22">
        <v>318</v>
      </c>
      <c r="V69" s="24">
        <v>201</v>
      </c>
      <c r="W69" s="36"/>
    </row>
    <row r="70" spans="2:23" ht="8.25" customHeight="1">
      <c r="B70" s="7"/>
      <c r="C70" s="18"/>
      <c r="D70" s="18"/>
      <c r="E70" s="18"/>
      <c r="F70" s="18"/>
      <c r="G70" s="18"/>
      <c r="H70" s="18"/>
      <c r="I70" s="18"/>
      <c r="J70" s="18"/>
      <c r="K70" s="19"/>
      <c r="L70" s="20"/>
      <c r="M70" s="22"/>
      <c r="N70" s="22"/>
      <c r="O70" s="22"/>
      <c r="P70" s="22"/>
      <c r="Q70" s="22"/>
      <c r="R70" s="22"/>
      <c r="S70" s="22"/>
      <c r="T70" s="22"/>
      <c r="U70" s="22"/>
      <c r="V70" s="24"/>
      <c r="W70" s="36"/>
    </row>
    <row r="71" spans="2:23" s="11" customFormat="1" ht="10.5" customHeight="1">
      <c r="B71" s="12"/>
      <c r="C71" s="486" t="s">
        <v>71</v>
      </c>
      <c r="D71" s="486"/>
      <c r="E71" s="486"/>
      <c r="F71" s="486"/>
      <c r="G71" s="486"/>
      <c r="H71" s="486"/>
      <c r="I71" s="486"/>
      <c r="J71" s="486"/>
      <c r="K71" s="14"/>
      <c r="L71" s="15">
        <v>30680</v>
      </c>
      <c r="M71" s="16">
        <v>843</v>
      </c>
      <c r="N71" s="16">
        <v>1099</v>
      </c>
      <c r="O71" s="16">
        <v>1439</v>
      </c>
      <c r="P71" s="16">
        <v>2095</v>
      </c>
      <c r="Q71" s="16">
        <v>2352</v>
      </c>
      <c r="R71" s="16">
        <v>1799</v>
      </c>
      <c r="S71" s="16">
        <v>1802</v>
      </c>
      <c r="T71" s="16">
        <v>1559</v>
      </c>
      <c r="U71" s="16">
        <v>1908</v>
      </c>
      <c r="V71" s="16">
        <v>2384</v>
      </c>
      <c r="W71" s="50"/>
    </row>
    <row r="72" spans="2:23" ht="10.5" customHeight="1">
      <c r="B72" s="7"/>
      <c r="C72" s="18"/>
      <c r="D72" s="18"/>
      <c r="E72" s="18"/>
      <c r="F72" s="18"/>
      <c r="G72" s="492" t="s">
        <v>25</v>
      </c>
      <c r="H72" s="492"/>
      <c r="I72" s="492"/>
      <c r="J72" s="492"/>
      <c r="K72" s="19"/>
      <c r="L72" s="20">
        <v>3156</v>
      </c>
      <c r="M72" s="22">
        <v>66</v>
      </c>
      <c r="N72" s="22">
        <v>60</v>
      </c>
      <c r="O72" s="22">
        <v>67</v>
      </c>
      <c r="P72" s="22">
        <v>121</v>
      </c>
      <c r="Q72" s="22">
        <v>159</v>
      </c>
      <c r="R72" s="22">
        <v>232</v>
      </c>
      <c r="S72" s="22">
        <v>241</v>
      </c>
      <c r="T72" s="22">
        <v>165</v>
      </c>
      <c r="U72" s="22">
        <v>137</v>
      </c>
      <c r="V72" s="24">
        <v>160</v>
      </c>
      <c r="W72" s="36"/>
    </row>
    <row r="73" spans="2:23" ht="10.5" customHeight="1">
      <c r="B73" s="7"/>
      <c r="C73" s="18"/>
      <c r="D73" s="18"/>
      <c r="E73" s="18"/>
      <c r="F73" s="18"/>
      <c r="G73" s="492" t="s">
        <v>26</v>
      </c>
      <c r="H73" s="492"/>
      <c r="I73" s="492"/>
      <c r="J73" s="492"/>
      <c r="K73" s="19"/>
      <c r="L73" s="20">
        <v>6679</v>
      </c>
      <c r="M73" s="24">
        <v>184</v>
      </c>
      <c r="N73" s="24">
        <v>297</v>
      </c>
      <c r="O73" s="24">
        <v>391</v>
      </c>
      <c r="P73" s="24">
        <v>511</v>
      </c>
      <c r="Q73" s="24">
        <v>637</v>
      </c>
      <c r="R73" s="24">
        <v>420</v>
      </c>
      <c r="S73" s="24">
        <v>369</v>
      </c>
      <c r="T73" s="24">
        <v>357</v>
      </c>
      <c r="U73" s="24">
        <v>373</v>
      </c>
      <c r="V73" s="24">
        <v>498</v>
      </c>
      <c r="W73" s="36"/>
    </row>
    <row r="74" spans="2:23" ht="10.5" customHeight="1">
      <c r="B74" s="7"/>
      <c r="C74" s="18"/>
      <c r="D74" s="18"/>
      <c r="E74" s="18"/>
      <c r="F74" s="18"/>
      <c r="G74" s="492" t="s">
        <v>30</v>
      </c>
      <c r="H74" s="492"/>
      <c r="I74" s="492"/>
      <c r="J74" s="492"/>
      <c r="K74" s="19"/>
      <c r="L74" s="20">
        <v>9504</v>
      </c>
      <c r="M74" s="24">
        <v>249</v>
      </c>
      <c r="N74" s="24">
        <v>332</v>
      </c>
      <c r="O74" s="24">
        <v>458</v>
      </c>
      <c r="P74" s="24">
        <v>682</v>
      </c>
      <c r="Q74" s="24">
        <v>722</v>
      </c>
      <c r="R74" s="24">
        <v>496</v>
      </c>
      <c r="S74" s="24">
        <v>528</v>
      </c>
      <c r="T74" s="24">
        <v>481</v>
      </c>
      <c r="U74" s="24">
        <v>666</v>
      </c>
      <c r="V74" s="24">
        <v>844</v>
      </c>
      <c r="W74" s="36"/>
    </row>
    <row r="75" spans="2:23" ht="10.5" customHeight="1">
      <c r="B75" s="7"/>
      <c r="C75" s="18"/>
      <c r="D75" s="18"/>
      <c r="E75" s="18"/>
      <c r="F75" s="18"/>
      <c r="G75" s="492" t="s">
        <v>33</v>
      </c>
      <c r="H75" s="492"/>
      <c r="I75" s="492"/>
      <c r="J75" s="492"/>
      <c r="K75" s="19"/>
      <c r="L75" s="20">
        <v>0</v>
      </c>
      <c r="M75" s="24">
        <v>0</v>
      </c>
      <c r="N75" s="24">
        <v>0</v>
      </c>
      <c r="O75" s="24">
        <v>0</v>
      </c>
      <c r="P75" s="24">
        <v>0</v>
      </c>
      <c r="Q75" s="24">
        <v>0</v>
      </c>
      <c r="R75" s="24">
        <v>0</v>
      </c>
      <c r="S75" s="24">
        <v>0</v>
      </c>
      <c r="T75" s="24">
        <v>0</v>
      </c>
      <c r="U75" s="24">
        <v>0</v>
      </c>
      <c r="V75" s="24">
        <v>0</v>
      </c>
      <c r="W75" s="36"/>
    </row>
    <row r="76" spans="2:23" ht="10.5" customHeight="1">
      <c r="B76" s="7"/>
      <c r="C76" s="18"/>
      <c r="D76" s="18"/>
      <c r="E76" s="18"/>
      <c r="F76" s="18"/>
      <c r="G76" s="492" t="s">
        <v>36</v>
      </c>
      <c r="H76" s="492"/>
      <c r="I76" s="492"/>
      <c r="J76" s="492"/>
      <c r="K76" s="19"/>
      <c r="L76" s="20">
        <v>3818</v>
      </c>
      <c r="M76" s="24">
        <v>107</v>
      </c>
      <c r="N76" s="24">
        <v>109</v>
      </c>
      <c r="O76" s="24">
        <v>143</v>
      </c>
      <c r="P76" s="24">
        <v>209</v>
      </c>
      <c r="Q76" s="24">
        <v>330</v>
      </c>
      <c r="R76" s="24">
        <v>237</v>
      </c>
      <c r="S76" s="24">
        <v>230</v>
      </c>
      <c r="T76" s="24">
        <v>156</v>
      </c>
      <c r="U76" s="24">
        <v>192</v>
      </c>
      <c r="V76" s="24">
        <v>231</v>
      </c>
      <c r="W76" s="36"/>
    </row>
    <row r="77" spans="2:23" ht="10.5" customHeight="1">
      <c r="B77" s="7"/>
      <c r="C77" s="18"/>
      <c r="D77" s="18"/>
      <c r="E77" s="18"/>
      <c r="F77" s="18"/>
      <c r="G77" s="492" t="s">
        <v>37</v>
      </c>
      <c r="H77" s="492"/>
      <c r="I77" s="492"/>
      <c r="J77" s="492"/>
      <c r="K77" s="19"/>
      <c r="L77" s="20">
        <v>1234</v>
      </c>
      <c r="M77" s="24">
        <v>33</v>
      </c>
      <c r="N77" s="24">
        <v>39</v>
      </c>
      <c r="O77" s="24">
        <v>58</v>
      </c>
      <c r="P77" s="24">
        <v>85</v>
      </c>
      <c r="Q77" s="24">
        <v>91</v>
      </c>
      <c r="R77" s="24">
        <v>61</v>
      </c>
      <c r="S77" s="24">
        <v>62</v>
      </c>
      <c r="T77" s="24">
        <v>64</v>
      </c>
      <c r="U77" s="24">
        <v>69</v>
      </c>
      <c r="V77" s="24">
        <v>108</v>
      </c>
      <c r="W77" s="36"/>
    </row>
    <row r="78" spans="2:23" ht="10.5" customHeight="1">
      <c r="B78" s="7"/>
      <c r="C78" s="18"/>
      <c r="D78" s="18"/>
      <c r="E78" s="18"/>
      <c r="F78" s="18"/>
      <c r="G78" s="492" t="s">
        <v>68</v>
      </c>
      <c r="H78" s="492"/>
      <c r="I78" s="492"/>
      <c r="J78" s="492"/>
      <c r="K78" s="19"/>
      <c r="L78" s="20">
        <v>6289</v>
      </c>
      <c r="M78" s="24">
        <v>204</v>
      </c>
      <c r="N78" s="24">
        <v>262</v>
      </c>
      <c r="O78" s="24">
        <v>322</v>
      </c>
      <c r="P78" s="24">
        <v>487</v>
      </c>
      <c r="Q78" s="24">
        <v>413</v>
      </c>
      <c r="R78" s="24">
        <v>353</v>
      </c>
      <c r="S78" s="24">
        <v>372</v>
      </c>
      <c r="T78" s="24">
        <v>336</v>
      </c>
      <c r="U78" s="24">
        <v>471</v>
      </c>
      <c r="V78" s="24">
        <v>543</v>
      </c>
      <c r="W78" s="36"/>
    </row>
    <row r="79" spans="2:23" ht="10.5" customHeight="1">
      <c r="B79" s="28"/>
      <c r="C79" s="53"/>
      <c r="D79" s="53"/>
      <c r="E79" s="53"/>
      <c r="F79" s="54"/>
      <c r="G79" s="28"/>
      <c r="H79" s="28"/>
      <c r="I79" s="28"/>
      <c r="J79" s="28"/>
      <c r="K79" s="55"/>
      <c r="L79" s="56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39"/>
    </row>
    <row r="80" spans="12:23" ht="10.5" customHeight="1"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</row>
    <row r="81" spans="12:23" ht="10.5" customHeight="1"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2:23" ht="10.5" customHeight="1"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</row>
    <row r="83" spans="12:23" ht="10.5" customHeight="1"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2:23" ht="10.5" customHeight="1"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</row>
    <row r="85" spans="12:23" ht="10.5" customHeight="1"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2:23" ht="10.5" customHeight="1"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</row>
    <row r="87" spans="12:23" ht="10.5" customHeight="1"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2:23" ht="10.5" customHeight="1"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</row>
    <row r="89" spans="12:23" ht="10.5" customHeight="1"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</row>
    <row r="92" spans="12:22" ht="11.25">
      <c r="L92" s="432">
        <f aca="true" t="shared" si="4" ref="L92:V92">SUM(L9,L16,L20,L26,L32,L38,L46,L54,L64,L71)</f>
        <v>186825</v>
      </c>
      <c r="M92" s="432">
        <f t="shared" si="4"/>
        <v>8377</v>
      </c>
      <c r="N92" s="432">
        <f t="shared" si="4"/>
        <v>8631</v>
      </c>
      <c r="O92" s="432">
        <f t="shared" si="4"/>
        <v>8403</v>
      </c>
      <c r="P92" s="432">
        <f t="shared" si="4"/>
        <v>9043</v>
      </c>
      <c r="Q92" s="432">
        <f t="shared" si="4"/>
        <v>11773</v>
      </c>
      <c r="R92" s="432">
        <f t="shared" si="4"/>
        <v>14126</v>
      </c>
      <c r="S92" s="432">
        <f t="shared" si="4"/>
        <v>17003</v>
      </c>
      <c r="T92" s="432">
        <f t="shared" si="4"/>
        <v>16269</v>
      </c>
      <c r="U92" s="432">
        <f t="shared" si="4"/>
        <v>14217</v>
      </c>
      <c r="V92" s="432">
        <f t="shared" si="4"/>
        <v>12198</v>
      </c>
    </row>
  </sheetData>
  <mergeCells count="75">
    <mergeCell ref="G69:J69"/>
    <mergeCell ref="G74:J74"/>
    <mergeCell ref="G73:J73"/>
    <mergeCell ref="G72:J72"/>
    <mergeCell ref="C71:J71"/>
    <mergeCell ref="G78:J78"/>
    <mergeCell ref="G77:J77"/>
    <mergeCell ref="G76:J76"/>
    <mergeCell ref="G75:J75"/>
    <mergeCell ref="G68:J68"/>
    <mergeCell ref="G67:J67"/>
    <mergeCell ref="G66:J66"/>
    <mergeCell ref="G65:J65"/>
    <mergeCell ref="C64:J64"/>
    <mergeCell ref="G62:J62"/>
    <mergeCell ref="G61:J61"/>
    <mergeCell ref="G60:J60"/>
    <mergeCell ref="G59:J59"/>
    <mergeCell ref="G58:J58"/>
    <mergeCell ref="G57:J57"/>
    <mergeCell ref="G56:J56"/>
    <mergeCell ref="G55:J55"/>
    <mergeCell ref="C54:J54"/>
    <mergeCell ref="G52:J52"/>
    <mergeCell ref="G51:J51"/>
    <mergeCell ref="G50:J50"/>
    <mergeCell ref="G49:J49"/>
    <mergeCell ref="G48:J48"/>
    <mergeCell ref="G47:J47"/>
    <mergeCell ref="C46:J46"/>
    <mergeCell ref="G44:J44"/>
    <mergeCell ref="G43:J43"/>
    <mergeCell ref="G42:J42"/>
    <mergeCell ref="G41:J41"/>
    <mergeCell ref="G40:J40"/>
    <mergeCell ref="G39:J39"/>
    <mergeCell ref="C38:J38"/>
    <mergeCell ref="G36:J36"/>
    <mergeCell ref="G35:J35"/>
    <mergeCell ref="C32:J32"/>
    <mergeCell ref="G34:J34"/>
    <mergeCell ref="G30:J30"/>
    <mergeCell ref="G29:J29"/>
    <mergeCell ref="G28:J28"/>
    <mergeCell ref="G33:J33"/>
    <mergeCell ref="G27:J27"/>
    <mergeCell ref="C26:J26"/>
    <mergeCell ref="G24:J24"/>
    <mergeCell ref="G23:J23"/>
    <mergeCell ref="G22:J22"/>
    <mergeCell ref="G21:J21"/>
    <mergeCell ref="C20:J20"/>
    <mergeCell ref="G18:J18"/>
    <mergeCell ref="G17:J17"/>
    <mergeCell ref="C16:J16"/>
    <mergeCell ref="G14:J14"/>
    <mergeCell ref="G13:J13"/>
    <mergeCell ref="R6:R7"/>
    <mergeCell ref="S6:S7"/>
    <mergeCell ref="T6:T7"/>
    <mergeCell ref="G12:J12"/>
    <mergeCell ref="G11:J11"/>
    <mergeCell ref="G10:J10"/>
    <mergeCell ref="C9:J9"/>
    <mergeCell ref="B6:K7"/>
    <mergeCell ref="B3:V3"/>
    <mergeCell ref="B4:V4"/>
    <mergeCell ref="L6:L7"/>
    <mergeCell ref="M6:M7"/>
    <mergeCell ref="N6:N7"/>
    <mergeCell ref="O6:O7"/>
    <mergeCell ref="P6:P7"/>
    <mergeCell ref="U6:U7"/>
    <mergeCell ref="V6:V7"/>
    <mergeCell ref="Q6:Q7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9"/>
  <dimension ref="B1:W93"/>
  <sheetViews>
    <sheetView view="pageBreakPreview" zoomScale="60" workbookViewId="0" topLeftCell="A34">
      <selection activeCell="Y96" sqref="Y96"/>
    </sheetView>
  </sheetViews>
  <sheetFormatPr defaultColWidth="9.00390625" defaultRowHeight="13.5"/>
  <cols>
    <col min="1" max="1" width="0.875" style="2" customWidth="1"/>
    <col min="2" max="12" width="7.50390625" style="2" customWidth="1"/>
    <col min="13" max="23" width="1.625" style="2" customWidth="1"/>
    <col min="24" max="24" width="1.875" style="2" customWidth="1"/>
    <col min="25" max="16384" width="9.00390625" style="2" customWidth="1"/>
  </cols>
  <sheetData>
    <row r="1" spans="16:23" ht="10.5" customHeight="1">
      <c r="P1" s="6"/>
      <c r="Q1" s="6"/>
      <c r="R1" s="6"/>
      <c r="S1" s="6"/>
      <c r="T1" s="6"/>
      <c r="U1" s="6"/>
      <c r="W1" s="38" t="s">
        <v>408</v>
      </c>
    </row>
    <row r="2" ht="10.5" customHeight="1"/>
    <row r="3" spans="2:22" s="4" customFormat="1" ht="18" customHeight="1">
      <c r="B3" s="505" t="s">
        <v>591</v>
      </c>
      <c r="C3" s="505"/>
      <c r="D3" s="505"/>
      <c r="E3" s="505"/>
      <c r="F3" s="505"/>
      <c r="G3" s="505"/>
      <c r="H3" s="505"/>
      <c r="I3" s="505"/>
      <c r="J3" s="505"/>
      <c r="K3" s="505"/>
      <c r="L3" s="505"/>
      <c r="M3" s="505"/>
      <c r="N3" s="505"/>
      <c r="O3" s="505"/>
      <c r="P3" s="505"/>
      <c r="Q3" s="505"/>
      <c r="R3" s="505"/>
      <c r="S3" s="505"/>
      <c r="T3" s="505"/>
      <c r="U3" s="505"/>
      <c r="V3" s="505"/>
    </row>
    <row r="4" spans="2:22" ht="12.75" customHeight="1">
      <c r="B4" s="508" t="s">
        <v>592</v>
      </c>
      <c r="C4" s="508"/>
      <c r="D4" s="508"/>
      <c r="E4" s="508"/>
      <c r="F4" s="508"/>
      <c r="G4" s="508"/>
      <c r="H4" s="508"/>
      <c r="I4" s="508"/>
      <c r="J4" s="508"/>
      <c r="K4" s="508"/>
      <c r="L4" s="508"/>
      <c r="M4" s="508"/>
      <c r="N4" s="508"/>
      <c r="O4" s="508"/>
      <c r="P4" s="508"/>
      <c r="Q4" s="508"/>
      <c r="R4" s="508"/>
      <c r="S4" s="508"/>
      <c r="T4" s="508"/>
      <c r="U4" s="508"/>
      <c r="V4" s="508"/>
    </row>
    <row r="5" spans="2:22" ht="12.75" customHeigh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2:22" ht="15.75" customHeight="1">
      <c r="B6" s="506" t="s">
        <v>48</v>
      </c>
      <c r="C6" s="487" t="s">
        <v>49</v>
      </c>
      <c r="D6" s="487" t="s">
        <v>50</v>
      </c>
      <c r="E6" s="487" t="s">
        <v>51</v>
      </c>
      <c r="F6" s="487" t="s">
        <v>52</v>
      </c>
      <c r="G6" s="487" t="s">
        <v>53</v>
      </c>
      <c r="H6" s="487" t="s">
        <v>54</v>
      </c>
      <c r="I6" s="487" t="s">
        <v>55</v>
      </c>
      <c r="J6" s="487" t="s">
        <v>56</v>
      </c>
      <c r="K6" s="487" t="s">
        <v>57</v>
      </c>
      <c r="L6" s="503" t="s">
        <v>58</v>
      </c>
      <c r="M6" s="501" t="s">
        <v>11</v>
      </c>
      <c r="N6" s="493"/>
      <c r="O6" s="493"/>
      <c r="P6" s="493"/>
      <c r="Q6" s="493"/>
      <c r="R6" s="493"/>
      <c r="S6" s="493"/>
      <c r="T6" s="493"/>
      <c r="U6" s="493"/>
      <c r="V6" s="493"/>
    </row>
    <row r="7" spans="2:22" ht="15.75" customHeight="1">
      <c r="B7" s="507"/>
      <c r="C7" s="488"/>
      <c r="D7" s="488"/>
      <c r="E7" s="488"/>
      <c r="F7" s="488"/>
      <c r="G7" s="488"/>
      <c r="H7" s="488"/>
      <c r="I7" s="488"/>
      <c r="J7" s="488"/>
      <c r="K7" s="488"/>
      <c r="L7" s="490"/>
      <c r="M7" s="502"/>
      <c r="N7" s="495"/>
      <c r="O7" s="495"/>
      <c r="P7" s="495"/>
      <c r="Q7" s="495"/>
      <c r="R7" s="495"/>
      <c r="S7" s="495"/>
      <c r="T7" s="495"/>
      <c r="U7" s="495"/>
      <c r="V7" s="495"/>
    </row>
    <row r="8" spans="12:22" ht="10.5" customHeight="1">
      <c r="L8" s="40"/>
      <c r="M8" s="10"/>
      <c r="N8" s="7"/>
      <c r="O8" s="7"/>
      <c r="P8" s="7"/>
      <c r="Q8" s="7"/>
      <c r="R8" s="7"/>
      <c r="S8" s="7"/>
      <c r="T8" s="7"/>
      <c r="U8" s="7"/>
      <c r="V8" s="7"/>
    </row>
    <row r="9" spans="2:22" s="11" customFormat="1" ht="10.5" customHeight="1">
      <c r="B9" s="16">
        <v>1078</v>
      </c>
      <c r="C9" s="16">
        <v>1367</v>
      </c>
      <c r="D9" s="16">
        <v>1111</v>
      </c>
      <c r="E9" s="16">
        <v>957</v>
      </c>
      <c r="F9" s="16">
        <v>900</v>
      </c>
      <c r="G9" s="16">
        <v>740</v>
      </c>
      <c r="H9" s="16">
        <v>445</v>
      </c>
      <c r="I9" s="16">
        <v>191</v>
      </c>
      <c r="J9" s="16">
        <v>82</v>
      </c>
      <c r="K9" s="16">
        <v>21</v>
      </c>
      <c r="L9" s="41">
        <v>1</v>
      </c>
      <c r="M9" s="58"/>
      <c r="N9" s="486" t="s">
        <v>60</v>
      </c>
      <c r="O9" s="486"/>
      <c r="P9" s="486"/>
      <c r="Q9" s="486"/>
      <c r="R9" s="486"/>
      <c r="S9" s="486"/>
      <c r="T9" s="486"/>
      <c r="U9" s="486"/>
      <c r="V9" s="13"/>
    </row>
    <row r="10" spans="2:22" ht="10.5" customHeight="1">
      <c r="B10" s="24">
        <v>228</v>
      </c>
      <c r="C10" s="43">
        <v>280</v>
      </c>
      <c r="D10" s="43">
        <v>255</v>
      </c>
      <c r="E10" s="43">
        <v>222</v>
      </c>
      <c r="F10" s="43">
        <v>202</v>
      </c>
      <c r="G10" s="43">
        <v>178</v>
      </c>
      <c r="H10" s="43">
        <v>95</v>
      </c>
      <c r="I10" s="43">
        <v>45</v>
      </c>
      <c r="J10" s="43">
        <v>19</v>
      </c>
      <c r="K10" s="43">
        <v>1</v>
      </c>
      <c r="L10" s="44">
        <v>0</v>
      </c>
      <c r="M10" s="10"/>
      <c r="N10" s="18"/>
      <c r="O10" s="18"/>
      <c r="P10" s="18"/>
      <c r="Q10" s="18"/>
      <c r="R10" s="492" t="s">
        <v>25</v>
      </c>
      <c r="S10" s="492"/>
      <c r="T10" s="492"/>
      <c r="U10" s="492"/>
      <c r="V10" s="18"/>
    </row>
    <row r="11" spans="2:22" ht="10.5" customHeight="1">
      <c r="B11" s="24">
        <v>182</v>
      </c>
      <c r="C11" s="43">
        <v>225</v>
      </c>
      <c r="D11" s="43">
        <v>195</v>
      </c>
      <c r="E11" s="43">
        <v>177</v>
      </c>
      <c r="F11" s="43">
        <v>138</v>
      </c>
      <c r="G11" s="43">
        <v>120</v>
      </c>
      <c r="H11" s="43">
        <v>73</v>
      </c>
      <c r="I11" s="43">
        <v>22</v>
      </c>
      <c r="J11" s="43">
        <v>13</v>
      </c>
      <c r="K11" s="43">
        <v>3</v>
      </c>
      <c r="L11" s="44">
        <v>0</v>
      </c>
      <c r="M11" s="10"/>
      <c r="N11" s="18"/>
      <c r="O11" s="18"/>
      <c r="P11" s="18"/>
      <c r="Q11" s="18"/>
      <c r="R11" s="492" t="s">
        <v>26</v>
      </c>
      <c r="S11" s="492"/>
      <c r="T11" s="492"/>
      <c r="U11" s="492"/>
      <c r="V11" s="18"/>
    </row>
    <row r="12" spans="2:22" ht="10.5" customHeight="1">
      <c r="B12" s="24">
        <v>281</v>
      </c>
      <c r="C12" s="43">
        <v>370</v>
      </c>
      <c r="D12" s="43">
        <v>270</v>
      </c>
      <c r="E12" s="43">
        <v>211</v>
      </c>
      <c r="F12" s="43">
        <v>219</v>
      </c>
      <c r="G12" s="43">
        <v>191</v>
      </c>
      <c r="H12" s="43">
        <v>100</v>
      </c>
      <c r="I12" s="43">
        <v>42</v>
      </c>
      <c r="J12" s="43">
        <v>21</v>
      </c>
      <c r="K12" s="43">
        <v>6</v>
      </c>
      <c r="L12" s="44">
        <v>1</v>
      </c>
      <c r="M12" s="10"/>
      <c r="N12" s="18"/>
      <c r="O12" s="18"/>
      <c r="P12" s="18"/>
      <c r="Q12" s="18"/>
      <c r="R12" s="492" t="s">
        <v>30</v>
      </c>
      <c r="S12" s="492"/>
      <c r="T12" s="492"/>
      <c r="U12" s="492"/>
      <c r="V12" s="18"/>
    </row>
    <row r="13" spans="2:22" ht="10.5" customHeight="1">
      <c r="B13" s="24">
        <v>255</v>
      </c>
      <c r="C13" s="43">
        <v>335</v>
      </c>
      <c r="D13" s="43">
        <v>245</v>
      </c>
      <c r="E13" s="43">
        <v>225</v>
      </c>
      <c r="F13" s="43">
        <v>240</v>
      </c>
      <c r="G13" s="43">
        <v>197</v>
      </c>
      <c r="H13" s="43">
        <v>131</v>
      </c>
      <c r="I13" s="43">
        <v>58</v>
      </c>
      <c r="J13" s="43">
        <v>22</v>
      </c>
      <c r="K13" s="43">
        <v>10</v>
      </c>
      <c r="L13" s="44">
        <v>0</v>
      </c>
      <c r="M13" s="10"/>
      <c r="N13" s="18"/>
      <c r="O13" s="18"/>
      <c r="P13" s="18"/>
      <c r="Q13" s="18"/>
      <c r="R13" s="492" t="s">
        <v>33</v>
      </c>
      <c r="S13" s="492"/>
      <c r="T13" s="492"/>
      <c r="U13" s="492"/>
      <c r="V13" s="18"/>
    </row>
    <row r="14" spans="2:22" ht="10.5" customHeight="1">
      <c r="B14" s="24">
        <v>132</v>
      </c>
      <c r="C14" s="43">
        <v>157</v>
      </c>
      <c r="D14" s="43">
        <v>146</v>
      </c>
      <c r="E14" s="43">
        <v>122</v>
      </c>
      <c r="F14" s="43">
        <v>101</v>
      </c>
      <c r="G14" s="43">
        <v>54</v>
      </c>
      <c r="H14" s="43">
        <v>46</v>
      </c>
      <c r="I14" s="43">
        <v>24</v>
      </c>
      <c r="J14" s="43">
        <v>7</v>
      </c>
      <c r="K14" s="43">
        <v>1</v>
      </c>
      <c r="L14" s="44">
        <v>0</v>
      </c>
      <c r="M14" s="10"/>
      <c r="N14" s="18"/>
      <c r="O14" s="18"/>
      <c r="P14" s="18"/>
      <c r="Q14" s="18"/>
      <c r="R14" s="492" t="s">
        <v>36</v>
      </c>
      <c r="S14" s="492"/>
      <c r="T14" s="492"/>
      <c r="U14" s="492"/>
      <c r="V14" s="18"/>
    </row>
    <row r="15" spans="2:22" ht="8.25" customHeight="1"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41"/>
      <c r="M15" s="10"/>
      <c r="N15" s="18"/>
      <c r="O15" s="18"/>
      <c r="P15" s="18"/>
      <c r="Q15" s="18"/>
      <c r="R15" s="18"/>
      <c r="S15" s="18"/>
      <c r="T15" s="18"/>
      <c r="U15" s="18"/>
      <c r="V15" s="18"/>
    </row>
    <row r="16" spans="2:22" s="11" customFormat="1" ht="10.5" customHeight="1">
      <c r="B16" s="16">
        <v>314</v>
      </c>
      <c r="C16" s="16">
        <v>411</v>
      </c>
      <c r="D16" s="16">
        <v>298</v>
      </c>
      <c r="E16" s="16">
        <v>272</v>
      </c>
      <c r="F16" s="16">
        <v>293</v>
      </c>
      <c r="G16" s="16">
        <v>260</v>
      </c>
      <c r="H16" s="16">
        <v>169</v>
      </c>
      <c r="I16" s="16">
        <v>79</v>
      </c>
      <c r="J16" s="16">
        <v>33</v>
      </c>
      <c r="K16" s="16">
        <v>4</v>
      </c>
      <c r="L16" s="41">
        <v>1</v>
      </c>
      <c r="M16" s="58"/>
      <c r="N16" s="486" t="s">
        <v>61</v>
      </c>
      <c r="O16" s="486"/>
      <c r="P16" s="486"/>
      <c r="Q16" s="486"/>
      <c r="R16" s="486"/>
      <c r="S16" s="486"/>
      <c r="T16" s="486"/>
      <c r="U16" s="486"/>
      <c r="V16" s="13"/>
    </row>
    <row r="17" spans="2:22" ht="10.5" customHeight="1">
      <c r="B17" s="24">
        <v>193</v>
      </c>
      <c r="C17" s="43">
        <v>258</v>
      </c>
      <c r="D17" s="43">
        <v>176</v>
      </c>
      <c r="E17" s="43">
        <v>158</v>
      </c>
      <c r="F17" s="43">
        <v>181</v>
      </c>
      <c r="G17" s="43">
        <v>160</v>
      </c>
      <c r="H17" s="43">
        <v>117</v>
      </c>
      <c r="I17" s="43">
        <v>49</v>
      </c>
      <c r="J17" s="43">
        <v>23</v>
      </c>
      <c r="K17" s="43">
        <v>3</v>
      </c>
      <c r="L17" s="44">
        <v>1</v>
      </c>
      <c r="M17" s="10"/>
      <c r="N17" s="18"/>
      <c r="O17" s="18"/>
      <c r="P17" s="18"/>
      <c r="Q17" s="18"/>
      <c r="R17" s="492" t="s">
        <v>25</v>
      </c>
      <c r="S17" s="492"/>
      <c r="T17" s="492"/>
      <c r="U17" s="492"/>
      <c r="V17" s="18"/>
    </row>
    <row r="18" spans="2:22" ht="10.5" customHeight="1">
      <c r="B18" s="24">
        <v>121</v>
      </c>
      <c r="C18" s="43">
        <v>153</v>
      </c>
      <c r="D18" s="43">
        <v>122</v>
      </c>
      <c r="E18" s="43">
        <v>114</v>
      </c>
      <c r="F18" s="43">
        <v>112</v>
      </c>
      <c r="G18" s="43">
        <v>100</v>
      </c>
      <c r="H18" s="43">
        <v>52</v>
      </c>
      <c r="I18" s="43">
        <v>30</v>
      </c>
      <c r="J18" s="43">
        <v>10</v>
      </c>
      <c r="K18" s="43">
        <v>1</v>
      </c>
      <c r="L18" s="44">
        <v>0</v>
      </c>
      <c r="M18" s="10"/>
      <c r="N18" s="18"/>
      <c r="O18" s="18"/>
      <c r="P18" s="18"/>
      <c r="Q18" s="18"/>
      <c r="R18" s="492" t="s">
        <v>26</v>
      </c>
      <c r="S18" s="492"/>
      <c r="T18" s="492"/>
      <c r="U18" s="492"/>
      <c r="V18" s="18"/>
    </row>
    <row r="19" spans="2:22" ht="8.25" customHeight="1"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47"/>
      <c r="M19" s="10"/>
      <c r="N19" s="7"/>
      <c r="O19" s="7"/>
      <c r="P19" s="7"/>
      <c r="Q19" s="7"/>
      <c r="R19" s="7"/>
      <c r="S19" s="7"/>
      <c r="T19" s="7"/>
      <c r="U19" s="7"/>
      <c r="V19" s="7"/>
    </row>
    <row r="20" spans="2:22" s="11" customFormat="1" ht="10.5" customHeight="1">
      <c r="B20" s="16">
        <v>675</v>
      </c>
      <c r="C20" s="16">
        <v>755</v>
      </c>
      <c r="D20" s="16">
        <v>584</v>
      </c>
      <c r="E20" s="16">
        <v>428</v>
      </c>
      <c r="F20" s="16">
        <v>453</v>
      </c>
      <c r="G20" s="16">
        <v>334</v>
      </c>
      <c r="H20" s="16">
        <v>204</v>
      </c>
      <c r="I20" s="16">
        <v>109</v>
      </c>
      <c r="J20" s="16">
        <v>48</v>
      </c>
      <c r="K20" s="16">
        <v>6</v>
      </c>
      <c r="L20" s="41">
        <v>0</v>
      </c>
      <c r="M20" s="58"/>
      <c r="N20" s="486" t="s">
        <v>62</v>
      </c>
      <c r="O20" s="486"/>
      <c r="P20" s="486"/>
      <c r="Q20" s="486"/>
      <c r="R20" s="486"/>
      <c r="S20" s="486"/>
      <c r="T20" s="486"/>
      <c r="U20" s="486"/>
      <c r="V20" s="13"/>
    </row>
    <row r="21" spans="2:22" ht="10.5" customHeight="1">
      <c r="B21" s="24">
        <v>18</v>
      </c>
      <c r="C21" s="43">
        <v>15</v>
      </c>
      <c r="D21" s="43">
        <v>17</v>
      </c>
      <c r="E21" s="43">
        <v>9</v>
      </c>
      <c r="F21" s="43">
        <v>8</v>
      </c>
      <c r="G21" s="43">
        <v>4</v>
      </c>
      <c r="H21" s="43">
        <v>5</v>
      </c>
      <c r="I21" s="43">
        <v>0</v>
      </c>
      <c r="J21" s="43">
        <v>1</v>
      </c>
      <c r="K21" s="43">
        <v>0</v>
      </c>
      <c r="L21" s="44">
        <v>0</v>
      </c>
      <c r="M21" s="10"/>
      <c r="N21" s="18"/>
      <c r="O21" s="18"/>
      <c r="P21" s="18"/>
      <c r="Q21" s="18"/>
      <c r="R21" s="492" t="s">
        <v>25</v>
      </c>
      <c r="S21" s="492"/>
      <c r="T21" s="492"/>
      <c r="U21" s="492"/>
      <c r="V21" s="18"/>
    </row>
    <row r="22" spans="2:22" ht="10.5" customHeight="1">
      <c r="B22" s="24">
        <v>138</v>
      </c>
      <c r="C22" s="43">
        <v>149</v>
      </c>
      <c r="D22" s="43">
        <v>99</v>
      </c>
      <c r="E22" s="43">
        <v>80</v>
      </c>
      <c r="F22" s="43">
        <v>79</v>
      </c>
      <c r="G22" s="43">
        <v>75</v>
      </c>
      <c r="H22" s="43">
        <v>52</v>
      </c>
      <c r="I22" s="43">
        <v>14</v>
      </c>
      <c r="J22" s="43">
        <v>5</v>
      </c>
      <c r="K22" s="43">
        <v>1</v>
      </c>
      <c r="L22" s="44">
        <v>0</v>
      </c>
      <c r="M22" s="10"/>
      <c r="N22" s="18"/>
      <c r="O22" s="18"/>
      <c r="P22" s="18"/>
      <c r="Q22" s="18"/>
      <c r="R22" s="492" t="s">
        <v>26</v>
      </c>
      <c r="S22" s="492"/>
      <c r="T22" s="492"/>
      <c r="U22" s="492"/>
      <c r="V22" s="18"/>
    </row>
    <row r="23" spans="2:22" ht="10.5" customHeight="1">
      <c r="B23" s="24">
        <v>241</v>
      </c>
      <c r="C23" s="43">
        <v>251</v>
      </c>
      <c r="D23" s="43">
        <v>193</v>
      </c>
      <c r="E23" s="43">
        <v>143</v>
      </c>
      <c r="F23" s="43">
        <v>144</v>
      </c>
      <c r="G23" s="43">
        <v>98</v>
      </c>
      <c r="H23" s="43">
        <v>45</v>
      </c>
      <c r="I23" s="43">
        <v>27</v>
      </c>
      <c r="J23" s="43">
        <v>8</v>
      </c>
      <c r="K23" s="43">
        <v>4</v>
      </c>
      <c r="L23" s="44">
        <v>0</v>
      </c>
      <c r="M23" s="10"/>
      <c r="N23" s="18"/>
      <c r="O23" s="18"/>
      <c r="P23" s="18"/>
      <c r="Q23" s="18"/>
      <c r="R23" s="492" t="s">
        <v>30</v>
      </c>
      <c r="S23" s="492"/>
      <c r="T23" s="492"/>
      <c r="U23" s="492"/>
      <c r="V23" s="18"/>
    </row>
    <row r="24" spans="2:22" ht="10.5" customHeight="1">
      <c r="B24" s="24">
        <v>278</v>
      </c>
      <c r="C24" s="43">
        <v>340</v>
      </c>
      <c r="D24" s="43">
        <v>275</v>
      </c>
      <c r="E24" s="43">
        <v>196</v>
      </c>
      <c r="F24" s="43">
        <v>222</v>
      </c>
      <c r="G24" s="43">
        <v>157</v>
      </c>
      <c r="H24" s="43">
        <v>102</v>
      </c>
      <c r="I24" s="43">
        <v>68</v>
      </c>
      <c r="J24" s="43">
        <v>34</v>
      </c>
      <c r="K24" s="43">
        <v>1</v>
      </c>
      <c r="L24" s="44">
        <v>0</v>
      </c>
      <c r="M24" s="10"/>
      <c r="N24" s="18"/>
      <c r="O24" s="18"/>
      <c r="P24" s="18"/>
      <c r="Q24" s="18"/>
      <c r="R24" s="492" t="s">
        <v>33</v>
      </c>
      <c r="S24" s="492"/>
      <c r="T24" s="492"/>
      <c r="U24" s="492"/>
      <c r="V24" s="18"/>
    </row>
    <row r="25" spans="2:22" ht="8.25" customHeight="1">
      <c r="B25" s="24"/>
      <c r="C25" s="43"/>
      <c r="D25" s="43"/>
      <c r="E25" s="43"/>
      <c r="F25" s="43"/>
      <c r="G25" s="43"/>
      <c r="H25" s="43"/>
      <c r="I25" s="43"/>
      <c r="J25" s="43"/>
      <c r="K25" s="43"/>
      <c r="L25" s="44"/>
      <c r="M25" s="10"/>
      <c r="N25" s="7"/>
      <c r="O25" s="7"/>
      <c r="P25" s="7"/>
      <c r="Q25" s="7"/>
      <c r="R25" s="7"/>
      <c r="S25" s="7"/>
      <c r="T25" s="7"/>
      <c r="U25" s="7"/>
      <c r="V25" s="7"/>
    </row>
    <row r="26" spans="2:22" s="11" customFormat="1" ht="10.5" customHeight="1">
      <c r="B26" s="23">
        <v>636</v>
      </c>
      <c r="C26" s="23">
        <v>732</v>
      </c>
      <c r="D26" s="23">
        <v>582</v>
      </c>
      <c r="E26" s="23">
        <v>576</v>
      </c>
      <c r="F26" s="23">
        <v>527</v>
      </c>
      <c r="G26" s="23">
        <v>356</v>
      </c>
      <c r="H26" s="23">
        <v>193</v>
      </c>
      <c r="I26" s="23">
        <v>127</v>
      </c>
      <c r="J26" s="23">
        <v>50</v>
      </c>
      <c r="K26" s="23">
        <v>10</v>
      </c>
      <c r="L26" s="41">
        <v>2</v>
      </c>
      <c r="M26" s="58"/>
      <c r="N26" s="486" t="s">
        <v>63</v>
      </c>
      <c r="O26" s="486"/>
      <c r="P26" s="486"/>
      <c r="Q26" s="486"/>
      <c r="R26" s="486"/>
      <c r="S26" s="486"/>
      <c r="T26" s="486"/>
      <c r="U26" s="486"/>
      <c r="V26" s="13"/>
    </row>
    <row r="27" spans="2:22" ht="10.5" customHeight="1">
      <c r="B27" s="24">
        <v>170</v>
      </c>
      <c r="C27" s="43">
        <v>224</v>
      </c>
      <c r="D27" s="43">
        <v>178</v>
      </c>
      <c r="E27" s="43">
        <v>185</v>
      </c>
      <c r="F27" s="43">
        <v>168</v>
      </c>
      <c r="G27" s="43">
        <v>133</v>
      </c>
      <c r="H27" s="43">
        <v>58</v>
      </c>
      <c r="I27" s="43">
        <v>43</v>
      </c>
      <c r="J27" s="43">
        <v>18</v>
      </c>
      <c r="K27" s="43">
        <v>3</v>
      </c>
      <c r="L27" s="44">
        <v>1</v>
      </c>
      <c r="M27" s="10"/>
      <c r="N27" s="18"/>
      <c r="O27" s="18"/>
      <c r="P27" s="18"/>
      <c r="Q27" s="18"/>
      <c r="R27" s="492" t="s">
        <v>25</v>
      </c>
      <c r="S27" s="492"/>
      <c r="T27" s="492"/>
      <c r="U27" s="492"/>
      <c r="V27" s="18"/>
    </row>
    <row r="28" spans="2:22" ht="10.5" customHeight="1">
      <c r="B28" s="24">
        <v>161</v>
      </c>
      <c r="C28" s="43">
        <v>211</v>
      </c>
      <c r="D28" s="43">
        <v>180</v>
      </c>
      <c r="E28" s="43">
        <v>166</v>
      </c>
      <c r="F28" s="43">
        <v>180</v>
      </c>
      <c r="G28" s="43">
        <v>122</v>
      </c>
      <c r="H28" s="43">
        <v>84</v>
      </c>
      <c r="I28" s="43">
        <v>63</v>
      </c>
      <c r="J28" s="43">
        <v>22</v>
      </c>
      <c r="K28" s="43">
        <v>6</v>
      </c>
      <c r="L28" s="44">
        <v>0</v>
      </c>
      <c r="M28" s="10"/>
      <c r="N28" s="18"/>
      <c r="O28" s="18"/>
      <c r="P28" s="18"/>
      <c r="Q28" s="18"/>
      <c r="R28" s="492" t="s">
        <v>26</v>
      </c>
      <c r="S28" s="492"/>
      <c r="T28" s="492"/>
      <c r="U28" s="492"/>
      <c r="V28" s="18"/>
    </row>
    <row r="29" spans="2:22" ht="10.5" customHeight="1">
      <c r="B29" s="24">
        <v>185</v>
      </c>
      <c r="C29" s="43">
        <v>166</v>
      </c>
      <c r="D29" s="43">
        <v>104</v>
      </c>
      <c r="E29" s="43">
        <v>110</v>
      </c>
      <c r="F29" s="43">
        <v>95</v>
      </c>
      <c r="G29" s="43">
        <v>56</v>
      </c>
      <c r="H29" s="43">
        <v>30</v>
      </c>
      <c r="I29" s="43">
        <v>11</v>
      </c>
      <c r="J29" s="43">
        <v>5</v>
      </c>
      <c r="K29" s="43">
        <v>1</v>
      </c>
      <c r="L29" s="44">
        <v>0</v>
      </c>
      <c r="M29" s="10"/>
      <c r="N29" s="18"/>
      <c r="O29" s="18"/>
      <c r="P29" s="18"/>
      <c r="Q29" s="18"/>
      <c r="R29" s="492" t="s">
        <v>30</v>
      </c>
      <c r="S29" s="492"/>
      <c r="T29" s="492"/>
      <c r="U29" s="492"/>
      <c r="V29" s="18"/>
    </row>
    <row r="30" spans="2:22" ht="10.5" customHeight="1">
      <c r="B30" s="24">
        <v>120</v>
      </c>
      <c r="C30" s="43">
        <v>131</v>
      </c>
      <c r="D30" s="43">
        <v>120</v>
      </c>
      <c r="E30" s="43">
        <v>115</v>
      </c>
      <c r="F30" s="43">
        <v>84</v>
      </c>
      <c r="G30" s="43">
        <v>45</v>
      </c>
      <c r="H30" s="43">
        <v>21</v>
      </c>
      <c r="I30" s="43">
        <v>10</v>
      </c>
      <c r="J30" s="43">
        <v>5</v>
      </c>
      <c r="K30" s="43">
        <v>0</v>
      </c>
      <c r="L30" s="44">
        <v>1</v>
      </c>
      <c r="M30" s="10"/>
      <c r="N30" s="18"/>
      <c r="O30" s="18"/>
      <c r="P30" s="18"/>
      <c r="Q30" s="18"/>
      <c r="R30" s="492" t="s">
        <v>33</v>
      </c>
      <c r="S30" s="492"/>
      <c r="T30" s="492"/>
      <c r="U30" s="492"/>
      <c r="V30" s="18"/>
    </row>
    <row r="31" spans="2:13" s="7" customFormat="1" ht="8.25" customHeight="1"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46"/>
      <c r="M31" s="10"/>
    </row>
    <row r="32" spans="2:22" s="11" customFormat="1" ht="10.5" customHeight="1">
      <c r="B32" s="16">
        <v>983</v>
      </c>
      <c r="C32" s="16">
        <v>1125</v>
      </c>
      <c r="D32" s="16">
        <v>968</v>
      </c>
      <c r="E32" s="16">
        <v>852</v>
      </c>
      <c r="F32" s="16">
        <v>900</v>
      </c>
      <c r="G32" s="16">
        <v>665</v>
      </c>
      <c r="H32" s="16">
        <v>364</v>
      </c>
      <c r="I32" s="16">
        <v>188</v>
      </c>
      <c r="J32" s="16">
        <v>77</v>
      </c>
      <c r="K32" s="16">
        <v>29</v>
      </c>
      <c r="L32" s="41">
        <v>5</v>
      </c>
      <c r="M32" s="58"/>
      <c r="N32" s="486" t="s">
        <v>64</v>
      </c>
      <c r="O32" s="486"/>
      <c r="P32" s="486"/>
      <c r="Q32" s="486"/>
      <c r="R32" s="486"/>
      <c r="S32" s="486"/>
      <c r="T32" s="486"/>
      <c r="U32" s="486"/>
      <c r="V32" s="13"/>
    </row>
    <row r="33" spans="2:22" ht="10.5" customHeight="1">
      <c r="B33" s="24">
        <v>331</v>
      </c>
      <c r="C33" s="43">
        <v>428</v>
      </c>
      <c r="D33" s="43">
        <v>335</v>
      </c>
      <c r="E33" s="43">
        <v>298</v>
      </c>
      <c r="F33" s="43">
        <v>325</v>
      </c>
      <c r="G33" s="43">
        <v>200</v>
      </c>
      <c r="H33" s="43">
        <v>116</v>
      </c>
      <c r="I33" s="43">
        <v>53</v>
      </c>
      <c r="J33" s="43">
        <v>19</v>
      </c>
      <c r="K33" s="43">
        <v>11</v>
      </c>
      <c r="L33" s="44">
        <v>1</v>
      </c>
      <c r="M33" s="10"/>
      <c r="N33" s="18"/>
      <c r="O33" s="18"/>
      <c r="P33" s="18"/>
      <c r="Q33" s="18"/>
      <c r="R33" s="492" t="s">
        <v>25</v>
      </c>
      <c r="S33" s="492"/>
      <c r="T33" s="492"/>
      <c r="U33" s="492"/>
      <c r="V33" s="18"/>
    </row>
    <row r="34" spans="2:22" ht="10.5" customHeight="1">
      <c r="B34" s="24">
        <v>178</v>
      </c>
      <c r="C34" s="43">
        <v>191</v>
      </c>
      <c r="D34" s="43">
        <v>173</v>
      </c>
      <c r="E34" s="43">
        <v>191</v>
      </c>
      <c r="F34" s="43">
        <v>200</v>
      </c>
      <c r="G34" s="43">
        <v>117</v>
      </c>
      <c r="H34" s="43">
        <v>60</v>
      </c>
      <c r="I34" s="43">
        <v>31</v>
      </c>
      <c r="J34" s="43">
        <v>19</v>
      </c>
      <c r="K34" s="43">
        <v>6</v>
      </c>
      <c r="L34" s="44">
        <v>3</v>
      </c>
      <c r="M34" s="10"/>
      <c r="N34" s="18"/>
      <c r="O34" s="18"/>
      <c r="P34" s="18"/>
      <c r="Q34" s="18"/>
      <c r="R34" s="492" t="s">
        <v>26</v>
      </c>
      <c r="S34" s="492"/>
      <c r="T34" s="492"/>
      <c r="U34" s="492"/>
      <c r="V34" s="18"/>
    </row>
    <row r="35" spans="2:22" ht="10.5" customHeight="1">
      <c r="B35" s="24">
        <v>247</v>
      </c>
      <c r="C35" s="43">
        <v>284</v>
      </c>
      <c r="D35" s="43">
        <v>269</v>
      </c>
      <c r="E35" s="43">
        <v>220</v>
      </c>
      <c r="F35" s="43">
        <v>241</v>
      </c>
      <c r="G35" s="43">
        <v>228</v>
      </c>
      <c r="H35" s="43">
        <v>114</v>
      </c>
      <c r="I35" s="43">
        <v>59</v>
      </c>
      <c r="J35" s="43">
        <v>28</v>
      </c>
      <c r="K35" s="43">
        <v>6</v>
      </c>
      <c r="L35" s="44">
        <v>0</v>
      </c>
      <c r="M35" s="10"/>
      <c r="N35" s="18"/>
      <c r="O35" s="18"/>
      <c r="P35" s="18"/>
      <c r="Q35" s="18"/>
      <c r="R35" s="492" t="s">
        <v>30</v>
      </c>
      <c r="S35" s="492"/>
      <c r="T35" s="492"/>
      <c r="U35" s="492"/>
      <c r="V35" s="18"/>
    </row>
    <row r="36" spans="2:22" ht="10.5" customHeight="1">
      <c r="B36" s="24">
        <v>227</v>
      </c>
      <c r="C36" s="43">
        <v>222</v>
      </c>
      <c r="D36" s="43">
        <v>191</v>
      </c>
      <c r="E36" s="43">
        <v>143</v>
      </c>
      <c r="F36" s="43">
        <v>134</v>
      </c>
      <c r="G36" s="43">
        <v>120</v>
      </c>
      <c r="H36" s="43">
        <v>74</v>
      </c>
      <c r="I36" s="43">
        <v>45</v>
      </c>
      <c r="J36" s="43">
        <v>11</v>
      </c>
      <c r="K36" s="43">
        <v>6</v>
      </c>
      <c r="L36" s="44">
        <v>1</v>
      </c>
      <c r="M36" s="10"/>
      <c r="N36" s="18"/>
      <c r="O36" s="18"/>
      <c r="P36" s="18"/>
      <c r="Q36" s="18"/>
      <c r="R36" s="492" t="s">
        <v>33</v>
      </c>
      <c r="S36" s="492"/>
      <c r="T36" s="492"/>
      <c r="U36" s="492"/>
      <c r="V36" s="18"/>
    </row>
    <row r="37" spans="2:22" ht="8.25" customHeight="1"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46"/>
      <c r="M37" s="10"/>
      <c r="N37" s="18"/>
      <c r="O37" s="18"/>
      <c r="P37" s="18"/>
      <c r="Q37" s="18"/>
      <c r="R37" s="18"/>
      <c r="S37" s="18"/>
      <c r="T37" s="18"/>
      <c r="U37" s="18"/>
      <c r="V37" s="18"/>
    </row>
    <row r="38" spans="2:22" s="11" customFormat="1" ht="10.5" customHeight="1">
      <c r="B38" s="16">
        <v>1384</v>
      </c>
      <c r="C38" s="16">
        <v>1540</v>
      </c>
      <c r="D38" s="16">
        <v>1394</v>
      </c>
      <c r="E38" s="16">
        <v>1357</v>
      </c>
      <c r="F38" s="16">
        <v>1277</v>
      </c>
      <c r="G38" s="16">
        <v>906</v>
      </c>
      <c r="H38" s="16">
        <v>526</v>
      </c>
      <c r="I38" s="16">
        <v>239</v>
      </c>
      <c r="J38" s="16">
        <v>94</v>
      </c>
      <c r="K38" s="16">
        <v>31</v>
      </c>
      <c r="L38" s="41">
        <v>4</v>
      </c>
      <c r="M38" s="58"/>
      <c r="N38" s="486" t="s">
        <v>65</v>
      </c>
      <c r="O38" s="486"/>
      <c r="P38" s="486"/>
      <c r="Q38" s="486"/>
      <c r="R38" s="486"/>
      <c r="S38" s="486"/>
      <c r="T38" s="486"/>
      <c r="U38" s="486"/>
      <c r="V38" s="13"/>
    </row>
    <row r="39" spans="2:22" ht="10.5" customHeight="1">
      <c r="B39" s="24">
        <v>224</v>
      </c>
      <c r="C39" s="43">
        <v>241</v>
      </c>
      <c r="D39" s="43">
        <v>222</v>
      </c>
      <c r="E39" s="43">
        <v>199</v>
      </c>
      <c r="F39" s="43">
        <v>176</v>
      </c>
      <c r="G39" s="43">
        <v>134</v>
      </c>
      <c r="H39" s="43">
        <v>88</v>
      </c>
      <c r="I39" s="43">
        <v>34</v>
      </c>
      <c r="J39" s="43">
        <v>14</v>
      </c>
      <c r="K39" s="43">
        <v>7</v>
      </c>
      <c r="L39" s="44">
        <v>1</v>
      </c>
      <c r="M39" s="10"/>
      <c r="N39" s="18"/>
      <c r="O39" s="18"/>
      <c r="P39" s="18"/>
      <c r="Q39" s="18"/>
      <c r="R39" s="492" t="s">
        <v>25</v>
      </c>
      <c r="S39" s="492"/>
      <c r="T39" s="492"/>
      <c r="U39" s="492"/>
      <c r="V39" s="18"/>
    </row>
    <row r="40" spans="2:22" ht="10.5" customHeight="1">
      <c r="B40" s="24">
        <v>236</v>
      </c>
      <c r="C40" s="43">
        <v>282</v>
      </c>
      <c r="D40" s="43">
        <v>291</v>
      </c>
      <c r="E40" s="43">
        <v>258</v>
      </c>
      <c r="F40" s="43">
        <v>277</v>
      </c>
      <c r="G40" s="43">
        <v>152</v>
      </c>
      <c r="H40" s="43">
        <v>85</v>
      </c>
      <c r="I40" s="43">
        <v>48</v>
      </c>
      <c r="J40" s="43">
        <v>10</v>
      </c>
      <c r="K40" s="43">
        <v>6</v>
      </c>
      <c r="L40" s="44">
        <v>0</v>
      </c>
      <c r="M40" s="10"/>
      <c r="N40" s="18"/>
      <c r="O40" s="18"/>
      <c r="P40" s="18"/>
      <c r="Q40" s="18"/>
      <c r="R40" s="492" t="s">
        <v>26</v>
      </c>
      <c r="S40" s="492"/>
      <c r="T40" s="492"/>
      <c r="U40" s="492"/>
      <c r="V40" s="18"/>
    </row>
    <row r="41" spans="2:22" ht="10.5" customHeight="1">
      <c r="B41" s="24">
        <v>251</v>
      </c>
      <c r="C41" s="43">
        <v>267</v>
      </c>
      <c r="D41" s="43">
        <v>212</v>
      </c>
      <c r="E41" s="43">
        <v>194</v>
      </c>
      <c r="F41" s="43">
        <v>191</v>
      </c>
      <c r="G41" s="43">
        <v>159</v>
      </c>
      <c r="H41" s="43">
        <v>109</v>
      </c>
      <c r="I41" s="43">
        <v>50</v>
      </c>
      <c r="J41" s="43">
        <v>18</v>
      </c>
      <c r="K41" s="43">
        <v>4</v>
      </c>
      <c r="L41" s="44">
        <v>1</v>
      </c>
      <c r="M41" s="10"/>
      <c r="N41" s="18"/>
      <c r="O41" s="18"/>
      <c r="P41" s="18"/>
      <c r="Q41" s="18"/>
      <c r="R41" s="492" t="s">
        <v>30</v>
      </c>
      <c r="S41" s="492"/>
      <c r="T41" s="492"/>
      <c r="U41" s="492"/>
      <c r="V41" s="18"/>
    </row>
    <row r="42" spans="2:22" ht="10.5" customHeight="1">
      <c r="B42" s="24">
        <v>256</v>
      </c>
      <c r="C42" s="43">
        <v>294</v>
      </c>
      <c r="D42" s="43">
        <v>306</v>
      </c>
      <c r="E42" s="43">
        <v>327</v>
      </c>
      <c r="F42" s="43">
        <v>254</v>
      </c>
      <c r="G42" s="43">
        <v>181</v>
      </c>
      <c r="H42" s="43">
        <v>94</v>
      </c>
      <c r="I42" s="43">
        <v>53</v>
      </c>
      <c r="J42" s="43">
        <v>26</v>
      </c>
      <c r="K42" s="43">
        <v>7</v>
      </c>
      <c r="L42" s="44">
        <v>1</v>
      </c>
      <c r="M42" s="10"/>
      <c r="N42" s="18"/>
      <c r="O42" s="18"/>
      <c r="P42" s="18"/>
      <c r="Q42" s="18"/>
      <c r="R42" s="492" t="s">
        <v>33</v>
      </c>
      <c r="S42" s="492"/>
      <c r="T42" s="492"/>
      <c r="U42" s="492"/>
      <c r="V42" s="18"/>
    </row>
    <row r="43" spans="2:22" ht="10.5" customHeight="1">
      <c r="B43" s="24">
        <v>224</v>
      </c>
      <c r="C43" s="43">
        <v>251</v>
      </c>
      <c r="D43" s="43">
        <v>189</v>
      </c>
      <c r="E43" s="43">
        <v>189</v>
      </c>
      <c r="F43" s="43">
        <v>215</v>
      </c>
      <c r="G43" s="43">
        <v>171</v>
      </c>
      <c r="H43" s="43">
        <v>97</v>
      </c>
      <c r="I43" s="43">
        <v>29</v>
      </c>
      <c r="J43" s="43">
        <v>21</v>
      </c>
      <c r="K43" s="43">
        <v>5</v>
      </c>
      <c r="L43" s="44">
        <v>1</v>
      </c>
      <c r="M43" s="10"/>
      <c r="N43" s="18"/>
      <c r="O43" s="18"/>
      <c r="P43" s="18"/>
      <c r="Q43" s="18"/>
      <c r="R43" s="492" t="s">
        <v>36</v>
      </c>
      <c r="S43" s="492"/>
      <c r="T43" s="492"/>
      <c r="U43" s="492"/>
      <c r="V43" s="18"/>
    </row>
    <row r="44" spans="2:22" ht="10.5" customHeight="1">
      <c r="B44" s="24">
        <v>193</v>
      </c>
      <c r="C44" s="43">
        <v>205</v>
      </c>
      <c r="D44" s="43">
        <v>174</v>
      </c>
      <c r="E44" s="43">
        <v>190</v>
      </c>
      <c r="F44" s="43">
        <v>164</v>
      </c>
      <c r="G44" s="43">
        <v>109</v>
      </c>
      <c r="H44" s="43">
        <v>53</v>
      </c>
      <c r="I44" s="43">
        <v>25</v>
      </c>
      <c r="J44" s="43">
        <v>5</v>
      </c>
      <c r="K44" s="43">
        <v>2</v>
      </c>
      <c r="L44" s="44">
        <v>0</v>
      </c>
      <c r="M44" s="10"/>
      <c r="N44" s="18"/>
      <c r="O44" s="18"/>
      <c r="P44" s="18"/>
      <c r="Q44" s="18"/>
      <c r="R44" s="492" t="s">
        <v>37</v>
      </c>
      <c r="S44" s="492"/>
      <c r="T44" s="492"/>
      <c r="U44" s="492"/>
      <c r="V44" s="18"/>
    </row>
    <row r="45" spans="2:22" ht="8.25" customHeight="1"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46"/>
      <c r="M45" s="10"/>
      <c r="N45" s="18"/>
      <c r="O45" s="18"/>
      <c r="P45" s="18"/>
      <c r="Q45" s="18"/>
      <c r="R45" s="18"/>
      <c r="S45" s="18"/>
      <c r="T45" s="18"/>
      <c r="U45" s="18"/>
      <c r="V45" s="18"/>
    </row>
    <row r="46" spans="2:22" s="11" customFormat="1" ht="10.5" customHeight="1">
      <c r="B46" s="16">
        <v>794</v>
      </c>
      <c r="C46" s="16">
        <v>934</v>
      </c>
      <c r="D46" s="16">
        <v>797</v>
      </c>
      <c r="E46" s="16">
        <v>724</v>
      </c>
      <c r="F46" s="16">
        <v>573</v>
      </c>
      <c r="G46" s="16">
        <v>395</v>
      </c>
      <c r="H46" s="16">
        <v>197</v>
      </c>
      <c r="I46" s="16">
        <v>105</v>
      </c>
      <c r="J46" s="16">
        <v>45</v>
      </c>
      <c r="K46" s="16">
        <v>14</v>
      </c>
      <c r="L46" s="41">
        <v>2</v>
      </c>
      <c r="M46" s="58"/>
      <c r="N46" s="486" t="s">
        <v>66</v>
      </c>
      <c r="O46" s="486"/>
      <c r="P46" s="486"/>
      <c r="Q46" s="486"/>
      <c r="R46" s="486"/>
      <c r="S46" s="486"/>
      <c r="T46" s="486"/>
      <c r="U46" s="486"/>
      <c r="V46" s="13"/>
    </row>
    <row r="47" spans="2:22" ht="10.5" customHeight="1">
      <c r="B47" s="24">
        <v>153</v>
      </c>
      <c r="C47" s="43">
        <v>175</v>
      </c>
      <c r="D47" s="43">
        <v>144</v>
      </c>
      <c r="E47" s="43">
        <v>129</v>
      </c>
      <c r="F47" s="43">
        <v>118</v>
      </c>
      <c r="G47" s="43">
        <v>95</v>
      </c>
      <c r="H47" s="43">
        <v>42</v>
      </c>
      <c r="I47" s="43">
        <v>18</v>
      </c>
      <c r="J47" s="43">
        <v>9</v>
      </c>
      <c r="K47" s="43">
        <v>4</v>
      </c>
      <c r="L47" s="44">
        <v>1</v>
      </c>
      <c r="M47" s="10"/>
      <c r="N47" s="18"/>
      <c r="O47" s="18"/>
      <c r="P47" s="18"/>
      <c r="Q47" s="18"/>
      <c r="R47" s="492" t="s">
        <v>25</v>
      </c>
      <c r="S47" s="492"/>
      <c r="T47" s="492"/>
      <c r="U47" s="492"/>
      <c r="V47" s="18"/>
    </row>
    <row r="48" spans="2:22" ht="10.5" customHeight="1">
      <c r="B48" s="24">
        <v>91</v>
      </c>
      <c r="C48" s="43">
        <v>126</v>
      </c>
      <c r="D48" s="43">
        <v>115</v>
      </c>
      <c r="E48" s="43">
        <v>98</v>
      </c>
      <c r="F48" s="43">
        <v>79</v>
      </c>
      <c r="G48" s="43">
        <v>54</v>
      </c>
      <c r="H48" s="43">
        <v>43</v>
      </c>
      <c r="I48" s="43">
        <v>17</v>
      </c>
      <c r="J48" s="43">
        <v>14</v>
      </c>
      <c r="K48" s="43">
        <v>4</v>
      </c>
      <c r="L48" s="44">
        <v>1</v>
      </c>
      <c r="M48" s="10"/>
      <c r="N48" s="18"/>
      <c r="O48" s="18"/>
      <c r="P48" s="18"/>
      <c r="Q48" s="18"/>
      <c r="R48" s="492" t="s">
        <v>26</v>
      </c>
      <c r="S48" s="492"/>
      <c r="T48" s="492"/>
      <c r="U48" s="492"/>
      <c r="V48" s="18"/>
    </row>
    <row r="49" spans="2:22" ht="10.5" customHeight="1">
      <c r="B49" s="24">
        <v>149</v>
      </c>
      <c r="C49" s="43">
        <v>172</v>
      </c>
      <c r="D49" s="43">
        <v>131</v>
      </c>
      <c r="E49" s="43">
        <v>103</v>
      </c>
      <c r="F49" s="43">
        <v>84</v>
      </c>
      <c r="G49" s="43">
        <v>56</v>
      </c>
      <c r="H49" s="43">
        <v>29</v>
      </c>
      <c r="I49" s="43">
        <v>11</v>
      </c>
      <c r="J49" s="43">
        <v>8</v>
      </c>
      <c r="K49" s="43">
        <v>2</v>
      </c>
      <c r="L49" s="44">
        <v>0</v>
      </c>
      <c r="M49" s="10"/>
      <c r="N49" s="18"/>
      <c r="O49" s="18"/>
      <c r="P49" s="18"/>
      <c r="Q49" s="18"/>
      <c r="R49" s="492" t="s">
        <v>30</v>
      </c>
      <c r="S49" s="492"/>
      <c r="T49" s="492"/>
      <c r="U49" s="492"/>
      <c r="V49" s="18"/>
    </row>
    <row r="50" spans="2:22" ht="10.5" customHeight="1">
      <c r="B50" s="24">
        <v>158</v>
      </c>
      <c r="C50" s="43">
        <v>190</v>
      </c>
      <c r="D50" s="43">
        <v>192</v>
      </c>
      <c r="E50" s="43">
        <v>201</v>
      </c>
      <c r="F50" s="43">
        <v>133</v>
      </c>
      <c r="G50" s="43">
        <v>82</v>
      </c>
      <c r="H50" s="43">
        <v>33</v>
      </c>
      <c r="I50" s="43">
        <v>19</v>
      </c>
      <c r="J50" s="43">
        <v>5</v>
      </c>
      <c r="K50" s="43">
        <v>2</v>
      </c>
      <c r="L50" s="44">
        <v>0</v>
      </c>
      <c r="M50" s="10"/>
      <c r="N50" s="18"/>
      <c r="O50" s="18"/>
      <c r="P50" s="18"/>
      <c r="Q50" s="18"/>
      <c r="R50" s="492" t="s">
        <v>33</v>
      </c>
      <c r="S50" s="492"/>
      <c r="T50" s="492"/>
      <c r="U50" s="492"/>
      <c r="V50" s="18"/>
    </row>
    <row r="51" spans="2:22" ht="10.5" customHeight="1">
      <c r="B51" s="24">
        <v>100</v>
      </c>
      <c r="C51" s="43">
        <v>95</v>
      </c>
      <c r="D51" s="43">
        <v>78</v>
      </c>
      <c r="E51" s="43">
        <v>70</v>
      </c>
      <c r="F51" s="43">
        <v>59</v>
      </c>
      <c r="G51" s="43">
        <v>30</v>
      </c>
      <c r="H51" s="43">
        <v>16</v>
      </c>
      <c r="I51" s="43">
        <v>14</v>
      </c>
      <c r="J51" s="43">
        <v>2</v>
      </c>
      <c r="K51" s="43">
        <v>1</v>
      </c>
      <c r="L51" s="44">
        <v>0</v>
      </c>
      <c r="M51" s="10"/>
      <c r="N51" s="18"/>
      <c r="O51" s="18"/>
      <c r="P51" s="18"/>
      <c r="Q51" s="18"/>
      <c r="R51" s="492" t="s">
        <v>36</v>
      </c>
      <c r="S51" s="492"/>
      <c r="T51" s="492"/>
      <c r="U51" s="492"/>
      <c r="V51" s="18"/>
    </row>
    <row r="52" spans="2:22" ht="10.5" customHeight="1">
      <c r="B52" s="24">
        <v>143</v>
      </c>
      <c r="C52" s="43">
        <v>176</v>
      </c>
      <c r="D52" s="43">
        <v>137</v>
      </c>
      <c r="E52" s="43">
        <v>123</v>
      </c>
      <c r="F52" s="43">
        <v>100</v>
      </c>
      <c r="G52" s="43">
        <v>78</v>
      </c>
      <c r="H52" s="43">
        <v>34</v>
      </c>
      <c r="I52" s="43">
        <v>26</v>
      </c>
      <c r="J52" s="43">
        <v>7</v>
      </c>
      <c r="K52" s="43">
        <v>1</v>
      </c>
      <c r="L52" s="44">
        <v>0</v>
      </c>
      <c r="M52" s="10"/>
      <c r="N52" s="18"/>
      <c r="O52" s="18"/>
      <c r="P52" s="18"/>
      <c r="Q52" s="18"/>
      <c r="R52" s="492" t="s">
        <v>37</v>
      </c>
      <c r="S52" s="492"/>
      <c r="T52" s="492"/>
      <c r="U52" s="492"/>
      <c r="V52" s="18"/>
    </row>
    <row r="53" spans="2:22" ht="8.25" customHeight="1">
      <c r="B53" s="24"/>
      <c r="C53" s="43"/>
      <c r="D53" s="43"/>
      <c r="E53" s="43"/>
      <c r="F53" s="43"/>
      <c r="G53" s="43"/>
      <c r="H53" s="43"/>
      <c r="I53" s="43"/>
      <c r="J53" s="43"/>
      <c r="K53" s="43"/>
      <c r="L53" s="44"/>
      <c r="M53" s="10"/>
      <c r="N53" s="7"/>
      <c r="O53" s="7"/>
      <c r="P53" s="7"/>
      <c r="Q53" s="7"/>
      <c r="R53" s="7"/>
      <c r="S53" s="7"/>
      <c r="T53" s="7"/>
      <c r="U53" s="7"/>
      <c r="V53" s="7"/>
    </row>
    <row r="54" spans="2:22" s="11" customFormat="1" ht="10.5" customHeight="1">
      <c r="B54" s="16">
        <v>1384</v>
      </c>
      <c r="C54" s="16">
        <v>1643</v>
      </c>
      <c r="D54" s="16">
        <v>1366</v>
      </c>
      <c r="E54" s="16">
        <v>1314</v>
      </c>
      <c r="F54" s="16">
        <v>1236</v>
      </c>
      <c r="G54" s="16">
        <v>889</v>
      </c>
      <c r="H54" s="16">
        <v>527</v>
      </c>
      <c r="I54" s="16">
        <v>263</v>
      </c>
      <c r="J54" s="16">
        <v>83</v>
      </c>
      <c r="K54" s="16">
        <v>21</v>
      </c>
      <c r="L54" s="41">
        <v>0</v>
      </c>
      <c r="M54" s="58"/>
      <c r="N54" s="486" t="s">
        <v>67</v>
      </c>
      <c r="O54" s="486"/>
      <c r="P54" s="486"/>
      <c r="Q54" s="486"/>
      <c r="R54" s="486"/>
      <c r="S54" s="486"/>
      <c r="T54" s="486"/>
      <c r="U54" s="486"/>
      <c r="V54" s="13"/>
    </row>
    <row r="55" spans="2:22" ht="10.5" customHeight="1">
      <c r="B55" s="24">
        <v>270</v>
      </c>
      <c r="C55" s="43">
        <v>339</v>
      </c>
      <c r="D55" s="43">
        <v>274</v>
      </c>
      <c r="E55" s="43">
        <v>254</v>
      </c>
      <c r="F55" s="43">
        <v>225</v>
      </c>
      <c r="G55" s="43">
        <v>185</v>
      </c>
      <c r="H55" s="43">
        <v>133</v>
      </c>
      <c r="I55" s="43">
        <v>57</v>
      </c>
      <c r="J55" s="43">
        <v>19</v>
      </c>
      <c r="K55" s="43">
        <v>3</v>
      </c>
      <c r="L55" s="44">
        <v>0</v>
      </c>
      <c r="M55" s="10"/>
      <c r="N55" s="18"/>
      <c r="O55" s="18"/>
      <c r="P55" s="18"/>
      <c r="Q55" s="18"/>
      <c r="R55" s="492" t="s">
        <v>25</v>
      </c>
      <c r="S55" s="492"/>
      <c r="T55" s="492"/>
      <c r="U55" s="492"/>
      <c r="V55" s="18"/>
    </row>
    <row r="56" spans="2:22" ht="10.5" customHeight="1">
      <c r="B56" s="24">
        <v>318</v>
      </c>
      <c r="C56" s="43">
        <v>338</v>
      </c>
      <c r="D56" s="43">
        <v>266</v>
      </c>
      <c r="E56" s="43">
        <v>205</v>
      </c>
      <c r="F56" s="43">
        <v>205</v>
      </c>
      <c r="G56" s="43">
        <v>145</v>
      </c>
      <c r="H56" s="43">
        <v>79</v>
      </c>
      <c r="I56" s="43">
        <v>45</v>
      </c>
      <c r="J56" s="43">
        <v>13</v>
      </c>
      <c r="K56" s="43">
        <v>9</v>
      </c>
      <c r="L56" s="44">
        <v>0</v>
      </c>
      <c r="M56" s="10"/>
      <c r="N56" s="18"/>
      <c r="O56" s="18"/>
      <c r="P56" s="18"/>
      <c r="Q56" s="18"/>
      <c r="R56" s="492" t="s">
        <v>26</v>
      </c>
      <c r="S56" s="492"/>
      <c r="T56" s="492"/>
      <c r="U56" s="492"/>
      <c r="V56" s="18"/>
    </row>
    <row r="57" spans="2:22" ht="10.5" customHeight="1">
      <c r="B57" s="24">
        <v>155</v>
      </c>
      <c r="C57" s="43">
        <v>161</v>
      </c>
      <c r="D57" s="43">
        <v>128</v>
      </c>
      <c r="E57" s="43">
        <v>124</v>
      </c>
      <c r="F57" s="43">
        <v>98</v>
      </c>
      <c r="G57" s="43">
        <v>78</v>
      </c>
      <c r="H57" s="43">
        <v>38</v>
      </c>
      <c r="I57" s="43">
        <v>22</v>
      </c>
      <c r="J57" s="43">
        <v>9</v>
      </c>
      <c r="K57" s="43">
        <v>3</v>
      </c>
      <c r="L57" s="44">
        <v>0</v>
      </c>
      <c r="M57" s="10"/>
      <c r="N57" s="18"/>
      <c r="O57" s="18"/>
      <c r="P57" s="18"/>
      <c r="Q57" s="18"/>
      <c r="R57" s="492" t="s">
        <v>30</v>
      </c>
      <c r="S57" s="492"/>
      <c r="T57" s="492"/>
      <c r="U57" s="492"/>
      <c r="V57" s="18"/>
    </row>
    <row r="58" spans="2:22" ht="10.5" customHeight="1">
      <c r="B58" s="24">
        <v>2</v>
      </c>
      <c r="C58" s="43">
        <v>1</v>
      </c>
      <c r="D58" s="43">
        <v>0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4">
        <v>0</v>
      </c>
      <c r="M58" s="10"/>
      <c r="N58" s="18"/>
      <c r="O58" s="18"/>
      <c r="P58" s="18"/>
      <c r="Q58" s="18"/>
      <c r="R58" s="492" t="s">
        <v>33</v>
      </c>
      <c r="S58" s="492"/>
      <c r="T58" s="492"/>
      <c r="U58" s="492"/>
      <c r="V58" s="18"/>
    </row>
    <row r="59" spans="2:22" ht="10.5" customHeight="1">
      <c r="B59" s="24">
        <v>150</v>
      </c>
      <c r="C59" s="43">
        <v>164</v>
      </c>
      <c r="D59" s="43">
        <v>118</v>
      </c>
      <c r="E59" s="43">
        <v>130</v>
      </c>
      <c r="F59" s="43">
        <v>123</v>
      </c>
      <c r="G59" s="43">
        <v>95</v>
      </c>
      <c r="H59" s="43">
        <v>37</v>
      </c>
      <c r="I59" s="43">
        <v>23</v>
      </c>
      <c r="J59" s="43">
        <v>7</v>
      </c>
      <c r="K59" s="43">
        <v>0</v>
      </c>
      <c r="L59" s="44">
        <v>0</v>
      </c>
      <c r="M59" s="10"/>
      <c r="N59" s="18"/>
      <c r="O59" s="18"/>
      <c r="P59" s="18"/>
      <c r="Q59" s="18"/>
      <c r="R59" s="492" t="s">
        <v>36</v>
      </c>
      <c r="S59" s="492"/>
      <c r="T59" s="492"/>
      <c r="U59" s="492"/>
      <c r="V59" s="18"/>
    </row>
    <row r="60" spans="2:22" ht="10.5" customHeight="1">
      <c r="B60" s="24">
        <v>138</v>
      </c>
      <c r="C60" s="43">
        <v>171</v>
      </c>
      <c r="D60" s="43">
        <v>166</v>
      </c>
      <c r="E60" s="43">
        <v>171</v>
      </c>
      <c r="F60" s="43">
        <v>175</v>
      </c>
      <c r="G60" s="43">
        <v>132</v>
      </c>
      <c r="H60" s="43">
        <v>93</v>
      </c>
      <c r="I60" s="43">
        <v>43</v>
      </c>
      <c r="J60" s="43">
        <v>10</v>
      </c>
      <c r="K60" s="43">
        <v>1</v>
      </c>
      <c r="L60" s="44">
        <v>0</v>
      </c>
      <c r="M60" s="10"/>
      <c r="N60" s="18"/>
      <c r="O60" s="18"/>
      <c r="P60" s="18"/>
      <c r="Q60" s="18"/>
      <c r="R60" s="492" t="s">
        <v>37</v>
      </c>
      <c r="S60" s="492"/>
      <c r="T60" s="492"/>
      <c r="U60" s="492"/>
      <c r="V60" s="18"/>
    </row>
    <row r="61" spans="2:22" ht="10.5" customHeight="1">
      <c r="B61" s="24">
        <v>146</v>
      </c>
      <c r="C61" s="43">
        <v>204</v>
      </c>
      <c r="D61" s="43">
        <v>166</v>
      </c>
      <c r="E61" s="43">
        <v>190</v>
      </c>
      <c r="F61" s="43">
        <v>167</v>
      </c>
      <c r="G61" s="43">
        <v>100</v>
      </c>
      <c r="H61" s="43">
        <v>53</v>
      </c>
      <c r="I61" s="43">
        <v>23</v>
      </c>
      <c r="J61" s="43">
        <v>10</v>
      </c>
      <c r="K61" s="43">
        <v>4</v>
      </c>
      <c r="L61" s="44">
        <v>0</v>
      </c>
      <c r="M61" s="10"/>
      <c r="N61" s="18"/>
      <c r="O61" s="18"/>
      <c r="P61" s="18"/>
      <c r="Q61" s="18"/>
      <c r="R61" s="492" t="s">
        <v>68</v>
      </c>
      <c r="S61" s="492"/>
      <c r="T61" s="492"/>
      <c r="U61" s="492"/>
      <c r="V61" s="18"/>
    </row>
    <row r="62" spans="2:22" ht="10.5" customHeight="1">
      <c r="B62" s="24">
        <v>205</v>
      </c>
      <c r="C62" s="43">
        <v>265</v>
      </c>
      <c r="D62" s="43">
        <v>248</v>
      </c>
      <c r="E62" s="43">
        <v>240</v>
      </c>
      <c r="F62" s="43">
        <v>243</v>
      </c>
      <c r="G62" s="43">
        <v>154</v>
      </c>
      <c r="H62" s="43">
        <v>94</v>
      </c>
      <c r="I62" s="43">
        <v>50</v>
      </c>
      <c r="J62" s="43">
        <v>15</v>
      </c>
      <c r="K62" s="43">
        <v>1</v>
      </c>
      <c r="L62" s="44">
        <v>0</v>
      </c>
      <c r="M62" s="10"/>
      <c r="N62" s="18"/>
      <c r="O62" s="18"/>
      <c r="P62" s="18"/>
      <c r="Q62" s="18"/>
      <c r="R62" s="492" t="s">
        <v>69</v>
      </c>
      <c r="S62" s="492"/>
      <c r="T62" s="492"/>
      <c r="U62" s="492"/>
      <c r="V62" s="18"/>
    </row>
    <row r="63" spans="2:22" ht="8.25" customHeight="1"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46"/>
      <c r="M63" s="10"/>
      <c r="N63" s="7"/>
      <c r="O63" s="7"/>
      <c r="P63" s="7"/>
      <c r="Q63" s="7"/>
      <c r="R63" s="7"/>
      <c r="S63" s="7"/>
      <c r="T63" s="7"/>
      <c r="U63" s="7"/>
      <c r="V63" s="7"/>
    </row>
    <row r="64" spans="2:22" s="11" customFormat="1" ht="10.5" customHeight="1">
      <c r="B64" s="16">
        <v>1480</v>
      </c>
      <c r="C64" s="16">
        <v>1605</v>
      </c>
      <c r="D64" s="16">
        <v>1409</v>
      </c>
      <c r="E64" s="16">
        <v>1365</v>
      </c>
      <c r="F64" s="16">
        <v>1300</v>
      </c>
      <c r="G64" s="16">
        <v>837</v>
      </c>
      <c r="H64" s="16">
        <v>441</v>
      </c>
      <c r="I64" s="16">
        <v>196</v>
      </c>
      <c r="J64" s="16">
        <v>102</v>
      </c>
      <c r="K64" s="16">
        <v>16</v>
      </c>
      <c r="L64" s="41">
        <v>6</v>
      </c>
      <c r="M64" s="58"/>
      <c r="N64" s="486" t="s">
        <v>70</v>
      </c>
      <c r="O64" s="486"/>
      <c r="P64" s="486"/>
      <c r="Q64" s="486"/>
      <c r="R64" s="486"/>
      <c r="S64" s="486"/>
      <c r="T64" s="486"/>
      <c r="U64" s="486"/>
      <c r="V64" s="13"/>
    </row>
    <row r="65" spans="2:22" ht="10.5" customHeight="1">
      <c r="B65" s="24">
        <v>268</v>
      </c>
      <c r="C65" s="43">
        <v>324</v>
      </c>
      <c r="D65" s="43">
        <v>293</v>
      </c>
      <c r="E65" s="43">
        <v>290</v>
      </c>
      <c r="F65" s="43">
        <v>283</v>
      </c>
      <c r="G65" s="43">
        <v>159</v>
      </c>
      <c r="H65" s="43">
        <v>78</v>
      </c>
      <c r="I65" s="43">
        <v>26</v>
      </c>
      <c r="J65" s="43">
        <v>12</v>
      </c>
      <c r="K65" s="43">
        <v>3</v>
      </c>
      <c r="L65" s="44">
        <v>0</v>
      </c>
      <c r="M65" s="10"/>
      <c r="N65" s="18"/>
      <c r="O65" s="18"/>
      <c r="P65" s="18"/>
      <c r="Q65" s="18"/>
      <c r="R65" s="492" t="s">
        <v>25</v>
      </c>
      <c r="S65" s="492"/>
      <c r="T65" s="492"/>
      <c r="U65" s="492"/>
      <c r="V65" s="18"/>
    </row>
    <row r="66" spans="2:22" ht="10.5" customHeight="1">
      <c r="B66" s="24">
        <v>403</v>
      </c>
      <c r="C66" s="43">
        <v>434</v>
      </c>
      <c r="D66" s="43">
        <v>395</v>
      </c>
      <c r="E66" s="43">
        <v>343</v>
      </c>
      <c r="F66" s="43">
        <v>363</v>
      </c>
      <c r="G66" s="43">
        <v>277</v>
      </c>
      <c r="H66" s="43">
        <v>151</v>
      </c>
      <c r="I66" s="43">
        <v>61</v>
      </c>
      <c r="J66" s="43">
        <v>24</v>
      </c>
      <c r="K66" s="43">
        <v>4</v>
      </c>
      <c r="L66" s="44">
        <v>0</v>
      </c>
      <c r="M66" s="10"/>
      <c r="N66" s="18"/>
      <c r="O66" s="18"/>
      <c r="P66" s="18"/>
      <c r="Q66" s="18"/>
      <c r="R66" s="492" t="s">
        <v>26</v>
      </c>
      <c r="S66" s="492"/>
      <c r="T66" s="492"/>
      <c r="U66" s="492"/>
      <c r="V66" s="18"/>
    </row>
    <row r="67" spans="2:22" ht="10.5" customHeight="1">
      <c r="B67" s="24">
        <v>293</v>
      </c>
      <c r="C67" s="43">
        <v>292</v>
      </c>
      <c r="D67" s="43">
        <v>239</v>
      </c>
      <c r="E67" s="43">
        <v>251</v>
      </c>
      <c r="F67" s="43">
        <v>230</v>
      </c>
      <c r="G67" s="43">
        <v>124</v>
      </c>
      <c r="H67" s="43">
        <v>68</v>
      </c>
      <c r="I67" s="43">
        <v>25</v>
      </c>
      <c r="J67" s="43">
        <v>16</v>
      </c>
      <c r="K67" s="43">
        <v>0</v>
      </c>
      <c r="L67" s="44">
        <v>1</v>
      </c>
      <c r="M67" s="10"/>
      <c r="N67" s="18"/>
      <c r="O67" s="18"/>
      <c r="P67" s="18"/>
      <c r="Q67" s="18"/>
      <c r="R67" s="492" t="s">
        <v>30</v>
      </c>
      <c r="S67" s="492"/>
      <c r="T67" s="492"/>
      <c r="U67" s="492"/>
      <c r="V67" s="18"/>
    </row>
    <row r="68" spans="2:22" ht="10.5" customHeight="1">
      <c r="B68" s="24">
        <v>332</v>
      </c>
      <c r="C68" s="43">
        <v>342</v>
      </c>
      <c r="D68" s="43">
        <v>334</v>
      </c>
      <c r="E68" s="43">
        <v>303</v>
      </c>
      <c r="F68" s="43">
        <v>291</v>
      </c>
      <c r="G68" s="43">
        <v>194</v>
      </c>
      <c r="H68" s="43">
        <v>105</v>
      </c>
      <c r="I68" s="43">
        <v>67</v>
      </c>
      <c r="J68" s="43">
        <v>42</v>
      </c>
      <c r="K68" s="43">
        <v>8</v>
      </c>
      <c r="L68" s="44">
        <v>4</v>
      </c>
      <c r="M68" s="10"/>
      <c r="N68" s="18"/>
      <c r="O68" s="18"/>
      <c r="P68" s="18"/>
      <c r="Q68" s="18"/>
      <c r="R68" s="492" t="s">
        <v>33</v>
      </c>
      <c r="S68" s="492"/>
      <c r="T68" s="492"/>
      <c r="U68" s="492"/>
      <c r="V68" s="18"/>
    </row>
    <row r="69" spans="2:22" ht="10.5" customHeight="1">
      <c r="B69" s="24">
        <v>184</v>
      </c>
      <c r="C69" s="43">
        <v>213</v>
      </c>
      <c r="D69" s="43">
        <v>148</v>
      </c>
      <c r="E69" s="43">
        <v>178</v>
      </c>
      <c r="F69" s="43">
        <v>133</v>
      </c>
      <c r="G69" s="43">
        <v>83</v>
      </c>
      <c r="H69" s="43">
        <v>39</v>
      </c>
      <c r="I69" s="43">
        <v>17</v>
      </c>
      <c r="J69" s="43">
        <v>8</v>
      </c>
      <c r="K69" s="43">
        <v>1</v>
      </c>
      <c r="L69" s="44">
        <v>1</v>
      </c>
      <c r="M69" s="10"/>
      <c r="N69" s="18"/>
      <c r="O69" s="18"/>
      <c r="P69" s="18"/>
      <c r="Q69" s="18"/>
      <c r="R69" s="492" t="s">
        <v>36</v>
      </c>
      <c r="S69" s="492"/>
      <c r="T69" s="492"/>
      <c r="U69" s="492"/>
      <c r="V69" s="18"/>
    </row>
    <row r="70" spans="2:22" ht="8.25" customHeight="1"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46"/>
      <c r="M70" s="10"/>
      <c r="N70" s="18"/>
      <c r="O70" s="18"/>
      <c r="P70" s="18"/>
      <c r="Q70" s="18"/>
      <c r="R70" s="18"/>
      <c r="S70" s="18"/>
      <c r="T70" s="18"/>
      <c r="U70" s="18"/>
      <c r="V70" s="18"/>
    </row>
    <row r="71" spans="2:22" s="11" customFormat="1" ht="10.5" customHeight="1">
      <c r="B71" s="16">
        <v>2786</v>
      </c>
      <c r="C71" s="16">
        <v>3468</v>
      </c>
      <c r="D71" s="16">
        <v>2310</v>
      </c>
      <c r="E71" s="16">
        <v>1834</v>
      </c>
      <c r="F71" s="16">
        <v>1393</v>
      </c>
      <c r="G71" s="16">
        <v>835</v>
      </c>
      <c r="H71" s="16">
        <v>469</v>
      </c>
      <c r="I71" s="16">
        <v>202</v>
      </c>
      <c r="J71" s="16">
        <v>78</v>
      </c>
      <c r="K71" s="16">
        <v>23</v>
      </c>
      <c r="L71" s="41">
        <v>2</v>
      </c>
      <c r="M71" s="58"/>
      <c r="N71" s="486" t="s">
        <v>71</v>
      </c>
      <c r="O71" s="486"/>
      <c r="P71" s="486"/>
      <c r="Q71" s="486"/>
      <c r="R71" s="486"/>
      <c r="S71" s="486"/>
      <c r="T71" s="486"/>
      <c r="U71" s="486"/>
      <c r="V71" s="13"/>
    </row>
    <row r="72" spans="2:22" ht="10.5" customHeight="1">
      <c r="B72" s="24">
        <v>243</v>
      </c>
      <c r="C72" s="43">
        <v>417</v>
      </c>
      <c r="D72" s="43">
        <v>375</v>
      </c>
      <c r="E72" s="43">
        <v>287</v>
      </c>
      <c r="F72" s="43">
        <v>228</v>
      </c>
      <c r="G72" s="43">
        <v>116</v>
      </c>
      <c r="H72" s="43">
        <v>50</v>
      </c>
      <c r="I72" s="43">
        <v>19</v>
      </c>
      <c r="J72" s="43">
        <v>10</v>
      </c>
      <c r="K72" s="43">
        <v>3</v>
      </c>
      <c r="L72" s="44">
        <v>0</v>
      </c>
      <c r="M72" s="10"/>
      <c r="N72" s="18"/>
      <c r="O72" s="18"/>
      <c r="P72" s="18"/>
      <c r="Q72" s="18"/>
      <c r="R72" s="492" t="s">
        <v>25</v>
      </c>
      <c r="S72" s="492"/>
      <c r="T72" s="492"/>
      <c r="U72" s="492"/>
      <c r="V72" s="18"/>
    </row>
    <row r="73" spans="2:22" ht="10.5" customHeight="1">
      <c r="B73" s="24">
        <v>590</v>
      </c>
      <c r="C73" s="43">
        <v>666</v>
      </c>
      <c r="D73" s="43">
        <v>454</v>
      </c>
      <c r="E73" s="43">
        <v>317</v>
      </c>
      <c r="F73" s="43">
        <v>236</v>
      </c>
      <c r="G73" s="43">
        <v>161</v>
      </c>
      <c r="H73" s="43">
        <v>124</v>
      </c>
      <c r="I73" s="43">
        <v>69</v>
      </c>
      <c r="J73" s="43">
        <v>19</v>
      </c>
      <c r="K73" s="43">
        <v>6</v>
      </c>
      <c r="L73" s="44">
        <v>0</v>
      </c>
      <c r="M73" s="10"/>
      <c r="N73" s="18"/>
      <c r="O73" s="18"/>
      <c r="P73" s="18"/>
      <c r="Q73" s="18"/>
      <c r="R73" s="492" t="s">
        <v>26</v>
      </c>
      <c r="S73" s="492"/>
      <c r="T73" s="492"/>
      <c r="U73" s="492"/>
      <c r="V73" s="18"/>
    </row>
    <row r="74" spans="2:22" ht="10.5" customHeight="1">
      <c r="B74" s="24">
        <v>936</v>
      </c>
      <c r="C74" s="43">
        <v>1037</v>
      </c>
      <c r="D74" s="43">
        <v>619</v>
      </c>
      <c r="E74" s="43">
        <v>555</v>
      </c>
      <c r="F74" s="43">
        <v>427</v>
      </c>
      <c r="G74" s="43">
        <v>259</v>
      </c>
      <c r="H74" s="43">
        <v>135</v>
      </c>
      <c r="I74" s="43">
        <v>48</v>
      </c>
      <c r="J74" s="43">
        <v>22</v>
      </c>
      <c r="K74" s="43">
        <v>6</v>
      </c>
      <c r="L74" s="44">
        <v>2</v>
      </c>
      <c r="M74" s="10"/>
      <c r="N74" s="18"/>
      <c r="O74" s="18"/>
      <c r="P74" s="18"/>
      <c r="Q74" s="18"/>
      <c r="R74" s="492" t="s">
        <v>30</v>
      </c>
      <c r="S74" s="492"/>
      <c r="T74" s="492"/>
      <c r="U74" s="492"/>
      <c r="V74" s="18"/>
    </row>
    <row r="75" spans="2:22" ht="10.5" customHeight="1">
      <c r="B75" s="21">
        <v>0</v>
      </c>
      <c r="C75" s="21">
        <v>0</v>
      </c>
      <c r="D75" s="21">
        <v>0</v>
      </c>
      <c r="E75" s="21">
        <v>0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44">
        <v>0</v>
      </c>
      <c r="M75" s="10"/>
      <c r="N75" s="18"/>
      <c r="O75" s="18"/>
      <c r="P75" s="18"/>
      <c r="Q75" s="18"/>
      <c r="R75" s="492" t="s">
        <v>33</v>
      </c>
      <c r="S75" s="492"/>
      <c r="T75" s="492"/>
      <c r="U75" s="492"/>
      <c r="V75" s="18"/>
    </row>
    <row r="76" spans="2:22" ht="10.5" customHeight="1">
      <c r="B76" s="24">
        <v>323</v>
      </c>
      <c r="C76" s="21">
        <v>516</v>
      </c>
      <c r="D76" s="21">
        <v>348</v>
      </c>
      <c r="E76" s="21">
        <v>277</v>
      </c>
      <c r="F76" s="43">
        <v>185</v>
      </c>
      <c r="G76" s="43">
        <v>110</v>
      </c>
      <c r="H76" s="21">
        <v>59</v>
      </c>
      <c r="I76" s="21">
        <v>40</v>
      </c>
      <c r="J76" s="21">
        <v>12</v>
      </c>
      <c r="K76" s="43">
        <v>4</v>
      </c>
      <c r="L76" s="44">
        <v>0</v>
      </c>
      <c r="M76" s="10"/>
      <c r="N76" s="18"/>
      <c r="O76" s="18"/>
      <c r="P76" s="18"/>
      <c r="Q76" s="18"/>
      <c r="R76" s="492" t="s">
        <v>36</v>
      </c>
      <c r="S76" s="492"/>
      <c r="T76" s="492"/>
      <c r="U76" s="492"/>
      <c r="V76" s="18"/>
    </row>
    <row r="77" spans="2:22" ht="10.5" customHeight="1">
      <c r="B77" s="24">
        <v>104</v>
      </c>
      <c r="C77" s="43">
        <v>139</v>
      </c>
      <c r="D77" s="43">
        <v>98</v>
      </c>
      <c r="E77" s="43">
        <v>92</v>
      </c>
      <c r="F77" s="43">
        <v>60</v>
      </c>
      <c r="G77" s="43">
        <v>42</v>
      </c>
      <c r="H77" s="43">
        <v>25</v>
      </c>
      <c r="I77" s="43">
        <v>2</v>
      </c>
      <c r="J77" s="43">
        <v>2</v>
      </c>
      <c r="K77" s="43">
        <v>0</v>
      </c>
      <c r="L77" s="44">
        <v>0</v>
      </c>
      <c r="M77" s="10"/>
      <c r="N77" s="18"/>
      <c r="O77" s="18"/>
      <c r="P77" s="18"/>
      <c r="Q77" s="18"/>
      <c r="R77" s="492" t="s">
        <v>37</v>
      </c>
      <c r="S77" s="492"/>
      <c r="T77" s="492"/>
      <c r="U77" s="492"/>
      <c r="V77" s="18"/>
    </row>
    <row r="78" spans="2:22" ht="10.5" customHeight="1">
      <c r="B78" s="24">
        <v>590</v>
      </c>
      <c r="C78" s="43">
        <v>693</v>
      </c>
      <c r="D78" s="43">
        <v>416</v>
      </c>
      <c r="E78" s="43">
        <v>306</v>
      </c>
      <c r="F78" s="43">
        <v>257</v>
      </c>
      <c r="G78" s="43">
        <v>147</v>
      </c>
      <c r="H78" s="43">
        <v>76</v>
      </c>
      <c r="I78" s="43">
        <v>24</v>
      </c>
      <c r="J78" s="43">
        <v>13</v>
      </c>
      <c r="K78" s="43">
        <v>4</v>
      </c>
      <c r="L78" s="44">
        <v>0</v>
      </c>
      <c r="M78" s="10"/>
      <c r="N78" s="18"/>
      <c r="O78" s="18"/>
      <c r="P78" s="18"/>
      <c r="Q78" s="18"/>
      <c r="R78" s="492" t="s">
        <v>68</v>
      </c>
      <c r="S78" s="492"/>
      <c r="T78" s="492"/>
      <c r="U78" s="492"/>
      <c r="V78" s="18"/>
    </row>
    <row r="79" spans="2:22" ht="10.5" customHeight="1"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9"/>
      <c r="M79" s="60"/>
      <c r="N79" s="53"/>
      <c r="O79" s="53"/>
      <c r="P79" s="53"/>
      <c r="Q79" s="54"/>
      <c r="R79" s="28"/>
      <c r="S79" s="28"/>
      <c r="T79" s="28"/>
      <c r="U79" s="28"/>
      <c r="V79" s="28"/>
    </row>
    <row r="80" spans="2:12" ht="10.5" customHeight="1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2:12" ht="10.5" customHeight="1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2:12" ht="10.5" customHeight="1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2:12" ht="10.5" customHeight="1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2:12" ht="10.5" customHeight="1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2:12" ht="10.5" customHeight="1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2:12" ht="10.5" customHeight="1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2:12" ht="10.5" customHeight="1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2:12" ht="10.5" customHeight="1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2:12" ht="10.5" customHeight="1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2" spans="2:13" ht="11.25">
      <c r="B92" s="432">
        <f aca="true" t="shared" si="0" ref="B92:L92">SUM(B9,B16,B20,B26,B32,B38,B46,B54,B64,B71)</f>
        <v>11514</v>
      </c>
      <c r="C92" s="432">
        <f t="shared" si="0"/>
        <v>13580</v>
      </c>
      <c r="D92" s="432">
        <f t="shared" si="0"/>
        <v>10819</v>
      </c>
      <c r="E92" s="432">
        <f t="shared" si="0"/>
        <v>9679</v>
      </c>
      <c r="F92" s="432">
        <f t="shared" si="0"/>
        <v>8852</v>
      </c>
      <c r="G92" s="432">
        <f t="shared" si="0"/>
        <v>6217</v>
      </c>
      <c r="H92" s="432">
        <f t="shared" si="0"/>
        <v>3535</v>
      </c>
      <c r="I92" s="432">
        <f t="shared" si="0"/>
        <v>1699</v>
      </c>
      <c r="J92" s="432">
        <f t="shared" si="0"/>
        <v>692</v>
      </c>
      <c r="K92" s="432">
        <f t="shared" si="0"/>
        <v>175</v>
      </c>
      <c r="L92" s="432">
        <f t="shared" si="0"/>
        <v>23</v>
      </c>
      <c r="M92" s="432"/>
    </row>
    <row r="93" spans="2:13" ht="11.25">
      <c r="B93" s="432"/>
      <c r="C93" s="432"/>
      <c r="D93" s="432"/>
      <c r="E93" s="432"/>
      <c r="F93" s="432"/>
      <c r="G93" s="432"/>
      <c r="H93" s="432"/>
      <c r="I93" s="432"/>
      <c r="J93" s="432"/>
      <c r="K93" s="432"/>
      <c r="L93" s="432"/>
      <c r="M93" s="432"/>
    </row>
  </sheetData>
  <mergeCells count="75">
    <mergeCell ref="J6:J7"/>
    <mergeCell ref="K6:K7"/>
    <mergeCell ref="F6:F7"/>
    <mergeCell ref="N9:U9"/>
    <mergeCell ref="L6:L7"/>
    <mergeCell ref="M6:V7"/>
    <mergeCell ref="G6:G7"/>
    <mergeCell ref="H6:H7"/>
    <mergeCell ref="I6:I7"/>
    <mergeCell ref="B6:B7"/>
    <mergeCell ref="C6:C7"/>
    <mergeCell ref="D6:D7"/>
    <mergeCell ref="E6:E7"/>
    <mergeCell ref="R10:U10"/>
    <mergeCell ref="R11:U11"/>
    <mergeCell ref="R12:U12"/>
    <mergeCell ref="R13:U13"/>
    <mergeCell ref="R14:U14"/>
    <mergeCell ref="N16:U16"/>
    <mergeCell ref="R17:U17"/>
    <mergeCell ref="R18:U18"/>
    <mergeCell ref="N20:U20"/>
    <mergeCell ref="R21:U21"/>
    <mergeCell ref="R22:U22"/>
    <mergeCell ref="R23:U23"/>
    <mergeCell ref="R24:U24"/>
    <mergeCell ref="N26:U26"/>
    <mergeCell ref="R27:U27"/>
    <mergeCell ref="R28:U28"/>
    <mergeCell ref="R29:U29"/>
    <mergeCell ref="R30:U30"/>
    <mergeCell ref="N32:U32"/>
    <mergeCell ref="R33:U33"/>
    <mergeCell ref="R34:U34"/>
    <mergeCell ref="R35:U35"/>
    <mergeCell ref="R36:U36"/>
    <mergeCell ref="N38:U38"/>
    <mergeCell ref="R39:U39"/>
    <mergeCell ref="R40:U40"/>
    <mergeCell ref="R41:U41"/>
    <mergeCell ref="R42:U42"/>
    <mergeCell ref="R43:U43"/>
    <mergeCell ref="R44:U44"/>
    <mergeCell ref="N46:U46"/>
    <mergeCell ref="R47:U47"/>
    <mergeCell ref="R48:U48"/>
    <mergeCell ref="R49:U49"/>
    <mergeCell ref="R50:U50"/>
    <mergeCell ref="R51:U51"/>
    <mergeCell ref="R52:U52"/>
    <mergeCell ref="N54:U54"/>
    <mergeCell ref="R55:U55"/>
    <mergeCell ref="R56:U56"/>
    <mergeCell ref="R57:U57"/>
    <mergeCell ref="R58:U58"/>
    <mergeCell ref="R59:U59"/>
    <mergeCell ref="R60:U60"/>
    <mergeCell ref="R61:U61"/>
    <mergeCell ref="R62:U62"/>
    <mergeCell ref="R69:U69"/>
    <mergeCell ref="N71:U71"/>
    <mergeCell ref="N64:U64"/>
    <mergeCell ref="R65:U65"/>
    <mergeCell ref="R66:U66"/>
    <mergeCell ref="R67:U67"/>
    <mergeCell ref="R77:U77"/>
    <mergeCell ref="R78:U78"/>
    <mergeCell ref="B3:V3"/>
    <mergeCell ref="B4:V4"/>
    <mergeCell ref="R73:U73"/>
    <mergeCell ref="R74:U74"/>
    <mergeCell ref="R75:U75"/>
    <mergeCell ref="R76:U76"/>
    <mergeCell ref="R68:U68"/>
    <mergeCell ref="R72:U72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7"/>
  <dimension ref="A1:X91"/>
  <sheetViews>
    <sheetView view="pageBreakPreview" zoomScale="60" workbookViewId="0" topLeftCell="A34">
      <selection activeCell="L91" sqref="L90:V91"/>
    </sheetView>
  </sheetViews>
  <sheetFormatPr defaultColWidth="9.00390625" defaultRowHeight="13.5"/>
  <cols>
    <col min="1" max="11" width="1.625" style="2" customWidth="1"/>
    <col min="12" max="12" width="9.00390625" style="2" customWidth="1"/>
    <col min="13" max="22" width="7.375" style="2" customWidth="1"/>
    <col min="23" max="23" width="1.625" style="2" customWidth="1"/>
    <col min="24" max="24" width="1.875" style="2" customWidth="1"/>
    <col min="25" max="16384" width="9.00390625" style="2" customWidth="1"/>
  </cols>
  <sheetData>
    <row r="1" spans="1:3" ht="10.5" customHeight="1">
      <c r="A1" s="1" t="s">
        <v>409</v>
      </c>
      <c r="C1" s="3"/>
    </row>
    <row r="2" ht="10.5" customHeight="1"/>
    <row r="3" spans="2:23" s="4" customFormat="1" ht="18" customHeight="1">
      <c r="B3" s="499" t="s">
        <v>590</v>
      </c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  <c r="P3" s="499"/>
      <c r="Q3" s="499"/>
      <c r="R3" s="499"/>
      <c r="S3" s="499"/>
      <c r="T3" s="499"/>
      <c r="U3" s="499"/>
      <c r="V3" s="499"/>
      <c r="W3" s="61"/>
    </row>
    <row r="4" spans="2:23" ht="12.75" customHeight="1">
      <c r="B4" s="498" t="s">
        <v>59</v>
      </c>
      <c r="C4" s="498"/>
      <c r="D4" s="498"/>
      <c r="E4" s="498"/>
      <c r="F4" s="498"/>
      <c r="G4" s="498"/>
      <c r="H4" s="498"/>
      <c r="I4" s="498"/>
      <c r="J4" s="498"/>
      <c r="K4" s="498"/>
      <c r="L4" s="498"/>
      <c r="M4" s="498"/>
      <c r="N4" s="498"/>
      <c r="O4" s="498"/>
      <c r="P4" s="498"/>
      <c r="Q4" s="498"/>
      <c r="R4" s="498"/>
      <c r="S4" s="498"/>
      <c r="T4" s="498"/>
      <c r="U4" s="498"/>
      <c r="V4" s="498"/>
      <c r="W4" s="3"/>
    </row>
    <row r="5" spans="2:23" ht="12.75" customHeigh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</row>
    <row r="6" spans="2:23" ht="15.75" customHeight="1">
      <c r="B6" s="493" t="s">
        <v>72</v>
      </c>
      <c r="C6" s="493"/>
      <c r="D6" s="493"/>
      <c r="E6" s="493"/>
      <c r="F6" s="493"/>
      <c r="G6" s="493"/>
      <c r="H6" s="493"/>
      <c r="I6" s="493"/>
      <c r="J6" s="493"/>
      <c r="K6" s="494"/>
      <c r="L6" s="489" t="s">
        <v>12</v>
      </c>
      <c r="M6" s="487" t="s">
        <v>13</v>
      </c>
      <c r="N6" s="487" t="s">
        <v>14</v>
      </c>
      <c r="O6" s="487" t="s">
        <v>15</v>
      </c>
      <c r="P6" s="487" t="s">
        <v>16</v>
      </c>
      <c r="Q6" s="487" t="s">
        <v>17</v>
      </c>
      <c r="R6" s="487" t="s">
        <v>18</v>
      </c>
      <c r="S6" s="487" t="s">
        <v>19</v>
      </c>
      <c r="T6" s="487" t="s">
        <v>20</v>
      </c>
      <c r="U6" s="487" t="s">
        <v>21</v>
      </c>
      <c r="V6" s="487" t="s">
        <v>22</v>
      </c>
      <c r="W6" s="8"/>
    </row>
    <row r="7" spans="2:23" ht="15.75" customHeight="1">
      <c r="B7" s="495"/>
      <c r="C7" s="495"/>
      <c r="D7" s="495"/>
      <c r="E7" s="495"/>
      <c r="F7" s="495"/>
      <c r="G7" s="495"/>
      <c r="H7" s="495"/>
      <c r="I7" s="495"/>
      <c r="J7" s="495"/>
      <c r="K7" s="496"/>
      <c r="L7" s="490"/>
      <c r="M7" s="491"/>
      <c r="N7" s="488"/>
      <c r="O7" s="488"/>
      <c r="P7" s="488"/>
      <c r="Q7" s="488"/>
      <c r="R7" s="488"/>
      <c r="S7" s="488"/>
      <c r="T7" s="488"/>
      <c r="U7" s="488"/>
      <c r="V7" s="488"/>
      <c r="W7" s="8"/>
    </row>
    <row r="8" spans="2:12" ht="10.5" customHeight="1">
      <c r="B8" s="7"/>
      <c r="C8" s="7"/>
      <c r="D8" s="7"/>
      <c r="E8" s="7"/>
      <c r="F8" s="7"/>
      <c r="G8" s="7"/>
      <c r="H8" s="7"/>
      <c r="I8" s="7"/>
      <c r="J8" s="7"/>
      <c r="K8" s="9"/>
      <c r="L8" s="49"/>
    </row>
    <row r="9" spans="2:23" s="11" customFormat="1" ht="10.5" customHeight="1">
      <c r="B9" s="12"/>
      <c r="C9" s="486" t="s">
        <v>73</v>
      </c>
      <c r="D9" s="486"/>
      <c r="E9" s="486"/>
      <c r="F9" s="486"/>
      <c r="G9" s="486"/>
      <c r="H9" s="486"/>
      <c r="I9" s="486"/>
      <c r="J9" s="486"/>
      <c r="K9" s="14"/>
      <c r="L9" s="15">
        <v>12182</v>
      </c>
      <c r="M9" s="16">
        <v>441</v>
      </c>
      <c r="N9" s="16">
        <v>557</v>
      </c>
      <c r="O9" s="16">
        <v>645</v>
      </c>
      <c r="P9" s="16">
        <v>589</v>
      </c>
      <c r="Q9" s="16">
        <v>738</v>
      </c>
      <c r="R9" s="16">
        <v>1001</v>
      </c>
      <c r="S9" s="16">
        <v>1048</v>
      </c>
      <c r="T9" s="16">
        <v>996</v>
      </c>
      <c r="U9" s="16">
        <v>908</v>
      </c>
      <c r="V9" s="16">
        <v>723</v>
      </c>
      <c r="W9" s="50"/>
    </row>
    <row r="10" spans="2:23" ht="10.5" customHeight="1">
      <c r="B10" s="7"/>
      <c r="C10" s="18"/>
      <c r="D10" s="18"/>
      <c r="E10" s="18"/>
      <c r="F10" s="18"/>
      <c r="G10" s="492" t="s">
        <v>25</v>
      </c>
      <c r="H10" s="492"/>
      <c r="I10" s="492"/>
      <c r="J10" s="492"/>
      <c r="K10" s="19"/>
      <c r="L10" s="20">
        <v>4025</v>
      </c>
      <c r="M10" s="21">
        <v>183</v>
      </c>
      <c r="N10" s="21">
        <v>186</v>
      </c>
      <c r="O10" s="21">
        <v>218</v>
      </c>
      <c r="P10" s="21">
        <v>180</v>
      </c>
      <c r="Q10" s="21">
        <v>230</v>
      </c>
      <c r="R10" s="21">
        <v>300</v>
      </c>
      <c r="S10" s="21">
        <v>375</v>
      </c>
      <c r="T10" s="21">
        <v>323</v>
      </c>
      <c r="U10" s="21">
        <v>292</v>
      </c>
      <c r="V10" s="21">
        <v>209</v>
      </c>
      <c r="W10" s="36"/>
    </row>
    <row r="11" spans="2:23" ht="10.5" customHeight="1">
      <c r="B11" s="7"/>
      <c r="C11" s="18"/>
      <c r="D11" s="18"/>
      <c r="E11" s="18"/>
      <c r="F11" s="18"/>
      <c r="G11" s="492" t="s">
        <v>26</v>
      </c>
      <c r="H11" s="492"/>
      <c r="I11" s="492"/>
      <c r="J11" s="492"/>
      <c r="K11" s="19"/>
      <c r="L11" s="20">
        <v>4425</v>
      </c>
      <c r="M11" s="21">
        <v>115</v>
      </c>
      <c r="N11" s="21">
        <v>195</v>
      </c>
      <c r="O11" s="21">
        <v>220</v>
      </c>
      <c r="P11" s="21">
        <v>215</v>
      </c>
      <c r="Q11" s="21">
        <v>301</v>
      </c>
      <c r="R11" s="21">
        <v>372</v>
      </c>
      <c r="S11" s="21">
        <v>347</v>
      </c>
      <c r="T11" s="21">
        <v>347</v>
      </c>
      <c r="U11" s="21">
        <v>292</v>
      </c>
      <c r="V11" s="21">
        <v>249</v>
      </c>
      <c r="W11" s="36"/>
    </row>
    <row r="12" spans="2:23" ht="10.5" customHeight="1">
      <c r="B12" s="7"/>
      <c r="C12" s="18"/>
      <c r="D12" s="18"/>
      <c r="E12" s="18"/>
      <c r="F12" s="18"/>
      <c r="G12" s="492" t="s">
        <v>30</v>
      </c>
      <c r="H12" s="492"/>
      <c r="I12" s="492"/>
      <c r="J12" s="492"/>
      <c r="K12" s="19"/>
      <c r="L12" s="20">
        <v>3732</v>
      </c>
      <c r="M12" s="21">
        <v>143</v>
      </c>
      <c r="N12" s="21">
        <v>176</v>
      </c>
      <c r="O12" s="21">
        <v>207</v>
      </c>
      <c r="P12" s="21">
        <v>194</v>
      </c>
      <c r="Q12" s="21">
        <v>207</v>
      </c>
      <c r="R12" s="21">
        <v>329</v>
      </c>
      <c r="S12" s="21">
        <v>326</v>
      </c>
      <c r="T12" s="21">
        <v>326</v>
      </c>
      <c r="U12" s="21">
        <v>324</v>
      </c>
      <c r="V12" s="21">
        <v>265</v>
      </c>
      <c r="W12" s="36"/>
    </row>
    <row r="13" spans="2:23" ht="6.75" customHeight="1">
      <c r="B13" s="7"/>
      <c r="C13" s="18"/>
      <c r="D13" s="18"/>
      <c r="E13" s="18"/>
      <c r="F13" s="18"/>
      <c r="G13" s="18"/>
      <c r="H13" s="18"/>
      <c r="I13" s="18"/>
      <c r="J13" s="18"/>
      <c r="K13" s="19"/>
      <c r="L13" s="20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33"/>
    </row>
    <row r="14" spans="2:23" s="11" customFormat="1" ht="10.5" customHeight="1">
      <c r="B14" s="12"/>
      <c r="C14" s="486" t="s">
        <v>74</v>
      </c>
      <c r="D14" s="486"/>
      <c r="E14" s="486"/>
      <c r="F14" s="486"/>
      <c r="G14" s="486"/>
      <c r="H14" s="486"/>
      <c r="I14" s="486"/>
      <c r="J14" s="486"/>
      <c r="K14" s="14"/>
      <c r="L14" s="15">
        <v>11893</v>
      </c>
      <c r="M14" s="16">
        <v>629</v>
      </c>
      <c r="N14" s="16">
        <v>649</v>
      </c>
      <c r="O14" s="16">
        <v>617</v>
      </c>
      <c r="P14" s="16">
        <v>482</v>
      </c>
      <c r="Q14" s="16">
        <v>547</v>
      </c>
      <c r="R14" s="16">
        <v>762</v>
      </c>
      <c r="S14" s="16">
        <v>1021</v>
      </c>
      <c r="T14" s="16">
        <v>1122</v>
      </c>
      <c r="U14" s="16">
        <v>869</v>
      </c>
      <c r="V14" s="16">
        <v>608</v>
      </c>
      <c r="W14" s="50"/>
    </row>
    <row r="15" spans="2:23" ht="10.5" customHeight="1">
      <c r="B15" s="7"/>
      <c r="C15" s="18"/>
      <c r="D15" s="18"/>
      <c r="E15" s="18"/>
      <c r="F15" s="18"/>
      <c r="G15" s="492" t="s">
        <v>25</v>
      </c>
      <c r="H15" s="492"/>
      <c r="I15" s="492"/>
      <c r="J15" s="492"/>
      <c r="K15" s="19"/>
      <c r="L15" s="20">
        <v>3086</v>
      </c>
      <c r="M15" s="21">
        <v>162</v>
      </c>
      <c r="N15" s="21">
        <v>200</v>
      </c>
      <c r="O15" s="21">
        <v>162</v>
      </c>
      <c r="P15" s="21">
        <v>133</v>
      </c>
      <c r="Q15" s="21">
        <v>159</v>
      </c>
      <c r="R15" s="21">
        <v>213</v>
      </c>
      <c r="S15" s="21">
        <v>284</v>
      </c>
      <c r="T15" s="21">
        <v>333</v>
      </c>
      <c r="U15" s="21">
        <v>243</v>
      </c>
      <c r="V15" s="21">
        <v>163</v>
      </c>
      <c r="W15" s="36"/>
    </row>
    <row r="16" spans="2:23" ht="10.5" customHeight="1">
      <c r="B16" s="7"/>
      <c r="C16" s="18"/>
      <c r="D16" s="18"/>
      <c r="E16" s="18"/>
      <c r="F16" s="18"/>
      <c r="G16" s="492" t="s">
        <v>26</v>
      </c>
      <c r="H16" s="492"/>
      <c r="I16" s="492"/>
      <c r="J16" s="492"/>
      <c r="K16" s="19"/>
      <c r="L16" s="20">
        <v>2233</v>
      </c>
      <c r="M16" s="21">
        <v>112</v>
      </c>
      <c r="N16" s="21">
        <v>108</v>
      </c>
      <c r="O16" s="21">
        <v>118</v>
      </c>
      <c r="P16" s="21">
        <v>75</v>
      </c>
      <c r="Q16" s="21">
        <v>94</v>
      </c>
      <c r="R16" s="21">
        <v>168</v>
      </c>
      <c r="S16" s="21">
        <v>178</v>
      </c>
      <c r="T16" s="21">
        <v>208</v>
      </c>
      <c r="U16" s="21">
        <v>130</v>
      </c>
      <c r="V16" s="21">
        <v>116</v>
      </c>
      <c r="W16" s="36"/>
    </row>
    <row r="17" spans="2:23" ht="10.5" customHeight="1">
      <c r="B17" s="7"/>
      <c r="C17" s="18"/>
      <c r="D17" s="18"/>
      <c r="E17" s="18"/>
      <c r="F17" s="18"/>
      <c r="G17" s="492" t="s">
        <v>30</v>
      </c>
      <c r="H17" s="492"/>
      <c r="I17" s="492"/>
      <c r="J17" s="492"/>
      <c r="K17" s="19"/>
      <c r="L17" s="20">
        <v>3553</v>
      </c>
      <c r="M17" s="21">
        <v>212</v>
      </c>
      <c r="N17" s="21">
        <v>192</v>
      </c>
      <c r="O17" s="21">
        <v>176</v>
      </c>
      <c r="P17" s="21">
        <v>152</v>
      </c>
      <c r="Q17" s="21">
        <v>170</v>
      </c>
      <c r="R17" s="21">
        <v>194</v>
      </c>
      <c r="S17" s="21">
        <v>322</v>
      </c>
      <c r="T17" s="21">
        <v>306</v>
      </c>
      <c r="U17" s="21">
        <v>264</v>
      </c>
      <c r="V17" s="21">
        <v>193</v>
      </c>
      <c r="W17" s="36"/>
    </row>
    <row r="18" spans="2:23" ht="10.5" customHeight="1">
      <c r="B18" s="7"/>
      <c r="C18" s="18"/>
      <c r="D18" s="18"/>
      <c r="E18" s="18"/>
      <c r="F18" s="18"/>
      <c r="G18" s="492" t="s">
        <v>33</v>
      </c>
      <c r="H18" s="492"/>
      <c r="I18" s="492"/>
      <c r="J18" s="492"/>
      <c r="K18" s="19"/>
      <c r="L18" s="20">
        <v>3021</v>
      </c>
      <c r="M18" s="21">
        <v>143</v>
      </c>
      <c r="N18" s="21">
        <v>149</v>
      </c>
      <c r="O18" s="21">
        <v>161</v>
      </c>
      <c r="P18" s="21">
        <v>122</v>
      </c>
      <c r="Q18" s="21">
        <v>124</v>
      </c>
      <c r="R18" s="21">
        <v>187</v>
      </c>
      <c r="S18" s="21">
        <v>237</v>
      </c>
      <c r="T18" s="21">
        <v>275</v>
      </c>
      <c r="U18" s="21">
        <v>232</v>
      </c>
      <c r="V18" s="21">
        <v>136</v>
      </c>
      <c r="W18" s="36"/>
    </row>
    <row r="19" spans="2:23" ht="6.75" customHeight="1">
      <c r="B19" s="7"/>
      <c r="C19" s="18"/>
      <c r="D19" s="18"/>
      <c r="E19" s="18"/>
      <c r="F19" s="18"/>
      <c r="G19" s="18"/>
      <c r="H19" s="18"/>
      <c r="I19" s="18"/>
      <c r="J19" s="18"/>
      <c r="K19" s="19"/>
      <c r="L19" s="1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36"/>
    </row>
    <row r="20" spans="2:23" s="11" customFormat="1" ht="10.5" customHeight="1">
      <c r="B20" s="12"/>
      <c r="C20" s="486" t="s">
        <v>75</v>
      </c>
      <c r="D20" s="486"/>
      <c r="E20" s="486"/>
      <c r="F20" s="486"/>
      <c r="G20" s="486"/>
      <c r="H20" s="486"/>
      <c r="I20" s="486"/>
      <c r="J20" s="486"/>
      <c r="K20" s="14"/>
      <c r="L20" s="15">
        <v>14508</v>
      </c>
      <c r="M20" s="16">
        <v>627</v>
      </c>
      <c r="N20" s="16">
        <v>645</v>
      </c>
      <c r="O20" s="16">
        <v>599</v>
      </c>
      <c r="P20" s="16">
        <v>638</v>
      </c>
      <c r="Q20" s="16">
        <v>861</v>
      </c>
      <c r="R20" s="16">
        <v>1071</v>
      </c>
      <c r="S20" s="16">
        <v>1241</v>
      </c>
      <c r="T20" s="16">
        <v>1210</v>
      </c>
      <c r="U20" s="16">
        <v>1080</v>
      </c>
      <c r="V20" s="16">
        <v>816</v>
      </c>
      <c r="W20" s="50"/>
    </row>
    <row r="21" spans="2:23" ht="10.5" customHeight="1">
      <c r="B21" s="7"/>
      <c r="C21" s="18"/>
      <c r="D21" s="18"/>
      <c r="E21" s="18"/>
      <c r="F21" s="18"/>
      <c r="G21" s="492" t="s">
        <v>25</v>
      </c>
      <c r="H21" s="492"/>
      <c r="I21" s="492"/>
      <c r="J21" s="492"/>
      <c r="K21" s="19"/>
      <c r="L21" s="20">
        <v>2950</v>
      </c>
      <c r="M21" s="21">
        <v>123</v>
      </c>
      <c r="N21" s="21">
        <v>132</v>
      </c>
      <c r="O21" s="21">
        <v>123</v>
      </c>
      <c r="P21" s="21">
        <v>142</v>
      </c>
      <c r="Q21" s="21">
        <v>198</v>
      </c>
      <c r="R21" s="21">
        <v>231</v>
      </c>
      <c r="S21" s="21">
        <v>232</v>
      </c>
      <c r="T21" s="21">
        <v>239</v>
      </c>
      <c r="U21" s="21">
        <v>224</v>
      </c>
      <c r="V21" s="21">
        <v>182</v>
      </c>
      <c r="W21" s="36"/>
    </row>
    <row r="22" spans="2:23" ht="10.5" customHeight="1">
      <c r="B22" s="7"/>
      <c r="C22" s="18"/>
      <c r="D22" s="18"/>
      <c r="E22" s="18"/>
      <c r="F22" s="18"/>
      <c r="G22" s="492" t="s">
        <v>26</v>
      </c>
      <c r="H22" s="492"/>
      <c r="I22" s="492"/>
      <c r="J22" s="492"/>
      <c r="K22" s="19"/>
      <c r="L22" s="20">
        <v>4129</v>
      </c>
      <c r="M22" s="21">
        <v>141</v>
      </c>
      <c r="N22" s="21">
        <v>159</v>
      </c>
      <c r="O22" s="21">
        <v>159</v>
      </c>
      <c r="P22" s="21">
        <v>167</v>
      </c>
      <c r="Q22" s="21">
        <v>241</v>
      </c>
      <c r="R22" s="21">
        <v>288</v>
      </c>
      <c r="S22" s="21">
        <v>330</v>
      </c>
      <c r="T22" s="21">
        <v>336</v>
      </c>
      <c r="U22" s="21">
        <v>292</v>
      </c>
      <c r="V22" s="21">
        <v>236</v>
      </c>
      <c r="W22" s="36"/>
    </row>
    <row r="23" spans="2:23" ht="10.5" customHeight="1">
      <c r="B23" s="7"/>
      <c r="C23" s="18"/>
      <c r="D23" s="18"/>
      <c r="E23" s="18"/>
      <c r="F23" s="18"/>
      <c r="G23" s="492" t="s">
        <v>30</v>
      </c>
      <c r="H23" s="492"/>
      <c r="I23" s="492"/>
      <c r="J23" s="492"/>
      <c r="K23" s="19"/>
      <c r="L23" s="20">
        <v>3617</v>
      </c>
      <c r="M23" s="21">
        <v>131</v>
      </c>
      <c r="N23" s="21">
        <v>125</v>
      </c>
      <c r="O23" s="21">
        <v>122</v>
      </c>
      <c r="P23" s="21">
        <v>173</v>
      </c>
      <c r="Q23" s="21">
        <v>239</v>
      </c>
      <c r="R23" s="21">
        <v>280</v>
      </c>
      <c r="S23" s="21">
        <v>308</v>
      </c>
      <c r="T23" s="21">
        <v>293</v>
      </c>
      <c r="U23" s="21">
        <v>250</v>
      </c>
      <c r="V23" s="21">
        <v>193</v>
      </c>
      <c r="W23" s="36"/>
    </row>
    <row r="24" spans="2:23" ht="10.5" customHeight="1">
      <c r="B24" s="7"/>
      <c r="C24" s="18"/>
      <c r="D24" s="18"/>
      <c r="E24" s="18"/>
      <c r="F24" s="18"/>
      <c r="G24" s="492" t="s">
        <v>33</v>
      </c>
      <c r="H24" s="492"/>
      <c r="I24" s="492"/>
      <c r="J24" s="492"/>
      <c r="K24" s="19"/>
      <c r="L24" s="20">
        <v>3812</v>
      </c>
      <c r="M24" s="21">
        <v>232</v>
      </c>
      <c r="N24" s="21">
        <v>229</v>
      </c>
      <c r="O24" s="21">
        <v>195</v>
      </c>
      <c r="P24" s="21">
        <v>156</v>
      </c>
      <c r="Q24" s="21">
        <v>183</v>
      </c>
      <c r="R24" s="21">
        <v>272</v>
      </c>
      <c r="S24" s="21">
        <v>371</v>
      </c>
      <c r="T24" s="21">
        <v>342</v>
      </c>
      <c r="U24" s="21">
        <v>314</v>
      </c>
      <c r="V24" s="21">
        <v>205</v>
      </c>
      <c r="W24" s="36"/>
    </row>
    <row r="25" spans="2:23" ht="6.75" customHeight="1">
      <c r="B25" s="7"/>
      <c r="C25" s="18"/>
      <c r="D25" s="18"/>
      <c r="E25" s="18"/>
      <c r="F25" s="18"/>
      <c r="G25" s="18"/>
      <c r="H25" s="18"/>
      <c r="I25" s="18"/>
      <c r="J25" s="18"/>
      <c r="K25" s="19"/>
      <c r="L25" s="20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36"/>
    </row>
    <row r="26" spans="2:23" s="11" customFormat="1" ht="10.5" customHeight="1">
      <c r="B26" s="12"/>
      <c r="C26" s="486" t="s">
        <v>76</v>
      </c>
      <c r="D26" s="486"/>
      <c r="E26" s="486"/>
      <c r="F26" s="486"/>
      <c r="G26" s="486"/>
      <c r="H26" s="486"/>
      <c r="I26" s="486"/>
      <c r="J26" s="486"/>
      <c r="K26" s="14"/>
      <c r="L26" s="15">
        <v>10994</v>
      </c>
      <c r="M26" s="16">
        <v>478</v>
      </c>
      <c r="N26" s="16">
        <v>465</v>
      </c>
      <c r="O26" s="16">
        <v>425</v>
      </c>
      <c r="P26" s="16">
        <v>443</v>
      </c>
      <c r="Q26" s="16">
        <v>698</v>
      </c>
      <c r="R26" s="16">
        <v>799</v>
      </c>
      <c r="S26" s="16">
        <v>948</v>
      </c>
      <c r="T26" s="16">
        <v>954</v>
      </c>
      <c r="U26" s="16">
        <v>782</v>
      </c>
      <c r="V26" s="16">
        <v>556</v>
      </c>
      <c r="W26" s="50"/>
    </row>
    <row r="27" spans="2:23" ht="10.5" customHeight="1">
      <c r="B27" s="7"/>
      <c r="C27" s="18"/>
      <c r="D27" s="18"/>
      <c r="E27" s="18"/>
      <c r="F27" s="18"/>
      <c r="G27" s="492" t="s">
        <v>25</v>
      </c>
      <c r="H27" s="492"/>
      <c r="I27" s="492"/>
      <c r="J27" s="492"/>
      <c r="K27" s="19"/>
      <c r="L27" s="20">
        <v>1889</v>
      </c>
      <c r="M27" s="21">
        <v>97</v>
      </c>
      <c r="N27" s="21">
        <v>63</v>
      </c>
      <c r="O27" s="21">
        <v>57</v>
      </c>
      <c r="P27" s="21">
        <v>79</v>
      </c>
      <c r="Q27" s="21">
        <v>133</v>
      </c>
      <c r="R27" s="21">
        <v>197</v>
      </c>
      <c r="S27" s="21">
        <v>189</v>
      </c>
      <c r="T27" s="21">
        <v>167</v>
      </c>
      <c r="U27" s="21">
        <v>124</v>
      </c>
      <c r="V27" s="21">
        <v>99</v>
      </c>
      <c r="W27" s="36"/>
    </row>
    <row r="28" spans="2:23" ht="10.5" customHeight="1">
      <c r="B28" s="7"/>
      <c r="C28" s="18"/>
      <c r="D28" s="18"/>
      <c r="E28" s="18"/>
      <c r="F28" s="18"/>
      <c r="G28" s="492" t="s">
        <v>26</v>
      </c>
      <c r="H28" s="492"/>
      <c r="I28" s="492"/>
      <c r="J28" s="492"/>
      <c r="K28" s="19"/>
      <c r="L28" s="20">
        <v>1550</v>
      </c>
      <c r="M28" s="21">
        <v>80</v>
      </c>
      <c r="N28" s="21">
        <v>87</v>
      </c>
      <c r="O28" s="21">
        <v>83</v>
      </c>
      <c r="P28" s="21">
        <v>76</v>
      </c>
      <c r="Q28" s="21">
        <v>112</v>
      </c>
      <c r="R28" s="21">
        <v>120</v>
      </c>
      <c r="S28" s="21">
        <v>151</v>
      </c>
      <c r="T28" s="21">
        <v>154</v>
      </c>
      <c r="U28" s="21">
        <v>143</v>
      </c>
      <c r="V28" s="21">
        <v>81</v>
      </c>
      <c r="W28" s="36"/>
    </row>
    <row r="29" spans="2:23" ht="10.5" customHeight="1">
      <c r="B29" s="7"/>
      <c r="C29" s="18"/>
      <c r="D29" s="18"/>
      <c r="E29" s="18"/>
      <c r="F29" s="18"/>
      <c r="G29" s="492" t="s">
        <v>30</v>
      </c>
      <c r="H29" s="492"/>
      <c r="I29" s="492"/>
      <c r="J29" s="492"/>
      <c r="K29" s="19"/>
      <c r="L29" s="20">
        <v>2443</v>
      </c>
      <c r="M29" s="21">
        <v>84</v>
      </c>
      <c r="N29" s="21">
        <v>92</v>
      </c>
      <c r="O29" s="21">
        <v>93</v>
      </c>
      <c r="P29" s="21">
        <v>104</v>
      </c>
      <c r="Q29" s="21">
        <v>133</v>
      </c>
      <c r="R29" s="21">
        <v>135</v>
      </c>
      <c r="S29" s="21">
        <v>185</v>
      </c>
      <c r="T29" s="21">
        <v>186</v>
      </c>
      <c r="U29" s="21">
        <v>185</v>
      </c>
      <c r="V29" s="21">
        <v>124</v>
      </c>
      <c r="W29" s="36"/>
    </row>
    <row r="30" spans="2:23" ht="10.5" customHeight="1">
      <c r="B30" s="7"/>
      <c r="C30" s="18"/>
      <c r="D30" s="18"/>
      <c r="E30" s="18"/>
      <c r="F30" s="18"/>
      <c r="G30" s="492" t="s">
        <v>33</v>
      </c>
      <c r="H30" s="492"/>
      <c r="I30" s="492"/>
      <c r="J30" s="492"/>
      <c r="K30" s="19"/>
      <c r="L30" s="20">
        <v>2748</v>
      </c>
      <c r="M30" s="21">
        <v>128</v>
      </c>
      <c r="N30" s="21">
        <v>140</v>
      </c>
      <c r="O30" s="21">
        <v>122</v>
      </c>
      <c r="P30" s="21">
        <v>126</v>
      </c>
      <c r="Q30" s="21">
        <v>209</v>
      </c>
      <c r="R30" s="21">
        <v>220</v>
      </c>
      <c r="S30" s="21">
        <v>254</v>
      </c>
      <c r="T30" s="21">
        <v>265</v>
      </c>
      <c r="U30" s="21">
        <v>183</v>
      </c>
      <c r="V30" s="21">
        <v>157</v>
      </c>
      <c r="W30" s="36"/>
    </row>
    <row r="31" spans="2:23" ht="10.5" customHeight="1">
      <c r="B31" s="7"/>
      <c r="C31" s="18"/>
      <c r="D31" s="18"/>
      <c r="E31" s="18"/>
      <c r="F31" s="18"/>
      <c r="G31" s="492" t="s">
        <v>36</v>
      </c>
      <c r="H31" s="492"/>
      <c r="I31" s="492"/>
      <c r="J31" s="492"/>
      <c r="K31" s="19"/>
      <c r="L31" s="20">
        <v>2364</v>
      </c>
      <c r="M31" s="21">
        <v>89</v>
      </c>
      <c r="N31" s="21">
        <v>83</v>
      </c>
      <c r="O31" s="21">
        <v>70</v>
      </c>
      <c r="P31" s="21">
        <v>58</v>
      </c>
      <c r="Q31" s="21">
        <v>111</v>
      </c>
      <c r="R31" s="21">
        <v>127</v>
      </c>
      <c r="S31" s="21">
        <v>169</v>
      </c>
      <c r="T31" s="21">
        <v>182</v>
      </c>
      <c r="U31" s="21">
        <v>147</v>
      </c>
      <c r="V31" s="21">
        <v>95</v>
      </c>
      <c r="W31" s="36"/>
    </row>
    <row r="32" spans="2:23" ht="6.75" customHeight="1">
      <c r="B32" s="7"/>
      <c r="C32" s="7"/>
      <c r="D32" s="7"/>
      <c r="E32" s="7"/>
      <c r="F32" s="7"/>
      <c r="G32" s="7"/>
      <c r="H32" s="7"/>
      <c r="I32" s="7"/>
      <c r="J32" s="7"/>
      <c r="K32" s="9"/>
      <c r="L32" s="20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36"/>
    </row>
    <row r="33" spans="2:23" s="11" customFormat="1" ht="10.5" customHeight="1">
      <c r="B33" s="12"/>
      <c r="C33" s="486" t="s">
        <v>77</v>
      </c>
      <c r="D33" s="486"/>
      <c r="E33" s="486"/>
      <c r="F33" s="486"/>
      <c r="G33" s="486"/>
      <c r="H33" s="486"/>
      <c r="I33" s="486"/>
      <c r="J33" s="486"/>
      <c r="K33" s="14"/>
      <c r="L33" s="15">
        <v>12372</v>
      </c>
      <c r="M33" s="16">
        <v>638</v>
      </c>
      <c r="N33" s="16">
        <v>540</v>
      </c>
      <c r="O33" s="16">
        <v>461</v>
      </c>
      <c r="P33" s="16">
        <v>552</v>
      </c>
      <c r="Q33" s="16">
        <v>746</v>
      </c>
      <c r="R33" s="16">
        <v>977</v>
      </c>
      <c r="S33" s="16">
        <v>1259</v>
      </c>
      <c r="T33" s="16">
        <v>1088</v>
      </c>
      <c r="U33" s="16">
        <v>954</v>
      </c>
      <c r="V33" s="16">
        <v>720</v>
      </c>
      <c r="W33" s="50"/>
    </row>
    <row r="34" spans="2:23" ht="10.5" customHeight="1">
      <c r="B34" s="7"/>
      <c r="C34" s="18"/>
      <c r="D34" s="18"/>
      <c r="E34" s="18"/>
      <c r="F34" s="18"/>
      <c r="G34" s="492" t="s">
        <v>25</v>
      </c>
      <c r="H34" s="492"/>
      <c r="I34" s="492"/>
      <c r="J34" s="492"/>
      <c r="K34" s="19"/>
      <c r="L34" s="20">
        <v>3522</v>
      </c>
      <c r="M34" s="21">
        <v>203</v>
      </c>
      <c r="N34" s="21">
        <v>169</v>
      </c>
      <c r="O34" s="21">
        <v>114</v>
      </c>
      <c r="P34" s="21">
        <v>163</v>
      </c>
      <c r="Q34" s="21">
        <v>218</v>
      </c>
      <c r="R34" s="21">
        <v>280</v>
      </c>
      <c r="S34" s="21">
        <v>385</v>
      </c>
      <c r="T34" s="21">
        <v>300</v>
      </c>
      <c r="U34" s="21">
        <v>267</v>
      </c>
      <c r="V34" s="21">
        <v>206</v>
      </c>
      <c r="W34" s="36"/>
    </row>
    <row r="35" spans="2:23" ht="10.5" customHeight="1">
      <c r="B35" s="7"/>
      <c r="C35" s="18"/>
      <c r="D35" s="18"/>
      <c r="E35" s="18"/>
      <c r="F35" s="18"/>
      <c r="G35" s="492" t="s">
        <v>26</v>
      </c>
      <c r="H35" s="492"/>
      <c r="I35" s="492"/>
      <c r="J35" s="492"/>
      <c r="K35" s="19"/>
      <c r="L35" s="20">
        <v>2022</v>
      </c>
      <c r="M35" s="21">
        <v>130</v>
      </c>
      <c r="N35" s="21">
        <v>93</v>
      </c>
      <c r="O35" s="21">
        <v>62</v>
      </c>
      <c r="P35" s="21">
        <v>101</v>
      </c>
      <c r="Q35" s="21">
        <v>107</v>
      </c>
      <c r="R35" s="21">
        <v>181</v>
      </c>
      <c r="S35" s="21">
        <v>241</v>
      </c>
      <c r="T35" s="21">
        <v>213</v>
      </c>
      <c r="U35" s="21">
        <v>143</v>
      </c>
      <c r="V35" s="21">
        <v>114</v>
      </c>
      <c r="W35" s="36"/>
    </row>
    <row r="36" spans="2:23" ht="10.5" customHeight="1">
      <c r="B36" s="7"/>
      <c r="C36" s="18"/>
      <c r="D36" s="18"/>
      <c r="E36" s="18"/>
      <c r="F36" s="18"/>
      <c r="G36" s="492" t="s">
        <v>30</v>
      </c>
      <c r="H36" s="492"/>
      <c r="I36" s="492"/>
      <c r="J36" s="492"/>
      <c r="K36" s="19"/>
      <c r="L36" s="20">
        <v>2803</v>
      </c>
      <c r="M36" s="21">
        <v>124</v>
      </c>
      <c r="N36" s="21">
        <v>90</v>
      </c>
      <c r="O36" s="21">
        <v>98</v>
      </c>
      <c r="P36" s="21">
        <v>101</v>
      </c>
      <c r="Q36" s="21">
        <v>165</v>
      </c>
      <c r="R36" s="21">
        <v>213</v>
      </c>
      <c r="S36" s="21">
        <v>257</v>
      </c>
      <c r="T36" s="21">
        <v>216</v>
      </c>
      <c r="U36" s="21">
        <v>205</v>
      </c>
      <c r="V36" s="21">
        <v>167</v>
      </c>
      <c r="W36" s="36"/>
    </row>
    <row r="37" spans="2:23" ht="10.5" customHeight="1">
      <c r="B37" s="7"/>
      <c r="C37" s="18"/>
      <c r="D37" s="18"/>
      <c r="E37" s="18"/>
      <c r="F37" s="18"/>
      <c r="G37" s="492" t="s">
        <v>33</v>
      </c>
      <c r="H37" s="492"/>
      <c r="I37" s="492"/>
      <c r="J37" s="492"/>
      <c r="K37" s="19"/>
      <c r="L37" s="20">
        <v>1843</v>
      </c>
      <c r="M37" s="21">
        <v>87</v>
      </c>
      <c r="N37" s="21">
        <v>86</v>
      </c>
      <c r="O37" s="21">
        <v>98</v>
      </c>
      <c r="P37" s="21">
        <v>101</v>
      </c>
      <c r="Q37" s="21">
        <v>98</v>
      </c>
      <c r="R37" s="21">
        <v>122</v>
      </c>
      <c r="S37" s="21">
        <v>154</v>
      </c>
      <c r="T37" s="21">
        <v>183</v>
      </c>
      <c r="U37" s="21">
        <v>189</v>
      </c>
      <c r="V37" s="21">
        <v>126</v>
      </c>
      <c r="W37" s="36"/>
    </row>
    <row r="38" spans="2:23" ht="10.5" customHeight="1">
      <c r="B38" s="7"/>
      <c r="C38" s="18"/>
      <c r="D38" s="18"/>
      <c r="E38" s="18"/>
      <c r="F38" s="18"/>
      <c r="G38" s="492" t="s">
        <v>36</v>
      </c>
      <c r="H38" s="492"/>
      <c r="I38" s="492"/>
      <c r="J38" s="492"/>
      <c r="K38" s="19"/>
      <c r="L38" s="20">
        <v>2182</v>
      </c>
      <c r="M38" s="21">
        <v>94</v>
      </c>
      <c r="N38" s="21">
        <v>102</v>
      </c>
      <c r="O38" s="21">
        <v>89</v>
      </c>
      <c r="P38" s="21">
        <v>86</v>
      </c>
      <c r="Q38" s="21">
        <v>158</v>
      </c>
      <c r="R38" s="21">
        <v>181</v>
      </c>
      <c r="S38" s="21">
        <v>222</v>
      </c>
      <c r="T38" s="21">
        <v>176</v>
      </c>
      <c r="U38" s="21">
        <v>150</v>
      </c>
      <c r="V38" s="21">
        <v>107</v>
      </c>
      <c r="W38" s="36"/>
    </row>
    <row r="39" spans="2:23" ht="6.75" customHeight="1">
      <c r="B39" s="7"/>
      <c r="C39" s="18"/>
      <c r="D39" s="18"/>
      <c r="E39" s="18"/>
      <c r="F39" s="18"/>
      <c r="G39" s="18"/>
      <c r="H39" s="18"/>
      <c r="I39" s="18"/>
      <c r="J39" s="18"/>
      <c r="K39" s="19"/>
      <c r="L39" s="20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36"/>
    </row>
    <row r="40" spans="2:23" s="11" customFormat="1" ht="10.5" customHeight="1">
      <c r="B40" s="12"/>
      <c r="C40" s="486" t="s">
        <v>78</v>
      </c>
      <c r="D40" s="486"/>
      <c r="E40" s="486"/>
      <c r="F40" s="486"/>
      <c r="G40" s="486"/>
      <c r="H40" s="486"/>
      <c r="I40" s="486"/>
      <c r="J40" s="486"/>
      <c r="K40" s="14"/>
      <c r="L40" s="15">
        <v>10250</v>
      </c>
      <c r="M40" s="16">
        <v>455</v>
      </c>
      <c r="N40" s="16">
        <v>533</v>
      </c>
      <c r="O40" s="16">
        <v>471</v>
      </c>
      <c r="P40" s="16">
        <v>494</v>
      </c>
      <c r="Q40" s="16">
        <v>626</v>
      </c>
      <c r="R40" s="16">
        <v>718</v>
      </c>
      <c r="S40" s="16">
        <v>904</v>
      </c>
      <c r="T40" s="16">
        <v>898</v>
      </c>
      <c r="U40" s="16">
        <v>734</v>
      </c>
      <c r="V40" s="16">
        <v>598</v>
      </c>
      <c r="W40" s="50"/>
    </row>
    <row r="41" spans="2:23" ht="10.5" customHeight="1">
      <c r="B41" s="7"/>
      <c r="C41" s="18"/>
      <c r="D41" s="18"/>
      <c r="E41" s="18"/>
      <c r="F41" s="18"/>
      <c r="G41" s="492" t="s">
        <v>25</v>
      </c>
      <c r="H41" s="492"/>
      <c r="I41" s="492"/>
      <c r="J41" s="492"/>
      <c r="K41" s="19"/>
      <c r="L41" s="20">
        <v>1296</v>
      </c>
      <c r="M41" s="21">
        <v>68</v>
      </c>
      <c r="N41" s="21">
        <v>80</v>
      </c>
      <c r="O41" s="21">
        <v>56</v>
      </c>
      <c r="P41" s="21">
        <v>67</v>
      </c>
      <c r="Q41" s="21">
        <v>69</v>
      </c>
      <c r="R41" s="21">
        <v>119</v>
      </c>
      <c r="S41" s="21">
        <v>129</v>
      </c>
      <c r="T41" s="21">
        <v>132</v>
      </c>
      <c r="U41" s="21">
        <v>84</v>
      </c>
      <c r="V41" s="21">
        <v>81</v>
      </c>
      <c r="W41" s="36"/>
    </row>
    <row r="42" spans="2:23" ht="10.5" customHeight="1">
      <c r="B42" s="7"/>
      <c r="C42" s="18"/>
      <c r="D42" s="18"/>
      <c r="E42" s="18"/>
      <c r="F42" s="18"/>
      <c r="G42" s="492" t="s">
        <v>26</v>
      </c>
      <c r="H42" s="492"/>
      <c r="I42" s="492"/>
      <c r="J42" s="492"/>
      <c r="K42" s="19"/>
      <c r="L42" s="20">
        <v>1591</v>
      </c>
      <c r="M42" s="21">
        <v>65</v>
      </c>
      <c r="N42" s="21">
        <v>89</v>
      </c>
      <c r="O42" s="21">
        <v>73</v>
      </c>
      <c r="P42" s="21">
        <v>80</v>
      </c>
      <c r="Q42" s="21">
        <v>99</v>
      </c>
      <c r="R42" s="21">
        <v>114</v>
      </c>
      <c r="S42" s="21">
        <v>140</v>
      </c>
      <c r="T42" s="21">
        <v>148</v>
      </c>
      <c r="U42" s="21">
        <v>131</v>
      </c>
      <c r="V42" s="21">
        <v>109</v>
      </c>
      <c r="W42" s="36"/>
    </row>
    <row r="43" spans="2:23" ht="10.5" customHeight="1">
      <c r="B43" s="7"/>
      <c r="C43" s="18"/>
      <c r="D43" s="18"/>
      <c r="E43" s="18"/>
      <c r="F43" s="18"/>
      <c r="G43" s="492" t="s">
        <v>30</v>
      </c>
      <c r="H43" s="492"/>
      <c r="I43" s="492"/>
      <c r="J43" s="492"/>
      <c r="K43" s="19"/>
      <c r="L43" s="20">
        <v>1610</v>
      </c>
      <c r="M43" s="21">
        <v>87</v>
      </c>
      <c r="N43" s="21">
        <v>90</v>
      </c>
      <c r="O43" s="21">
        <v>77</v>
      </c>
      <c r="P43" s="21">
        <v>81</v>
      </c>
      <c r="Q43" s="21">
        <v>94</v>
      </c>
      <c r="R43" s="21">
        <v>84</v>
      </c>
      <c r="S43" s="21">
        <v>139</v>
      </c>
      <c r="T43" s="21">
        <v>160</v>
      </c>
      <c r="U43" s="21">
        <v>117</v>
      </c>
      <c r="V43" s="21">
        <v>83</v>
      </c>
      <c r="W43" s="36"/>
    </row>
    <row r="44" spans="2:23" ht="10.5" customHeight="1">
      <c r="B44" s="7"/>
      <c r="C44" s="18"/>
      <c r="D44" s="18"/>
      <c r="E44" s="18"/>
      <c r="F44" s="18"/>
      <c r="G44" s="492" t="s">
        <v>33</v>
      </c>
      <c r="H44" s="492"/>
      <c r="I44" s="492"/>
      <c r="J44" s="492"/>
      <c r="K44" s="19"/>
      <c r="L44" s="20">
        <v>1317</v>
      </c>
      <c r="M44" s="21">
        <v>66</v>
      </c>
      <c r="N44" s="21">
        <v>69</v>
      </c>
      <c r="O44" s="21">
        <v>68</v>
      </c>
      <c r="P44" s="21">
        <v>69</v>
      </c>
      <c r="Q44" s="21">
        <v>71</v>
      </c>
      <c r="R44" s="21">
        <v>83</v>
      </c>
      <c r="S44" s="21">
        <v>110</v>
      </c>
      <c r="T44" s="21">
        <v>120</v>
      </c>
      <c r="U44" s="21">
        <v>103</v>
      </c>
      <c r="V44" s="21">
        <v>65</v>
      </c>
      <c r="W44" s="36"/>
    </row>
    <row r="45" spans="2:23" ht="10.5" customHeight="1">
      <c r="B45" s="7"/>
      <c r="C45" s="18"/>
      <c r="D45" s="18"/>
      <c r="E45" s="18"/>
      <c r="F45" s="18"/>
      <c r="G45" s="492" t="s">
        <v>36</v>
      </c>
      <c r="H45" s="492"/>
      <c r="I45" s="492"/>
      <c r="J45" s="492"/>
      <c r="K45" s="19"/>
      <c r="L45" s="20">
        <v>2257</v>
      </c>
      <c r="M45" s="21">
        <v>88</v>
      </c>
      <c r="N45" s="21">
        <v>90</v>
      </c>
      <c r="O45" s="21">
        <v>87</v>
      </c>
      <c r="P45" s="21">
        <v>93</v>
      </c>
      <c r="Q45" s="21">
        <v>147</v>
      </c>
      <c r="R45" s="21">
        <v>183</v>
      </c>
      <c r="S45" s="21">
        <v>215</v>
      </c>
      <c r="T45" s="21">
        <v>179</v>
      </c>
      <c r="U45" s="21">
        <v>140</v>
      </c>
      <c r="V45" s="21">
        <v>122</v>
      </c>
      <c r="W45" s="36"/>
    </row>
    <row r="46" spans="2:23" ht="10.5" customHeight="1">
      <c r="B46" s="7"/>
      <c r="C46" s="18"/>
      <c r="D46" s="18"/>
      <c r="E46" s="18"/>
      <c r="F46" s="18"/>
      <c r="G46" s="492" t="s">
        <v>37</v>
      </c>
      <c r="H46" s="492"/>
      <c r="I46" s="492"/>
      <c r="J46" s="492"/>
      <c r="K46" s="19"/>
      <c r="L46" s="20">
        <v>2179</v>
      </c>
      <c r="M46" s="21">
        <v>81</v>
      </c>
      <c r="N46" s="21">
        <v>115</v>
      </c>
      <c r="O46" s="21">
        <v>110</v>
      </c>
      <c r="P46" s="21">
        <v>104</v>
      </c>
      <c r="Q46" s="21">
        <v>146</v>
      </c>
      <c r="R46" s="21">
        <v>135</v>
      </c>
      <c r="S46" s="21">
        <v>171</v>
      </c>
      <c r="T46" s="21">
        <v>159</v>
      </c>
      <c r="U46" s="21">
        <v>159</v>
      </c>
      <c r="V46" s="21">
        <v>138</v>
      </c>
      <c r="W46" s="36"/>
    </row>
    <row r="47" spans="2:23" ht="6.75" customHeight="1">
      <c r="B47" s="7"/>
      <c r="C47" s="18"/>
      <c r="D47" s="18"/>
      <c r="E47" s="18"/>
      <c r="F47" s="18"/>
      <c r="G47" s="18"/>
      <c r="H47" s="18"/>
      <c r="I47" s="18"/>
      <c r="J47" s="18"/>
      <c r="K47" s="19"/>
      <c r="L47" s="20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36"/>
    </row>
    <row r="48" spans="2:23" s="11" customFormat="1" ht="10.5" customHeight="1">
      <c r="B48" s="12"/>
      <c r="C48" s="486" t="s">
        <v>79</v>
      </c>
      <c r="D48" s="486"/>
      <c r="E48" s="486"/>
      <c r="F48" s="486"/>
      <c r="G48" s="486"/>
      <c r="H48" s="486"/>
      <c r="I48" s="486"/>
      <c r="J48" s="486"/>
      <c r="K48" s="14"/>
      <c r="L48" s="15">
        <v>9145</v>
      </c>
      <c r="M48" s="16">
        <v>497</v>
      </c>
      <c r="N48" s="16">
        <v>504</v>
      </c>
      <c r="O48" s="16">
        <v>458</v>
      </c>
      <c r="P48" s="16">
        <v>439</v>
      </c>
      <c r="Q48" s="16">
        <v>522</v>
      </c>
      <c r="R48" s="16">
        <v>602</v>
      </c>
      <c r="S48" s="16">
        <v>865</v>
      </c>
      <c r="T48" s="16">
        <v>894</v>
      </c>
      <c r="U48" s="16">
        <v>757</v>
      </c>
      <c r="V48" s="16">
        <v>561</v>
      </c>
      <c r="W48" s="50"/>
    </row>
    <row r="49" spans="2:23" ht="10.5" customHeight="1">
      <c r="B49" s="7"/>
      <c r="C49" s="18"/>
      <c r="D49" s="18"/>
      <c r="E49" s="18"/>
      <c r="F49" s="18"/>
      <c r="G49" s="492" t="s">
        <v>25</v>
      </c>
      <c r="H49" s="492"/>
      <c r="I49" s="492"/>
      <c r="J49" s="492"/>
      <c r="K49" s="19"/>
      <c r="L49" s="20">
        <v>3868</v>
      </c>
      <c r="M49" s="21">
        <v>190</v>
      </c>
      <c r="N49" s="21">
        <v>169</v>
      </c>
      <c r="O49" s="21">
        <v>169</v>
      </c>
      <c r="P49" s="21">
        <v>200</v>
      </c>
      <c r="Q49" s="21">
        <v>221</v>
      </c>
      <c r="R49" s="21">
        <v>252</v>
      </c>
      <c r="S49" s="21">
        <v>374</v>
      </c>
      <c r="T49" s="21">
        <v>386</v>
      </c>
      <c r="U49" s="21">
        <v>321</v>
      </c>
      <c r="V49" s="21">
        <v>249</v>
      </c>
      <c r="W49" s="36"/>
    </row>
    <row r="50" spans="2:23" ht="10.5" customHeight="1">
      <c r="B50" s="7"/>
      <c r="C50" s="18"/>
      <c r="D50" s="18"/>
      <c r="E50" s="18"/>
      <c r="F50" s="18"/>
      <c r="G50" s="492" t="s">
        <v>26</v>
      </c>
      <c r="H50" s="492"/>
      <c r="I50" s="492"/>
      <c r="J50" s="492"/>
      <c r="K50" s="19"/>
      <c r="L50" s="20">
        <v>1816</v>
      </c>
      <c r="M50" s="21">
        <v>135</v>
      </c>
      <c r="N50" s="21">
        <v>113</v>
      </c>
      <c r="O50" s="21">
        <v>90</v>
      </c>
      <c r="P50" s="21">
        <v>73</v>
      </c>
      <c r="Q50" s="21">
        <v>112</v>
      </c>
      <c r="R50" s="21">
        <v>138</v>
      </c>
      <c r="S50" s="21">
        <v>225</v>
      </c>
      <c r="T50" s="21">
        <v>164</v>
      </c>
      <c r="U50" s="21">
        <v>132</v>
      </c>
      <c r="V50" s="21">
        <v>106</v>
      </c>
      <c r="W50" s="36"/>
    </row>
    <row r="51" spans="2:23" ht="10.5" customHeight="1">
      <c r="B51" s="7"/>
      <c r="C51" s="18"/>
      <c r="D51" s="18"/>
      <c r="E51" s="18"/>
      <c r="F51" s="18"/>
      <c r="G51" s="492" t="s">
        <v>30</v>
      </c>
      <c r="H51" s="492"/>
      <c r="I51" s="492"/>
      <c r="J51" s="492"/>
      <c r="K51" s="19"/>
      <c r="L51" s="20">
        <v>3461</v>
      </c>
      <c r="M51" s="21">
        <v>172</v>
      </c>
      <c r="N51" s="21">
        <v>222</v>
      </c>
      <c r="O51" s="21">
        <v>199</v>
      </c>
      <c r="P51" s="21">
        <v>166</v>
      </c>
      <c r="Q51" s="21">
        <v>189</v>
      </c>
      <c r="R51" s="21">
        <v>212</v>
      </c>
      <c r="S51" s="21">
        <v>266</v>
      </c>
      <c r="T51" s="21">
        <v>344</v>
      </c>
      <c r="U51" s="21">
        <v>304</v>
      </c>
      <c r="V51" s="21">
        <v>206</v>
      </c>
      <c r="W51" s="36"/>
    </row>
    <row r="52" spans="2:23" ht="6.75" customHeight="1">
      <c r="B52" s="7"/>
      <c r="C52" s="62"/>
      <c r="D52" s="62"/>
      <c r="E52" s="62"/>
      <c r="F52" s="8"/>
      <c r="G52" s="7"/>
      <c r="H52" s="7"/>
      <c r="I52" s="7"/>
      <c r="J52" s="7"/>
      <c r="K52" s="9"/>
      <c r="L52" s="20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39"/>
    </row>
    <row r="53" spans="2:23" s="11" customFormat="1" ht="10.5" customHeight="1">
      <c r="B53" s="12"/>
      <c r="C53" s="486" t="s">
        <v>80</v>
      </c>
      <c r="D53" s="486"/>
      <c r="E53" s="486"/>
      <c r="F53" s="486"/>
      <c r="G53" s="486"/>
      <c r="H53" s="486"/>
      <c r="I53" s="486"/>
      <c r="J53" s="486"/>
      <c r="K53" s="14"/>
      <c r="L53" s="15">
        <v>24971</v>
      </c>
      <c r="M53" s="16">
        <v>1010</v>
      </c>
      <c r="N53" s="16">
        <v>979</v>
      </c>
      <c r="O53" s="16">
        <v>954</v>
      </c>
      <c r="P53" s="16">
        <v>983</v>
      </c>
      <c r="Q53" s="16">
        <v>1434</v>
      </c>
      <c r="R53" s="16">
        <v>1990</v>
      </c>
      <c r="S53" s="16">
        <v>2421</v>
      </c>
      <c r="T53" s="16">
        <v>2231</v>
      </c>
      <c r="U53" s="16">
        <v>1884</v>
      </c>
      <c r="V53" s="16">
        <v>1526</v>
      </c>
      <c r="W53" s="50"/>
    </row>
    <row r="54" spans="2:23" ht="10.5" customHeight="1">
      <c r="B54" s="7"/>
      <c r="C54" s="18"/>
      <c r="D54" s="18"/>
      <c r="E54" s="18"/>
      <c r="F54" s="18"/>
      <c r="G54" s="492" t="s">
        <v>25</v>
      </c>
      <c r="H54" s="492"/>
      <c r="I54" s="492"/>
      <c r="J54" s="492"/>
      <c r="K54" s="19"/>
      <c r="L54" s="20">
        <v>3079</v>
      </c>
      <c r="M54" s="21">
        <v>69</v>
      </c>
      <c r="N54" s="21">
        <v>81</v>
      </c>
      <c r="O54" s="21">
        <v>79</v>
      </c>
      <c r="P54" s="21">
        <v>92</v>
      </c>
      <c r="Q54" s="21">
        <v>140</v>
      </c>
      <c r="R54" s="21">
        <v>189</v>
      </c>
      <c r="S54" s="21">
        <v>229</v>
      </c>
      <c r="T54" s="21">
        <v>197</v>
      </c>
      <c r="U54" s="21">
        <v>179</v>
      </c>
      <c r="V54" s="21">
        <v>157</v>
      </c>
      <c r="W54" s="36"/>
    </row>
    <row r="55" spans="2:23" ht="10.5" customHeight="1">
      <c r="B55" s="7"/>
      <c r="C55" s="18"/>
      <c r="D55" s="18"/>
      <c r="E55" s="18"/>
      <c r="F55" s="18"/>
      <c r="G55" s="492" t="s">
        <v>26</v>
      </c>
      <c r="H55" s="492"/>
      <c r="I55" s="492"/>
      <c r="J55" s="492"/>
      <c r="K55" s="19"/>
      <c r="L55" s="20">
        <v>4265</v>
      </c>
      <c r="M55" s="21">
        <v>215</v>
      </c>
      <c r="N55" s="21">
        <v>224</v>
      </c>
      <c r="O55" s="21">
        <v>204</v>
      </c>
      <c r="P55" s="21">
        <v>194</v>
      </c>
      <c r="Q55" s="21">
        <v>243</v>
      </c>
      <c r="R55" s="21">
        <v>309</v>
      </c>
      <c r="S55" s="21">
        <v>444</v>
      </c>
      <c r="T55" s="21">
        <v>399</v>
      </c>
      <c r="U55" s="21">
        <v>364</v>
      </c>
      <c r="V55" s="21">
        <v>281</v>
      </c>
      <c r="W55" s="36"/>
    </row>
    <row r="56" spans="2:23" ht="10.5" customHeight="1">
      <c r="B56" s="7"/>
      <c r="C56" s="18"/>
      <c r="D56" s="18"/>
      <c r="E56" s="18"/>
      <c r="F56" s="18"/>
      <c r="G56" s="492" t="s">
        <v>30</v>
      </c>
      <c r="H56" s="492"/>
      <c r="I56" s="492"/>
      <c r="J56" s="492"/>
      <c r="K56" s="19"/>
      <c r="L56" s="20">
        <v>2508</v>
      </c>
      <c r="M56" s="21">
        <v>90</v>
      </c>
      <c r="N56" s="21">
        <v>67</v>
      </c>
      <c r="O56" s="21">
        <v>76</v>
      </c>
      <c r="P56" s="21">
        <v>61</v>
      </c>
      <c r="Q56" s="21">
        <v>147</v>
      </c>
      <c r="R56" s="21">
        <v>257</v>
      </c>
      <c r="S56" s="21">
        <v>271</v>
      </c>
      <c r="T56" s="21">
        <v>236</v>
      </c>
      <c r="U56" s="21">
        <v>186</v>
      </c>
      <c r="V56" s="21">
        <v>149</v>
      </c>
      <c r="W56" s="36"/>
    </row>
    <row r="57" spans="2:23" ht="10.5" customHeight="1">
      <c r="B57" s="7"/>
      <c r="C57" s="18"/>
      <c r="D57" s="18"/>
      <c r="E57" s="18"/>
      <c r="F57" s="18"/>
      <c r="G57" s="492" t="s">
        <v>33</v>
      </c>
      <c r="H57" s="492"/>
      <c r="I57" s="492"/>
      <c r="J57" s="492"/>
      <c r="K57" s="19"/>
      <c r="L57" s="20">
        <v>2708</v>
      </c>
      <c r="M57" s="21">
        <v>113</v>
      </c>
      <c r="N57" s="21">
        <v>111</v>
      </c>
      <c r="O57" s="21">
        <v>120</v>
      </c>
      <c r="P57" s="21">
        <v>119</v>
      </c>
      <c r="Q57" s="21">
        <v>169</v>
      </c>
      <c r="R57" s="21">
        <v>267</v>
      </c>
      <c r="S57" s="21">
        <v>249</v>
      </c>
      <c r="T57" s="21">
        <v>255</v>
      </c>
      <c r="U57" s="21">
        <v>226</v>
      </c>
      <c r="V57" s="21">
        <v>172</v>
      </c>
      <c r="W57" s="36"/>
    </row>
    <row r="58" spans="2:23" ht="10.5" customHeight="1">
      <c r="B58" s="7"/>
      <c r="C58" s="18"/>
      <c r="D58" s="18"/>
      <c r="E58" s="18"/>
      <c r="F58" s="18"/>
      <c r="G58" s="492" t="s">
        <v>36</v>
      </c>
      <c r="H58" s="492"/>
      <c r="I58" s="492"/>
      <c r="J58" s="492"/>
      <c r="K58" s="19"/>
      <c r="L58" s="20">
        <v>1526</v>
      </c>
      <c r="M58" s="21">
        <v>57</v>
      </c>
      <c r="N58" s="21">
        <v>69</v>
      </c>
      <c r="O58" s="21">
        <v>73</v>
      </c>
      <c r="P58" s="21">
        <v>66</v>
      </c>
      <c r="Q58" s="21">
        <v>109</v>
      </c>
      <c r="R58" s="21">
        <v>131</v>
      </c>
      <c r="S58" s="21">
        <v>168</v>
      </c>
      <c r="T58" s="21">
        <v>152</v>
      </c>
      <c r="U58" s="21">
        <v>117</v>
      </c>
      <c r="V58" s="21">
        <v>100</v>
      </c>
      <c r="W58" s="36"/>
    </row>
    <row r="59" spans="2:23" ht="10.5" customHeight="1">
      <c r="B59" s="7"/>
      <c r="C59" s="18"/>
      <c r="D59" s="18"/>
      <c r="E59" s="18"/>
      <c r="F59" s="18"/>
      <c r="G59" s="492" t="s">
        <v>37</v>
      </c>
      <c r="H59" s="492"/>
      <c r="I59" s="492"/>
      <c r="J59" s="492"/>
      <c r="K59" s="19"/>
      <c r="L59" s="20">
        <v>2553</v>
      </c>
      <c r="M59" s="21">
        <v>107</v>
      </c>
      <c r="N59" s="21">
        <v>83</v>
      </c>
      <c r="O59" s="21">
        <v>87</v>
      </c>
      <c r="P59" s="21">
        <v>106</v>
      </c>
      <c r="Q59" s="21">
        <v>154</v>
      </c>
      <c r="R59" s="21">
        <v>191</v>
      </c>
      <c r="S59" s="21">
        <v>242</v>
      </c>
      <c r="T59" s="21">
        <v>235</v>
      </c>
      <c r="U59" s="21">
        <v>202</v>
      </c>
      <c r="V59" s="21">
        <v>164</v>
      </c>
      <c r="W59" s="36"/>
    </row>
    <row r="60" spans="2:23" ht="10.5" customHeight="1">
      <c r="B60" s="7"/>
      <c r="C60" s="18"/>
      <c r="D60" s="18"/>
      <c r="E60" s="18"/>
      <c r="F60" s="18"/>
      <c r="G60" s="492" t="s">
        <v>68</v>
      </c>
      <c r="H60" s="492"/>
      <c r="I60" s="492"/>
      <c r="J60" s="492"/>
      <c r="K60" s="19"/>
      <c r="L60" s="20">
        <v>3860</v>
      </c>
      <c r="M60" s="21">
        <v>175</v>
      </c>
      <c r="N60" s="21">
        <v>163</v>
      </c>
      <c r="O60" s="21">
        <v>141</v>
      </c>
      <c r="P60" s="21">
        <v>145</v>
      </c>
      <c r="Q60" s="21">
        <v>234</v>
      </c>
      <c r="R60" s="21">
        <v>310</v>
      </c>
      <c r="S60" s="21">
        <v>415</v>
      </c>
      <c r="T60" s="21">
        <v>382</v>
      </c>
      <c r="U60" s="21">
        <v>305</v>
      </c>
      <c r="V60" s="21">
        <v>253</v>
      </c>
      <c r="W60" s="36"/>
    </row>
    <row r="61" spans="2:23" ht="10.5" customHeight="1">
      <c r="B61" s="7"/>
      <c r="C61" s="18"/>
      <c r="D61" s="18"/>
      <c r="E61" s="18"/>
      <c r="F61" s="18"/>
      <c r="G61" s="492" t="s">
        <v>69</v>
      </c>
      <c r="H61" s="492"/>
      <c r="I61" s="492"/>
      <c r="J61" s="492"/>
      <c r="K61" s="19"/>
      <c r="L61" s="20">
        <v>4472</v>
      </c>
      <c r="M61" s="21">
        <v>184</v>
      </c>
      <c r="N61" s="21">
        <v>181</v>
      </c>
      <c r="O61" s="21">
        <v>174</v>
      </c>
      <c r="P61" s="21">
        <v>200</v>
      </c>
      <c r="Q61" s="21">
        <v>238</v>
      </c>
      <c r="R61" s="21">
        <v>336</v>
      </c>
      <c r="S61" s="21">
        <v>403</v>
      </c>
      <c r="T61" s="21">
        <v>375</v>
      </c>
      <c r="U61" s="21">
        <v>305</v>
      </c>
      <c r="V61" s="21">
        <v>250</v>
      </c>
      <c r="W61" s="36"/>
    </row>
    <row r="62" spans="2:23" ht="6.75" customHeight="1">
      <c r="B62" s="7"/>
      <c r="C62" s="18"/>
      <c r="D62" s="18"/>
      <c r="E62" s="18"/>
      <c r="F62" s="18"/>
      <c r="G62" s="18"/>
      <c r="H62" s="18"/>
      <c r="I62" s="18"/>
      <c r="J62" s="18"/>
      <c r="K62" s="19"/>
      <c r="L62" s="20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36"/>
    </row>
    <row r="63" spans="2:24" s="11" customFormat="1" ht="10.5" customHeight="1">
      <c r="B63" s="12"/>
      <c r="C63" s="486" t="s">
        <v>81</v>
      </c>
      <c r="D63" s="486"/>
      <c r="E63" s="486"/>
      <c r="F63" s="486"/>
      <c r="G63" s="486"/>
      <c r="H63" s="486"/>
      <c r="I63" s="486"/>
      <c r="J63" s="486"/>
      <c r="K63" s="14"/>
      <c r="L63" s="16">
        <v>29216</v>
      </c>
      <c r="M63" s="16">
        <v>1344</v>
      </c>
      <c r="N63" s="16">
        <v>1387</v>
      </c>
      <c r="O63" s="16">
        <v>1471</v>
      </c>
      <c r="P63" s="16">
        <v>1429</v>
      </c>
      <c r="Q63" s="16">
        <v>1785</v>
      </c>
      <c r="R63" s="16">
        <v>2017</v>
      </c>
      <c r="S63" s="16">
        <v>2601</v>
      </c>
      <c r="T63" s="16">
        <v>2388</v>
      </c>
      <c r="U63" s="16">
        <v>2266</v>
      </c>
      <c r="V63" s="16">
        <v>1812</v>
      </c>
      <c r="W63" s="52"/>
      <c r="X63" s="12"/>
    </row>
    <row r="64" spans="2:24" ht="10.5" customHeight="1">
      <c r="B64" s="7"/>
      <c r="C64" s="18"/>
      <c r="D64" s="18"/>
      <c r="E64" s="18"/>
      <c r="F64" s="18"/>
      <c r="G64" s="492" t="s">
        <v>25</v>
      </c>
      <c r="H64" s="492"/>
      <c r="I64" s="492"/>
      <c r="J64" s="492"/>
      <c r="K64" s="19"/>
      <c r="L64" s="24">
        <v>1519</v>
      </c>
      <c r="M64" s="43">
        <v>56</v>
      </c>
      <c r="N64" s="43">
        <v>66</v>
      </c>
      <c r="O64" s="43">
        <v>77</v>
      </c>
      <c r="P64" s="43">
        <v>85</v>
      </c>
      <c r="Q64" s="43">
        <v>74</v>
      </c>
      <c r="R64" s="43">
        <v>101</v>
      </c>
      <c r="S64" s="43">
        <v>124</v>
      </c>
      <c r="T64" s="43">
        <v>130</v>
      </c>
      <c r="U64" s="43">
        <v>135</v>
      </c>
      <c r="V64" s="21">
        <v>90</v>
      </c>
      <c r="W64" s="33"/>
      <c r="X64" s="7"/>
    </row>
    <row r="65" spans="2:24" ht="10.5" customHeight="1">
      <c r="B65" s="7"/>
      <c r="C65" s="18"/>
      <c r="D65" s="18"/>
      <c r="E65" s="18"/>
      <c r="F65" s="18"/>
      <c r="G65" s="492" t="s">
        <v>26</v>
      </c>
      <c r="H65" s="492"/>
      <c r="I65" s="492"/>
      <c r="J65" s="492"/>
      <c r="K65" s="19"/>
      <c r="L65" s="24">
        <v>4445</v>
      </c>
      <c r="M65" s="43">
        <v>187</v>
      </c>
      <c r="N65" s="43">
        <v>186</v>
      </c>
      <c r="O65" s="43">
        <v>218</v>
      </c>
      <c r="P65" s="43">
        <v>235</v>
      </c>
      <c r="Q65" s="43">
        <v>252</v>
      </c>
      <c r="R65" s="43">
        <v>298</v>
      </c>
      <c r="S65" s="43">
        <v>395</v>
      </c>
      <c r="T65" s="43">
        <v>362</v>
      </c>
      <c r="U65" s="43">
        <v>316</v>
      </c>
      <c r="V65" s="21">
        <v>300</v>
      </c>
      <c r="W65" s="33"/>
      <c r="X65" s="7"/>
    </row>
    <row r="66" spans="2:24" ht="10.5" customHeight="1">
      <c r="B66" s="7"/>
      <c r="C66" s="18"/>
      <c r="D66" s="18"/>
      <c r="E66" s="18"/>
      <c r="F66" s="18"/>
      <c r="G66" s="492" t="s">
        <v>30</v>
      </c>
      <c r="H66" s="492"/>
      <c r="I66" s="492"/>
      <c r="J66" s="492"/>
      <c r="K66" s="19"/>
      <c r="L66" s="24">
        <v>5221</v>
      </c>
      <c r="M66" s="43">
        <v>239</v>
      </c>
      <c r="N66" s="43">
        <v>287</v>
      </c>
      <c r="O66" s="43">
        <v>326</v>
      </c>
      <c r="P66" s="43">
        <v>291</v>
      </c>
      <c r="Q66" s="43">
        <v>315</v>
      </c>
      <c r="R66" s="43">
        <v>336</v>
      </c>
      <c r="S66" s="43">
        <v>428</v>
      </c>
      <c r="T66" s="43">
        <v>430</v>
      </c>
      <c r="U66" s="43">
        <v>478</v>
      </c>
      <c r="V66" s="21">
        <v>369</v>
      </c>
      <c r="W66" s="33"/>
      <c r="X66" s="7"/>
    </row>
    <row r="67" spans="2:24" ht="10.5" customHeight="1">
      <c r="B67" s="7"/>
      <c r="C67" s="18"/>
      <c r="D67" s="18"/>
      <c r="E67" s="18"/>
      <c r="F67" s="18"/>
      <c r="G67" s="492" t="s">
        <v>33</v>
      </c>
      <c r="H67" s="492"/>
      <c r="I67" s="492"/>
      <c r="J67" s="492"/>
      <c r="K67" s="19"/>
      <c r="L67" s="24">
        <v>4592</v>
      </c>
      <c r="M67" s="43">
        <v>185</v>
      </c>
      <c r="N67" s="43">
        <v>214</v>
      </c>
      <c r="O67" s="43">
        <v>247</v>
      </c>
      <c r="P67" s="43">
        <v>183</v>
      </c>
      <c r="Q67" s="43">
        <v>232</v>
      </c>
      <c r="R67" s="43">
        <v>272</v>
      </c>
      <c r="S67" s="43">
        <v>375</v>
      </c>
      <c r="T67" s="43">
        <v>364</v>
      </c>
      <c r="U67" s="43">
        <v>317</v>
      </c>
      <c r="V67" s="21">
        <v>207</v>
      </c>
      <c r="W67" s="33"/>
      <c r="X67" s="7"/>
    </row>
    <row r="68" spans="2:24" ht="10.5" customHeight="1">
      <c r="B68" s="7"/>
      <c r="C68" s="18"/>
      <c r="D68" s="18"/>
      <c r="E68" s="18"/>
      <c r="F68" s="18"/>
      <c r="G68" s="492" t="s">
        <v>36</v>
      </c>
      <c r="H68" s="492"/>
      <c r="I68" s="492"/>
      <c r="J68" s="492"/>
      <c r="K68" s="19"/>
      <c r="L68" s="24">
        <v>3578</v>
      </c>
      <c r="M68" s="43">
        <v>187</v>
      </c>
      <c r="N68" s="43">
        <v>180</v>
      </c>
      <c r="O68" s="43">
        <v>176</v>
      </c>
      <c r="P68" s="43">
        <v>177</v>
      </c>
      <c r="Q68" s="43">
        <v>229</v>
      </c>
      <c r="R68" s="43">
        <v>254</v>
      </c>
      <c r="S68" s="43">
        <v>339</v>
      </c>
      <c r="T68" s="43">
        <v>310</v>
      </c>
      <c r="U68" s="43">
        <v>281</v>
      </c>
      <c r="V68" s="21">
        <v>242</v>
      </c>
      <c r="W68" s="33"/>
      <c r="X68" s="7"/>
    </row>
    <row r="69" spans="2:24" ht="10.5" customHeight="1">
      <c r="B69" s="7"/>
      <c r="C69" s="18"/>
      <c r="D69" s="18"/>
      <c r="E69" s="18"/>
      <c r="F69" s="18"/>
      <c r="G69" s="492" t="s">
        <v>37</v>
      </c>
      <c r="H69" s="492"/>
      <c r="I69" s="492"/>
      <c r="J69" s="492"/>
      <c r="K69" s="19"/>
      <c r="L69" s="24">
        <v>2689</v>
      </c>
      <c r="M69" s="43">
        <v>112</v>
      </c>
      <c r="N69" s="43">
        <v>131</v>
      </c>
      <c r="O69" s="43">
        <v>138</v>
      </c>
      <c r="P69" s="43">
        <v>132</v>
      </c>
      <c r="Q69" s="43">
        <v>196</v>
      </c>
      <c r="R69" s="43">
        <v>186</v>
      </c>
      <c r="S69" s="43">
        <v>212</v>
      </c>
      <c r="T69" s="43">
        <v>191</v>
      </c>
      <c r="U69" s="43">
        <v>214</v>
      </c>
      <c r="V69" s="21">
        <v>180</v>
      </c>
      <c r="W69" s="33"/>
      <c r="X69" s="7"/>
    </row>
    <row r="70" spans="2:24" ht="10.5" customHeight="1">
      <c r="B70" s="7"/>
      <c r="C70" s="18"/>
      <c r="D70" s="18"/>
      <c r="E70" s="18"/>
      <c r="F70" s="18"/>
      <c r="G70" s="492" t="s">
        <v>68</v>
      </c>
      <c r="H70" s="492"/>
      <c r="I70" s="492"/>
      <c r="J70" s="492"/>
      <c r="K70" s="19"/>
      <c r="L70" s="24">
        <v>3536</v>
      </c>
      <c r="M70" s="43">
        <v>181</v>
      </c>
      <c r="N70" s="43">
        <v>154</v>
      </c>
      <c r="O70" s="43">
        <v>117</v>
      </c>
      <c r="P70" s="43">
        <v>152</v>
      </c>
      <c r="Q70" s="43">
        <v>283</v>
      </c>
      <c r="R70" s="43">
        <v>306</v>
      </c>
      <c r="S70" s="43">
        <v>343</v>
      </c>
      <c r="T70" s="43">
        <v>332</v>
      </c>
      <c r="U70" s="43">
        <v>240</v>
      </c>
      <c r="V70" s="21">
        <v>211</v>
      </c>
      <c r="W70" s="33"/>
      <c r="X70" s="7"/>
    </row>
    <row r="71" spans="2:24" ht="10.5" customHeight="1">
      <c r="B71" s="7"/>
      <c r="C71" s="18"/>
      <c r="D71" s="18"/>
      <c r="E71" s="18"/>
      <c r="F71" s="18"/>
      <c r="G71" s="492" t="s">
        <v>69</v>
      </c>
      <c r="H71" s="492"/>
      <c r="I71" s="492"/>
      <c r="J71" s="492"/>
      <c r="K71" s="19"/>
      <c r="L71" s="24">
        <v>3636</v>
      </c>
      <c r="M71" s="43">
        <v>197</v>
      </c>
      <c r="N71" s="43">
        <v>169</v>
      </c>
      <c r="O71" s="43">
        <v>172</v>
      </c>
      <c r="P71" s="43">
        <v>174</v>
      </c>
      <c r="Q71" s="43">
        <v>204</v>
      </c>
      <c r="R71" s="43">
        <v>264</v>
      </c>
      <c r="S71" s="43">
        <v>385</v>
      </c>
      <c r="T71" s="43">
        <v>269</v>
      </c>
      <c r="U71" s="43">
        <v>285</v>
      </c>
      <c r="V71" s="21">
        <v>213</v>
      </c>
      <c r="W71" s="33"/>
      <c r="X71" s="7"/>
    </row>
    <row r="72" spans="2:24" ht="6.75" customHeight="1">
      <c r="B72" s="7"/>
      <c r="C72" s="18"/>
      <c r="D72" s="18"/>
      <c r="E72" s="18"/>
      <c r="F72" s="18"/>
      <c r="G72" s="18"/>
      <c r="H72" s="18"/>
      <c r="I72" s="18"/>
      <c r="J72" s="18"/>
      <c r="K72" s="19"/>
      <c r="L72" s="24"/>
      <c r="M72" s="43"/>
      <c r="N72" s="43"/>
      <c r="O72" s="43"/>
      <c r="P72" s="43"/>
      <c r="Q72" s="43"/>
      <c r="R72" s="43"/>
      <c r="S72" s="43"/>
      <c r="T72" s="43"/>
      <c r="U72" s="43"/>
      <c r="V72" s="21"/>
      <c r="W72" s="33"/>
      <c r="X72" s="7"/>
    </row>
    <row r="73" spans="2:24" s="11" customFormat="1" ht="10.5" customHeight="1">
      <c r="B73" s="12"/>
      <c r="C73" s="486" t="s">
        <v>82</v>
      </c>
      <c r="D73" s="486"/>
      <c r="E73" s="486"/>
      <c r="F73" s="486"/>
      <c r="G73" s="486"/>
      <c r="H73" s="486"/>
      <c r="I73" s="486"/>
      <c r="J73" s="486"/>
      <c r="K73" s="14"/>
      <c r="L73" s="16">
        <v>18292</v>
      </c>
      <c r="M73" s="16">
        <v>668</v>
      </c>
      <c r="N73" s="16">
        <v>627</v>
      </c>
      <c r="O73" s="16">
        <v>644</v>
      </c>
      <c r="P73" s="16">
        <v>686</v>
      </c>
      <c r="Q73" s="16">
        <v>1391</v>
      </c>
      <c r="R73" s="16">
        <v>1741</v>
      </c>
      <c r="S73" s="16">
        <v>1673</v>
      </c>
      <c r="T73" s="16">
        <v>1461</v>
      </c>
      <c r="U73" s="16">
        <v>1356</v>
      </c>
      <c r="V73" s="16">
        <v>1085</v>
      </c>
      <c r="W73" s="52"/>
      <c r="X73" s="12"/>
    </row>
    <row r="74" spans="2:24" ht="10.5" customHeight="1">
      <c r="B74" s="7"/>
      <c r="C74" s="18"/>
      <c r="D74" s="18"/>
      <c r="E74" s="18"/>
      <c r="F74" s="18"/>
      <c r="G74" s="492" t="s">
        <v>25</v>
      </c>
      <c r="H74" s="492"/>
      <c r="I74" s="492"/>
      <c r="J74" s="492"/>
      <c r="K74" s="19"/>
      <c r="L74" s="24">
        <v>5117</v>
      </c>
      <c r="M74" s="43">
        <v>169</v>
      </c>
      <c r="N74" s="43">
        <v>150</v>
      </c>
      <c r="O74" s="43">
        <v>140</v>
      </c>
      <c r="P74" s="43">
        <v>176</v>
      </c>
      <c r="Q74" s="43">
        <v>402</v>
      </c>
      <c r="R74" s="43">
        <v>507</v>
      </c>
      <c r="S74" s="43">
        <v>519</v>
      </c>
      <c r="T74" s="43">
        <v>414</v>
      </c>
      <c r="U74" s="43">
        <v>348</v>
      </c>
      <c r="V74" s="21">
        <v>310</v>
      </c>
      <c r="W74" s="33"/>
      <c r="X74" s="7"/>
    </row>
    <row r="75" spans="2:24" ht="10.5" customHeight="1">
      <c r="B75" s="7"/>
      <c r="C75" s="18"/>
      <c r="D75" s="18"/>
      <c r="E75" s="18"/>
      <c r="F75" s="18"/>
      <c r="G75" s="492" t="s">
        <v>26</v>
      </c>
      <c r="H75" s="492"/>
      <c r="I75" s="492"/>
      <c r="J75" s="492"/>
      <c r="K75" s="19"/>
      <c r="L75" s="24">
        <v>3962</v>
      </c>
      <c r="M75" s="43">
        <v>145</v>
      </c>
      <c r="N75" s="43">
        <v>167</v>
      </c>
      <c r="O75" s="43">
        <v>149</v>
      </c>
      <c r="P75" s="43">
        <v>139</v>
      </c>
      <c r="Q75" s="43">
        <v>344</v>
      </c>
      <c r="R75" s="43">
        <v>397</v>
      </c>
      <c r="S75" s="43">
        <v>343</v>
      </c>
      <c r="T75" s="43">
        <v>334</v>
      </c>
      <c r="U75" s="43">
        <v>318</v>
      </c>
      <c r="V75" s="21">
        <v>232</v>
      </c>
      <c r="W75" s="33"/>
      <c r="X75" s="7"/>
    </row>
    <row r="76" spans="2:24" ht="10.5" customHeight="1">
      <c r="B76" s="7"/>
      <c r="C76" s="18"/>
      <c r="D76" s="18"/>
      <c r="E76" s="18"/>
      <c r="F76" s="18"/>
      <c r="G76" s="492" t="s">
        <v>30</v>
      </c>
      <c r="H76" s="492"/>
      <c r="I76" s="492"/>
      <c r="J76" s="492"/>
      <c r="K76" s="19"/>
      <c r="L76" s="24">
        <v>4826</v>
      </c>
      <c r="M76" s="43">
        <v>182</v>
      </c>
      <c r="N76" s="43">
        <v>171</v>
      </c>
      <c r="O76" s="43">
        <v>185</v>
      </c>
      <c r="P76" s="43">
        <v>201</v>
      </c>
      <c r="Q76" s="43">
        <v>341</v>
      </c>
      <c r="R76" s="43">
        <v>412</v>
      </c>
      <c r="S76" s="43">
        <v>428</v>
      </c>
      <c r="T76" s="43">
        <v>377</v>
      </c>
      <c r="U76" s="43">
        <v>344</v>
      </c>
      <c r="V76" s="21">
        <v>260</v>
      </c>
      <c r="W76" s="33"/>
      <c r="X76" s="7"/>
    </row>
    <row r="77" spans="2:24" ht="10.5" customHeight="1">
      <c r="B77" s="7"/>
      <c r="C77" s="18"/>
      <c r="D77" s="18"/>
      <c r="E77" s="18"/>
      <c r="F77" s="18"/>
      <c r="G77" s="492" t="s">
        <v>33</v>
      </c>
      <c r="H77" s="492"/>
      <c r="I77" s="492"/>
      <c r="J77" s="492"/>
      <c r="K77" s="19"/>
      <c r="L77" s="24">
        <v>4387</v>
      </c>
      <c r="M77" s="43">
        <v>172</v>
      </c>
      <c r="N77" s="43">
        <v>139</v>
      </c>
      <c r="O77" s="43">
        <v>170</v>
      </c>
      <c r="P77" s="43">
        <v>170</v>
      </c>
      <c r="Q77" s="43">
        <v>304</v>
      </c>
      <c r="R77" s="43">
        <v>425</v>
      </c>
      <c r="S77" s="43">
        <v>383</v>
      </c>
      <c r="T77" s="43">
        <v>336</v>
      </c>
      <c r="U77" s="43">
        <v>346</v>
      </c>
      <c r="V77" s="21">
        <v>283</v>
      </c>
      <c r="W77" s="33"/>
      <c r="X77" s="7"/>
    </row>
    <row r="78" spans="2:24" ht="6.75" customHeight="1">
      <c r="B78" s="7"/>
      <c r="C78" s="7"/>
      <c r="D78" s="7"/>
      <c r="E78" s="7"/>
      <c r="F78" s="7"/>
      <c r="G78" s="7"/>
      <c r="H78" s="7"/>
      <c r="I78" s="7"/>
      <c r="J78" s="7"/>
      <c r="K78" s="9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2"/>
      <c r="W78" s="33"/>
      <c r="X78" s="7"/>
    </row>
    <row r="79" spans="2:24" s="11" customFormat="1" ht="10.5" customHeight="1">
      <c r="B79" s="12"/>
      <c r="C79" s="486" t="s">
        <v>83</v>
      </c>
      <c r="D79" s="486"/>
      <c r="E79" s="486"/>
      <c r="F79" s="486"/>
      <c r="G79" s="486"/>
      <c r="H79" s="486"/>
      <c r="I79" s="486"/>
      <c r="J79" s="486"/>
      <c r="K79" s="14"/>
      <c r="L79" s="16">
        <v>1929</v>
      </c>
      <c r="M79" s="16">
        <v>54</v>
      </c>
      <c r="N79" s="16">
        <v>79</v>
      </c>
      <c r="O79" s="16">
        <v>86</v>
      </c>
      <c r="P79" s="16">
        <v>101</v>
      </c>
      <c r="Q79" s="16">
        <v>148</v>
      </c>
      <c r="R79" s="16">
        <v>123</v>
      </c>
      <c r="S79" s="16">
        <v>137</v>
      </c>
      <c r="T79" s="16">
        <v>140</v>
      </c>
      <c r="U79" s="16">
        <v>162</v>
      </c>
      <c r="V79" s="16">
        <v>116</v>
      </c>
      <c r="W79" s="52"/>
      <c r="X79" s="12"/>
    </row>
    <row r="80" spans="2:23" ht="10.5" customHeight="1">
      <c r="B80" s="28"/>
      <c r="C80" s="28"/>
      <c r="D80" s="28"/>
      <c r="E80" s="28"/>
      <c r="F80" s="28"/>
      <c r="G80" s="28"/>
      <c r="H80" s="28"/>
      <c r="I80" s="28"/>
      <c r="J80" s="28"/>
      <c r="K80" s="55"/>
      <c r="L80" s="56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39"/>
    </row>
    <row r="81" spans="12:23" ht="10.5" customHeight="1"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2:23" ht="10.5" customHeight="1"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</row>
    <row r="83" spans="12:23" ht="10.5" customHeight="1"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2:23" ht="10.5" customHeight="1"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</row>
    <row r="85" spans="12:23" ht="10.5" customHeight="1"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2:23" ht="10.5" customHeight="1"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</row>
    <row r="87" spans="12:23" ht="10.5" customHeight="1"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2:23" ht="10.5" customHeight="1"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</row>
    <row r="89" spans="12:23" ht="10.5" customHeight="1"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</row>
    <row r="90" spans="12:22" ht="11.25">
      <c r="L90" s="432">
        <f aca="true" t="shared" si="0" ref="L90:V90">SUM(L9,L14,L20,L26,L33,L40,L48,L53,L63,L73,L79)</f>
        <v>155752</v>
      </c>
      <c r="M90" s="432">
        <f t="shared" si="0"/>
        <v>6841</v>
      </c>
      <c r="N90" s="432">
        <f t="shared" si="0"/>
        <v>6965</v>
      </c>
      <c r="O90" s="432">
        <f t="shared" si="0"/>
        <v>6831</v>
      </c>
      <c r="P90" s="432">
        <f t="shared" si="0"/>
        <v>6836</v>
      </c>
      <c r="Q90" s="432">
        <f t="shared" si="0"/>
        <v>9496</v>
      </c>
      <c r="R90" s="432">
        <f t="shared" si="0"/>
        <v>11801</v>
      </c>
      <c r="S90" s="432">
        <f t="shared" si="0"/>
        <v>14118</v>
      </c>
      <c r="T90" s="432">
        <f t="shared" si="0"/>
        <v>13382</v>
      </c>
      <c r="U90" s="432">
        <f t="shared" si="0"/>
        <v>11752</v>
      </c>
      <c r="V90" s="432">
        <f t="shared" si="0"/>
        <v>9121</v>
      </c>
    </row>
    <row r="91" spans="12:22" ht="11.25">
      <c r="L91" s="432"/>
      <c r="M91" s="432"/>
      <c r="N91" s="432"/>
      <c r="O91" s="432"/>
      <c r="P91" s="432"/>
      <c r="Q91" s="432"/>
      <c r="R91" s="432"/>
      <c r="S91" s="432"/>
      <c r="T91" s="432"/>
      <c r="U91" s="432"/>
      <c r="V91" s="432"/>
    </row>
  </sheetData>
  <mergeCells count="75">
    <mergeCell ref="V6:V7"/>
    <mergeCell ref="L6:L7"/>
    <mergeCell ref="M6:M7"/>
    <mergeCell ref="G11:J11"/>
    <mergeCell ref="G10:J10"/>
    <mergeCell ref="C9:J9"/>
    <mergeCell ref="B6:K7"/>
    <mergeCell ref="N6:N7"/>
    <mergeCell ref="S6:S7"/>
    <mergeCell ref="T6:T7"/>
    <mergeCell ref="U6:U7"/>
    <mergeCell ref="O6:O7"/>
    <mergeCell ref="P6:P7"/>
    <mergeCell ref="Q6:Q7"/>
    <mergeCell ref="R6:R7"/>
    <mergeCell ref="G16:J16"/>
    <mergeCell ref="G15:J15"/>
    <mergeCell ref="C14:J14"/>
    <mergeCell ref="G12:J12"/>
    <mergeCell ref="G21:J21"/>
    <mergeCell ref="C20:J20"/>
    <mergeCell ref="G18:J18"/>
    <mergeCell ref="G17:J17"/>
    <mergeCell ref="C26:J26"/>
    <mergeCell ref="G24:J24"/>
    <mergeCell ref="G23:J23"/>
    <mergeCell ref="G22:J22"/>
    <mergeCell ref="G30:J30"/>
    <mergeCell ref="G29:J29"/>
    <mergeCell ref="G28:J28"/>
    <mergeCell ref="G27:J27"/>
    <mergeCell ref="G35:J35"/>
    <mergeCell ref="G34:J34"/>
    <mergeCell ref="C33:J33"/>
    <mergeCell ref="G31:J31"/>
    <mergeCell ref="C40:J40"/>
    <mergeCell ref="G38:J38"/>
    <mergeCell ref="G37:J37"/>
    <mergeCell ref="G36:J36"/>
    <mergeCell ref="G44:J44"/>
    <mergeCell ref="G43:J43"/>
    <mergeCell ref="G42:J42"/>
    <mergeCell ref="G41:J41"/>
    <mergeCell ref="G49:J49"/>
    <mergeCell ref="C48:J48"/>
    <mergeCell ref="G46:J46"/>
    <mergeCell ref="G45:J45"/>
    <mergeCell ref="C53:J53"/>
    <mergeCell ref="G51:J51"/>
    <mergeCell ref="G50:J50"/>
    <mergeCell ref="G57:J57"/>
    <mergeCell ref="G56:J56"/>
    <mergeCell ref="G55:J55"/>
    <mergeCell ref="G54:J54"/>
    <mergeCell ref="G58:J58"/>
    <mergeCell ref="G66:J66"/>
    <mergeCell ref="G65:J65"/>
    <mergeCell ref="G64:J64"/>
    <mergeCell ref="C63:J63"/>
    <mergeCell ref="G61:J61"/>
    <mergeCell ref="G60:J60"/>
    <mergeCell ref="G69:J69"/>
    <mergeCell ref="G68:J68"/>
    <mergeCell ref="G67:J67"/>
    <mergeCell ref="G59:J59"/>
    <mergeCell ref="B3:V3"/>
    <mergeCell ref="B4:V4"/>
    <mergeCell ref="C79:J79"/>
    <mergeCell ref="G77:J77"/>
    <mergeCell ref="G76:J76"/>
    <mergeCell ref="G75:J75"/>
    <mergeCell ref="G74:J74"/>
    <mergeCell ref="C73:J73"/>
    <mergeCell ref="G71:J71"/>
    <mergeCell ref="G70:J70"/>
  </mergeCells>
  <printOptions/>
  <pageMargins left="0.4724409448818898" right="0.4724409448818898" top="0.7086614173228347" bottom="0.5905511811023623" header="0" footer="0"/>
  <pageSetup horizontalDpi="600" verticalDpi="600" orientation="portrait" paperSize="9" scale="9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8"/>
  <dimension ref="A1:W90"/>
  <sheetViews>
    <sheetView view="pageBreakPreview" zoomScale="60" workbookViewId="0" topLeftCell="A37">
      <selection activeCell="B90" sqref="B90:M90"/>
    </sheetView>
  </sheetViews>
  <sheetFormatPr defaultColWidth="9.00390625" defaultRowHeight="13.5"/>
  <cols>
    <col min="1" max="1" width="0.875" style="2" customWidth="1"/>
    <col min="2" max="12" width="7.50390625" style="2" customWidth="1"/>
    <col min="13" max="23" width="1.625" style="2" customWidth="1"/>
    <col min="24" max="24" width="1.875" style="2" customWidth="1"/>
    <col min="25" max="16384" width="9.00390625" style="2" customWidth="1"/>
  </cols>
  <sheetData>
    <row r="1" spans="11:23" ht="10.5" customHeight="1">
      <c r="K1" s="6"/>
      <c r="L1" s="6"/>
      <c r="P1" s="6"/>
      <c r="Q1" s="6"/>
      <c r="R1" s="6"/>
      <c r="S1" s="6"/>
      <c r="T1" s="6"/>
      <c r="U1" s="6"/>
      <c r="W1" s="38" t="s">
        <v>410</v>
      </c>
    </row>
    <row r="2" ht="10.5" customHeight="1">
      <c r="A2" s="63"/>
    </row>
    <row r="3" spans="1:22" ht="18" customHeight="1">
      <c r="A3" s="63"/>
      <c r="B3" s="505" t="s">
        <v>591</v>
      </c>
      <c r="C3" s="505"/>
      <c r="D3" s="505"/>
      <c r="E3" s="505"/>
      <c r="F3" s="505"/>
      <c r="G3" s="505"/>
      <c r="H3" s="505"/>
      <c r="I3" s="505"/>
      <c r="J3" s="505"/>
      <c r="K3" s="505"/>
      <c r="L3" s="505"/>
      <c r="M3" s="505"/>
      <c r="N3" s="505"/>
      <c r="O3" s="505"/>
      <c r="P3" s="505"/>
      <c r="Q3" s="505"/>
      <c r="R3" s="505"/>
      <c r="S3" s="505"/>
      <c r="T3" s="505"/>
      <c r="U3" s="505"/>
      <c r="V3" s="505"/>
    </row>
    <row r="4" spans="2:22" ht="12.75" customHeight="1">
      <c r="B4" s="508" t="s">
        <v>592</v>
      </c>
      <c r="C4" s="508"/>
      <c r="D4" s="508"/>
      <c r="E4" s="508"/>
      <c r="F4" s="508"/>
      <c r="G4" s="508"/>
      <c r="H4" s="508"/>
      <c r="I4" s="508"/>
      <c r="J4" s="508"/>
      <c r="K4" s="508"/>
      <c r="L4" s="508"/>
      <c r="M4" s="508"/>
      <c r="N4" s="508"/>
      <c r="O4" s="508"/>
      <c r="P4" s="508"/>
      <c r="Q4" s="508"/>
      <c r="R4" s="508"/>
      <c r="S4" s="508"/>
      <c r="T4" s="508"/>
      <c r="U4" s="508"/>
      <c r="V4" s="508"/>
    </row>
    <row r="5" spans="1:13" ht="12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23" ht="15.75" customHeight="1">
      <c r="A6" s="7"/>
      <c r="B6" s="506" t="s">
        <v>48</v>
      </c>
      <c r="C6" s="487" t="s">
        <v>49</v>
      </c>
      <c r="D6" s="487" t="s">
        <v>50</v>
      </c>
      <c r="E6" s="487" t="s">
        <v>51</v>
      </c>
      <c r="F6" s="487" t="s">
        <v>52</v>
      </c>
      <c r="G6" s="487" t="s">
        <v>53</v>
      </c>
      <c r="H6" s="487" t="s">
        <v>54</v>
      </c>
      <c r="I6" s="487" t="s">
        <v>55</v>
      </c>
      <c r="J6" s="487" t="s">
        <v>56</v>
      </c>
      <c r="K6" s="487" t="s">
        <v>57</v>
      </c>
      <c r="L6" s="509" t="s">
        <v>58</v>
      </c>
      <c r="M6" s="501" t="s">
        <v>11</v>
      </c>
      <c r="N6" s="493"/>
      <c r="O6" s="493"/>
      <c r="P6" s="493"/>
      <c r="Q6" s="493"/>
      <c r="R6" s="493"/>
      <c r="S6" s="493"/>
      <c r="T6" s="493"/>
      <c r="U6" s="493"/>
      <c r="V6" s="493"/>
      <c r="W6" s="7"/>
    </row>
    <row r="7" spans="1:23" ht="15.75" customHeight="1">
      <c r="A7" s="7"/>
      <c r="B7" s="507"/>
      <c r="C7" s="488"/>
      <c r="D7" s="488"/>
      <c r="E7" s="488"/>
      <c r="F7" s="488"/>
      <c r="G7" s="488"/>
      <c r="H7" s="488"/>
      <c r="I7" s="488"/>
      <c r="J7" s="488"/>
      <c r="K7" s="488"/>
      <c r="L7" s="502"/>
      <c r="M7" s="502"/>
      <c r="N7" s="495"/>
      <c r="O7" s="495"/>
      <c r="P7" s="495"/>
      <c r="Q7" s="495"/>
      <c r="R7" s="495"/>
      <c r="S7" s="495"/>
      <c r="T7" s="495"/>
      <c r="U7" s="495"/>
      <c r="V7" s="495"/>
      <c r="W7" s="7"/>
    </row>
    <row r="8" spans="13:22" ht="10.5" customHeight="1">
      <c r="M8" s="10"/>
      <c r="N8" s="7"/>
      <c r="O8" s="7"/>
      <c r="P8" s="7"/>
      <c r="Q8" s="7"/>
      <c r="R8" s="7"/>
      <c r="S8" s="7"/>
      <c r="T8" s="7"/>
      <c r="U8" s="7"/>
      <c r="V8" s="7"/>
    </row>
    <row r="9" spans="1:22" s="11" customFormat="1" ht="10.5" customHeight="1">
      <c r="A9" s="64"/>
      <c r="B9" s="16">
        <v>667</v>
      </c>
      <c r="C9" s="16">
        <v>838</v>
      </c>
      <c r="D9" s="16">
        <v>691</v>
      </c>
      <c r="E9" s="16">
        <v>689</v>
      </c>
      <c r="F9" s="16">
        <v>685</v>
      </c>
      <c r="G9" s="16">
        <v>436</v>
      </c>
      <c r="H9" s="16">
        <v>313</v>
      </c>
      <c r="I9" s="16">
        <v>137</v>
      </c>
      <c r="J9" s="16">
        <v>61</v>
      </c>
      <c r="K9" s="16">
        <v>18</v>
      </c>
      <c r="L9" s="41">
        <v>1</v>
      </c>
      <c r="M9" s="58"/>
      <c r="N9" s="486" t="s">
        <v>73</v>
      </c>
      <c r="O9" s="486"/>
      <c r="P9" s="486"/>
      <c r="Q9" s="486"/>
      <c r="R9" s="486"/>
      <c r="S9" s="486"/>
      <c r="T9" s="486"/>
      <c r="U9" s="486"/>
      <c r="V9" s="13"/>
    </row>
    <row r="10" spans="1:22" ht="10.5" customHeight="1">
      <c r="A10" s="6"/>
      <c r="B10" s="24">
        <v>249</v>
      </c>
      <c r="C10" s="43">
        <v>294</v>
      </c>
      <c r="D10" s="43">
        <v>257</v>
      </c>
      <c r="E10" s="43">
        <v>287</v>
      </c>
      <c r="F10" s="43">
        <v>234</v>
      </c>
      <c r="G10" s="43">
        <v>101</v>
      </c>
      <c r="H10" s="43">
        <v>60</v>
      </c>
      <c r="I10" s="43">
        <v>32</v>
      </c>
      <c r="J10" s="43">
        <v>12</v>
      </c>
      <c r="K10" s="43">
        <v>3</v>
      </c>
      <c r="L10" s="44">
        <v>0</v>
      </c>
      <c r="M10" s="10"/>
      <c r="N10" s="18"/>
      <c r="O10" s="18"/>
      <c r="P10" s="18"/>
      <c r="Q10" s="18"/>
      <c r="R10" s="492" t="s">
        <v>25</v>
      </c>
      <c r="S10" s="492"/>
      <c r="T10" s="492"/>
      <c r="U10" s="492"/>
      <c r="V10" s="18"/>
    </row>
    <row r="11" spans="1:22" ht="10.5" customHeight="1">
      <c r="A11" s="6"/>
      <c r="B11" s="24">
        <v>205</v>
      </c>
      <c r="C11" s="43">
        <v>256</v>
      </c>
      <c r="D11" s="43">
        <v>263</v>
      </c>
      <c r="E11" s="43">
        <v>268</v>
      </c>
      <c r="F11" s="43">
        <v>276</v>
      </c>
      <c r="G11" s="43">
        <v>223</v>
      </c>
      <c r="H11" s="43">
        <v>164</v>
      </c>
      <c r="I11" s="43">
        <v>76</v>
      </c>
      <c r="J11" s="43">
        <v>27</v>
      </c>
      <c r="K11" s="43">
        <v>13</v>
      </c>
      <c r="L11" s="44">
        <v>1</v>
      </c>
      <c r="M11" s="10"/>
      <c r="N11" s="18"/>
      <c r="O11" s="18"/>
      <c r="P11" s="18"/>
      <c r="Q11" s="18"/>
      <c r="R11" s="492" t="s">
        <v>26</v>
      </c>
      <c r="S11" s="492"/>
      <c r="T11" s="492"/>
      <c r="U11" s="492"/>
      <c r="V11" s="18"/>
    </row>
    <row r="12" spans="1:22" ht="10.5" customHeight="1">
      <c r="A12" s="6"/>
      <c r="B12" s="24">
        <v>213</v>
      </c>
      <c r="C12" s="43">
        <v>288</v>
      </c>
      <c r="D12" s="43">
        <v>171</v>
      </c>
      <c r="E12" s="43">
        <v>134</v>
      </c>
      <c r="F12" s="43">
        <v>175</v>
      </c>
      <c r="G12" s="43">
        <v>112</v>
      </c>
      <c r="H12" s="43">
        <v>89</v>
      </c>
      <c r="I12" s="43">
        <v>29</v>
      </c>
      <c r="J12" s="43">
        <v>22</v>
      </c>
      <c r="K12" s="43">
        <v>2</v>
      </c>
      <c r="L12" s="44">
        <v>0</v>
      </c>
      <c r="M12" s="10"/>
      <c r="N12" s="18"/>
      <c r="O12" s="18"/>
      <c r="P12" s="18"/>
      <c r="Q12" s="18"/>
      <c r="R12" s="492" t="s">
        <v>30</v>
      </c>
      <c r="S12" s="492"/>
      <c r="T12" s="492"/>
      <c r="U12" s="492"/>
      <c r="V12" s="18"/>
    </row>
    <row r="13" spans="1:22" ht="6.75" customHeight="1">
      <c r="A13" s="39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46"/>
      <c r="M13" s="10"/>
      <c r="N13" s="18"/>
      <c r="O13" s="18"/>
      <c r="P13" s="18"/>
      <c r="Q13" s="18"/>
      <c r="R13" s="18"/>
      <c r="S13" s="18"/>
      <c r="T13" s="18"/>
      <c r="U13" s="18"/>
      <c r="V13" s="18"/>
    </row>
    <row r="14" spans="1:22" s="11" customFormat="1" ht="10.5" customHeight="1">
      <c r="A14" s="64"/>
      <c r="B14" s="16">
        <v>580</v>
      </c>
      <c r="C14" s="16">
        <v>816</v>
      </c>
      <c r="D14" s="16">
        <v>864</v>
      </c>
      <c r="E14" s="16">
        <v>842</v>
      </c>
      <c r="F14" s="16">
        <v>678</v>
      </c>
      <c r="G14" s="16">
        <v>380</v>
      </c>
      <c r="H14" s="16">
        <v>225</v>
      </c>
      <c r="I14" s="16">
        <v>128</v>
      </c>
      <c r="J14" s="16">
        <v>53</v>
      </c>
      <c r="K14" s="16">
        <v>20</v>
      </c>
      <c r="L14" s="41">
        <v>1</v>
      </c>
      <c r="M14" s="58"/>
      <c r="N14" s="486" t="s">
        <v>74</v>
      </c>
      <c r="O14" s="486"/>
      <c r="P14" s="486"/>
      <c r="Q14" s="486"/>
      <c r="R14" s="486"/>
      <c r="S14" s="486"/>
      <c r="T14" s="486"/>
      <c r="U14" s="486"/>
      <c r="V14" s="13"/>
    </row>
    <row r="15" spans="1:22" ht="10.5" customHeight="1">
      <c r="A15" s="6"/>
      <c r="B15" s="24">
        <v>150</v>
      </c>
      <c r="C15" s="43">
        <v>197</v>
      </c>
      <c r="D15" s="43">
        <v>177</v>
      </c>
      <c r="E15" s="43">
        <v>172</v>
      </c>
      <c r="F15" s="43">
        <v>158</v>
      </c>
      <c r="G15" s="43">
        <v>87</v>
      </c>
      <c r="H15" s="43">
        <v>47</v>
      </c>
      <c r="I15" s="43">
        <v>33</v>
      </c>
      <c r="J15" s="43">
        <v>9</v>
      </c>
      <c r="K15" s="43">
        <v>4</v>
      </c>
      <c r="L15" s="44">
        <v>0</v>
      </c>
      <c r="M15" s="10"/>
      <c r="N15" s="18"/>
      <c r="O15" s="18"/>
      <c r="P15" s="18"/>
      <c r="Q15" s="18"/>
      <c r="R15" s="492" t="s">
        <v>25</v>
      </c>
      <c r="S15" s="492"/>
      <c r="T15" s="492"/>
      <c r="U15" s="492"/>
      <c r="V15" s="18"/>
    </row>
    <row r="16" spans="1:22" ht="10.5" customHeight="1">
      <c r="A16" s="6"/>
      <c r="B16" s="24">
        <v>105</v>
      </c>
      <c r="C16" s="43">
        <v>178</v>
      </c>
      <c r="D16" s="43">
        <v>180</v>
      </c>
      <c r="E16" s="43">
        <v>163</v>
      </c>
      <c r="F16" s="43">
        <v>114</v>
      </c>
      <c r="G16" s="43">
        <v>85</v>
      </c>
      <c r="H16" s="43">
        <v>64</v>
      </c>
      <c r="I16" s="43">
        <v>26</v>
      </c>
      <c r="J16" s="43">
        <v>10</v>
      </c>
      <c r="K16" s="43">
        <v>1</v>
      </c>
      <c r="L16" s="44">
        <v>0</v>
      </c>
      <c r="M16" s="10"/>
      <c r="N16" s="18"/>
      <c r="O16" s="18"/>
      <c r="P16" s="18"/>
      <c r="Q16" s="18"/>
      <c r="R16" s="492" t="s">
        <v>26</v>
      </c>
      <c r="S16" s="492"/>
      <c r="T16" s="492"/>
      <c r="U16" s="492"/>
      <c r="V16" s="18"/>
    </row>
    <row r="17" spans="1:22" ht="10.5" customHeight="1">
      <c r="A17" s="6"/>
      <c r="B17" s="24">
        <v>165</v>
      </c>
      <c r="C17" s="43">
        <v>235</v>
      </c>
      <c r="D17" s="43">
        <v>248</v>
      </c>
      <c r="E17" s="43">
        <v>278</v>
      </c>
      <c r="F17" s="43">
        <v>196</v>
      </c>
      <c r="G17" s="43">
        <v>107</v>
      </c>
      <c r="H17" s="43">
        <v>67</v>
      </c>
      <c r="I17" s="43">
        <v>43</v>
      </c>
      <c r="J17" s="43">
        <v>23</v>
      </c>
      <c r="K17" s="43">
        <v>9</v>
      </c>
      <c r="L17" s="44">
        <v>1</v>
      </c>
      <c r="M17" s="10"/>
      <c r="N17" s="18"/>
      <c r="O17" s="18"/>
      <c r="P17" s="18"/>
      <c r="Q17" s="18"/>
      <c r="R17" s="492" t="s">
        <v>30</v>
      </c>
      <c r="S17" s="492"/>
      <c r="T17" s="492"/>
      <c r="U17" s="492"/>
      <c r="V17" s="18"/>
    </row>
    <row r="18" spans="1:22" ht="10.5" customHeight="1">
      <c r="A18" s="6"/>
      <c r="B18" s="24">
        <v>160</v>
      </c>
      <c r="C18" s="43">
        <v>206</v>
      </c>
      <c r="D18" s="43">
        <v>259</v>
      </c>
      <c r="E18" s="43">
        <v>229</v>
      </c>
      <c r="F18" s="43">
        <v>210</v>
      </c>
      <c r="G18" s="43">
        <v>101</v>
      </c>
      <c r="H18" s="43">
        <v>47</v>
      </c>
      <c r="I18" s="43">
        <v>26</v>
      </c>
      <c r="J18" s="43">
        <v>11</v>
      </c>
      <c r="K18" s="43">
        <v>6</v>
      </c>
      <c r="L18" s="44">
        <v>0</v>
      </c>
      <c r="M18" s="10"/>
      <c r="N18" s="18"/>
      <c r="O18" s="18"/>
      <c r="P18" s="18"/>
      <c r="Q18" s="18"/>
      <c r="R18" s="492" t="s">
        <v>33</v>
      </c>
      <c r="S18" s="492"/>
      <c r="T18" s="492"/>
      <c r="U18" s="492"/>
      <c r="V18" s="18"/>
    </row>
    <row r="19" spans="1:22" ht="6.75" customHeight="1">
      <c r="A19" s="6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47"/>
      <c r="M19" s="10"/>
      <c r="N19" s="18"/>
      <c r="O19" s="18"/>
      <c r="P19" s="18"/>
      <c r="Q19" s="18"/>
      <c r="R19" s="18"/>
      <c r="S19" s="18"/>
      <c r="T19" s="18"/>
      <c r="U19" s="18"/>
      <c r="V19" s="18"/>
    </row>
    <row r="20" spans="1:22" s="11" customFormat="1" ht="10.5" customHeight="1">
      <c r="A20" s="64"/>
      <c r="B20" s="16">
        <v>826</v>
      </c>
      <c r="C20" s="16">
        <v>1009</v>
      </c>
      <c r="D20" s="16">
        <v>861</v>
      </c>
      <c r="E20" s="16">
        <v>895</v>
      </c>
      <c r="F20" s="16">
        <v>817</v>
      </c>
      <c r="G20" s="16">
        <v>622</v>
      </c>
      <c r="H20" s="16">
        <v>350</v>
      </c>
      <c r="I20" s="16">
        <v>204</v>
      </c>
      <c r="J20" s="16">
        <v>112</v>
      </c>
      <c r="K20" s="16">
        <v>24</v>
      </c>
      <c r="L20" s="41">
        <v>0</v>
      </c>
      <c r="M20" s="58"/>
      <c r="N20" s="486" t="s">
        <v>75</v>
      </c>
      <c r="O20" s="486"/>
      <c r="P20" s="486"/>
      <c r="Q20" s="486"/>
      <c r="R20" s="486"/>
      <c r="S20" s="486"/>
      <c r="T20" s="486"/>
      <c r="U20" s="486"/>
      <c r="V20" s="13"/>
    </row>
    <row r="21" spans="1:22" ht="10.5" customHeight="1">
      <c r="A21" s="6"/>
      <c r="B21" s="24">
        <v>171</v>
      </c>
      <c r="C21" s="43">
        <v>217</v>
      </c>
      <c r="D21" s="43">
        <v>167</v>
      </c>
      <c r="E21" s="43">
        <v>158</v>
      </c>
      <c r="F21" s="43">
        <v>152</v>
      </c>
      <c r="G21" s="43">
        <v>113</v>
      </c>
      <c r="H21" s="43">
        <v>60</v>
      </c>
      <c r="I21" s="43">
        <v>46</v>
      </c>
      <c r="J21" s="43">
        <v>34</v>
      </c>
      <c r="K21" s="43">
        <v>6</v>
      </c>
      <c r="L21" s="44">
        <v>0</v>
      </c>
      <c r="M21" s="10"/>
      <c r="N21" s="18"/>
      <c r="O21" s="18"/>
      <c r="P21" s="18"/>
      <c r="Q21" s="18"/>
      <c r="R21" s="492" t="s">
        <v>25</v>
      </c>
      <c r="S21" s="492"/>
      <c r="T21" s="492"/>
      <c r="U21" s="492"/>
      <c r="V21" s="18"/>
    </row>
    <row r="22" spans="1:22" ht="10.5" customHeight="1">
      <c r="A22" s="6"/>
      <c r="B22" s="24">
        <v>238</v>
      </c>
      <c r="C22" s="43">
        <v>286</v>
      </c>
      <c r="D22" s="43">
        <v>242</v>
      </c>
      <c r="E22" s="43">
        <v>285</v>
      </c>
      <c r="F22" s="43">
        <v>273</v>
      </c>
      <c r="G22" s="43">
        <v>229</v>
      </c>
      <c r="H22" s="43">
        <v>128</v>
      </c>
      <c r="I22" s="43">
        <v>67</v>
      </c>
      <c r="J22" s="43">
        <v>26</v>
      </c>
      <c r="K22" s="43">
        <v>6</v>
      </c>
      <c r="L22" s="44">
        <v>0</v>
      </c>
      <c r="M22" s="10"/>
      <c r="N22" s="18"/>
      <c r="O22" s="18"/>
      <c r="P22" s="18"/>
      <c r="Q22" s="18"/>
      <c r="R22" s="492" t="s">
        <v>26</v>
      </c>
      <c r="S22" s="492"/>
      <c r="T22" s="492"/>
      <c r="U22" s="492"/>
      <c r="V22" s="18"/>
    </row>
    <row r="23" spans="1:22" ht="10.5" customHeight="1">
      <c r="A23" s="6"/>
      <c r="B23" s="24">
        <v>222</v>
      </c>
      <c r="C23" s="43">
        <v>278</v>
      </c>
      <c r="D23" s="43">
        <v>242</v>
      </c>
      <c r="E23" s="43">
        <v>212</v>
      </c>
      <c r="F23" s="43">
        <v>187</v>
      </c>
      <c r="G23" s="43">
        <v>154</v>
      </c>
      <c r="H23" s="43">
        <v>103</v>
      </c>
      <c r="I23" s="43">
        <v>68</v>
      </c>
      <c r="J23" s="43">
        <v>29</v>
      </c>
      <c r="K23" s="43">
        <v>8</v>
      </c>
      <c r="L23" s="44">
        <v>0</v>
      </c>
      <c r="M23" s="10"/>
      <c r="N23" s="18"/>
      <c r="O23" s="18"/>
      <c r="P23" s="18"/>
      <c r="Q23" s="18"/>
      <c r="R23" s="492" t="s">
        <v>30</v>
      </c>
      <c r="S23" s="492"/>
      <c r="T23" s="492"/>
      <c r="U23" s="492"/>
      <c r="V23" s="18"/>
    </row>
    <row r="24" spans="1:22" ht="10.5" customHeight="1">
      <c r="A24" s="6"/>
      <c r="B24" s="24">
        <v>195</v>
      </c>
      <c r="C24" s="43">
        <v>228</v>
      </c>
      <c r="D24" s="43">
        <v>210</v>
      </c>
      <c r="E24" s="43">
        <v>240</v>
      </c>
      <c r="F24" s="43">
        <v>205</v>
      </c>
      <c r="G24" s="43">
        <v>126</v>
      </c>
      <c r="H24" s="43">
        <v>59</v>
      </c>
      <c r="I24" s="43">
        <v>23</v>
      </c>
      <c r="J24" s="43">
        <v>23</v>
      </c>
      <c r="K24" s="43">
        <v>4</v>
      </c>
      <c r="L24" s="44">
        <v>0</v>
      </c>
      <c r="M24" s="10"/>
      <c r="N24" s="18"/>
      <c r="O24" s="18"/>
      <c r="P24" s="18"/>
      <c r="Q24" s="18"/>
      <c r="R24" s="492" t="s">
        <v>33</v>
      </c>
      <c r="S24" s="492"/>
      <c r="T24" s="492"/>
      <c r="U24" s="492"/>
      <c r="V24" s="18"/>
    </row>
    <row r="25" spans="1:22" ht="6.75" customHeight="1">
      <c r="A25" s="6"/>
      <c r="B25" s="24"/>
      <c r="C25" s="43"/>
      <c r="D25" s="43"/>
      <c r="E25" s="43"/>
      <c r="F25" s="43"/>
      <c r="G25" s="43"/>
      <c r="H25" s="43"/>
      <c r="I25" s="43"/>
      <c r="J25" s="43"/>
      <c r="K25" s="43"/>
      <c r="L25" s="44"/>
      <c r="M25" s="10"/>
      <c r="N25" s="18"/>
      <c r="O25" s="18"/>
      <c r="P25" s="18"/>
      <c r="Q25" s="18"/>
      <c r="R25" s="18"/>
      <c r="S25" s="18"/>
      <c r="T25" s="18"/>
      <c r="U25" s="18"/>
      <c r="V25" s="18"/>
    </row>
    <row r="26" spans="1:22" s="11" customFormat="1" ht="10.5" customHeight="1">
      <c r="A26" s="64"/>
      <c r="B26" s="16">
        <v>632</v>
      </c>
      <c r="C26" s="16">
        <v>775</v>
      </c>
      <c r="D26" s="16">
        <v>724</v>
      </c>
      <c r="E26" s="16">
        <v>765</v>
      </c>
      <c r="F26" s="16">
        <v>693</v>
      </c>
      <c r="G26" s="16">
        <v>412</v>
      </c>
      <c r="H26" s="16">
        <v>256</v>
      </c>
      <c r="I26" s="16">
        <v>123</v>
      </c>
      <c r="J26" s="16">
        <v>51</v>
      </c>
      <c r="K26" s="16">
        <v>15</v>
      </c>
      <c r="L26" s="41">
        <v>0</v>
      </c>
      <c r="M26" s="58"/>
      <c r="N26" s="486" t="s">
        <v>76</v>
      </c>
      <c r="O26" s="486"/>
      <c r="P26" s="486"/>
      <c r="Q26" s="486"/>
      <c r="R26" s="486"/>
      <c r="S26" s="486"/>
      <c r="T26" s="486"/>
      <c r="U26" s="486"/>
      <c r="V26" s="13"/>
    </row>
    <row r="27" spans="1:22" ht="10.5" customHeight="1">
      <c r="A27" s="6"/>
      <c r="B27" s="24">
        <v>110</v>
      </c>
      <c r="C27" s="43">
        <v>126</v>
      </c>
      <c r="D27" s="43">
        <v>125</v>
      </c>
      <c r="E27" s="43">
        <v>115</v>
      </c>
      <c r="F27" s="43">
        <v>81</v>
      </c>
      <c r="G27" s="43">
        <v>54</v>
      </c>
      <c r="H27" s="43">
        <v>36</v>
      </c>
      <c r="I27" s="43">
        <v>23</v>
      </c>
      <c r="J27" s="43">
        <v>12</v>
      </c>
      <c r="K27" s="43">
        <v>2</v>
      </c>
      <c r="L27" s="44">
        <v>0</v>
      </c>
      <c r="M27" s="10"/>
      <c r="N27" s="18"/>
      <c r="O27" s="18"/>
      <c r="P27" s="18"/>
      <c r="Q27" s="18"/>
      <c r="R27" s="492" t="s">
        <v>25</v>
      </c>
      <c r="S27" s="492"/>
      <c r="T27" s="492"/>
      <c r="U27" s="492"/>
      <c r="V27" s="18"/>
    </row>
    <row r="28" spans="1:22" ht="10.5" customHeight="1">
      <c r="A28" s="6"/>
      <c r="B28" s="24">
        <v>93</v>
      </c>
      <c r="C28" s="43">
        <v>92</v>
      </c>
      <c r="D28" s="43">
        <v>61</v>
      </c>
      <c r="E28" s="43">
        <v>67</v>
      </c>
      <c r="F28" s="43">
        <v>64</v>
      </c>
      <c r="G28" s="43">
        <v>39</v>
      </c>
      <c r="H28" s="43">
        <v>23</v>
      </c>
      <c r="I28" s="43">
        <v>12</v>
      </c>
      <c r="J28" s="43">
        <v>8</v>
      </c>
      <c r="K28" s="43">
        <v>4</v>
      </c>
      <c r="L28" s="44">
        <v>0</v>
      </c>
      <c r="M28" s="10"/>
      <c r="N28" s="18"/>
      <c r="O28" s="18"/>
      <c r="P28" s="18"/>
      <c r="Q28" s="18"/>
      <c r="R28" s="492" t="s">
        <v>26</v>
      </c>
      <c r="S28" s="492"/>
      <c r="T28" s="492"/>
      <c r="U28" s="492"/>
      <c r="V28" s="18"/>
    </row>
    <row r="29" spans="1:22" ht="10.5" customHeight="1">
      <c r="A29" s="6"/>
      <c r="B29" s="24">
        <v>144</v>
      </c>
      <c r="C29" s="43">
        <v>191</v>
      </c>
      <c r="D29" s="43">
        <v>165</v>
      </c>
      <c r="E29" s="43">
        <v>200</v>
      </c>
      <c r="F29" s="43">
        <v>200</v>
      </c>
      <c r="G29" s="43">
        <v>121</v>
      </c>
      <c r="H29" s="43">
        <v>60</v>
      </c>
      <c r="I29" s="43">
        <v>283</v>
      </c>
      <c r="J29" s="43">
        <v>10</v>
      </c>
      <c r="K29" s="43">
        <v>3</v>
      </c>
      <c r="L29" s="44">
        <v>0</v>
      </c>
      <c r="M29" s="10"/>
      <c r="N29" s="18"/>
      <c r="O29" s="18"/>
      <c r="P29" s="18"/>
      <c r="Q29" s="18"/>
      <c r="R29" s="492" t="s">
        <v>30</v>
      </c>
      <c r="S29" s="492"/>
      <c r="T29" s="492"/>
      <c r="U29" s="492"/>
      <c r="V29" s="18"/>
    </row>
    <row r="30" spans="1:22" ht="10.5" customHeight="1">
      <c r="A30" s="6"/>
      <c r="B30" s="24">
        <v>165</v>
      </c>
      <c r="C30" s="43">
        <v>180</v>
      </c>
      <c r="D30" s="43">
        <v>168</v>
      </c>
      <c r="E30" s="43">
        <v>145</v>
      </c>
      <c r="F30" s="43">
        <v>113</v>
      </c>
      <c r="G30" s="43">
        <v>81</v>
      </c>
      <c r="H30" s="43">
        <v>62</v>
      </c>
      <c r="I30" s="43">
        <v>20</v>
      </c>
      <c r="J30" s="43">
        <v>7</v>
      </c>
      <c r="K30" s="43">
        <v>3</v>
      </c>
      <c r="L30" s="44">
        <v>0</v>
      </c>
      <c r="M30" s="10"/>
      <c r="N30" s="18"/>
      <c r="O30" s="18"/>
      <c r="P30" s="18"/>
      <c r="Q30" s="18"/>
      <c r="R30" s="492" t="s">
        <v>33</v>
      </c>
      <c r="S30" s="492"/>
      <c r="T30" s="492"/>
      <c r="U30" s="492"/>
      <c r="V30" s="18"/>
    </row>
    <row r="31" spans="1:22" ht="10.5" customHeight="1">
      <c r="A31" s="6"/>
      <c r="B31" s="24">
        <v>120</v>
      </c>
      <c r="C31" s="43">
        <v>186</v>
      </c>
      <c r="D31" s="43">
        <v>205</v>
      </c>
      <c r="E31" s="43">
        <v>238</v>
      </c>
      <c r="F31" s="43">
        <v>235</v>
      </c>
      <c r="G31" s="43">
        <v>117</v>
      </c>
      <c r="H31" s="43">
        <v>75</v>
      </c>
      <c r="I31" s="43">
        <v>40</v>
      </c>
      <c r="J31" s="43">
        <v>14</v>
      </c>
      <c r="K31" s="43">
        <v>3</v>
      </c>
      <c r="L31" s="44">
        <v>0</v>
      </c>
      <c r="M31" s="10"/>
      <c r="N31" s="18"/>
      <c r="O31" s="18"/>
      <c r="P31" s="18"/>
      <c r="Q31" s="18"/>
      <c r="R31" s="492" t="s">
        <v>36</v>
      </c>
      <c r="S31" s="492"/>
      <c r="T31" s="492"/>
      <c r="U31" s="492"/>
      <c r="V31" s="18"/>
    </row>
    <row r="32" spans="1:22" ht="6.75" customHeight="1">
      <c r="A32" s="6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46"/>
      <c r="M32" s="10"/>
      <c r="N32" s="7"/>
      <c r="O32" s="7"/>
      <c r="P32" s="7"/>
      <c r="Q32" s="7"/>
      <c r="R32" s="7"/>
      <c r="S32" s="7"/>
      <c r="T32" s="7"/>
      <c r="U32" s="7"/>
      <c r="V32" s="7"/>
    </row>
    <row r="33" spans="1:22" s="11" customFormat="1" ht="10.5" customHeight="1">
      <c r="A33" s="64"/>
      <c r="B33" s="16">
        <v>726</v>
      </c>
      <c r="C33" s="16">
        <v>931</v>
      </c>
      <c r="D33" s="16">
        <v>701</v>
      </c>
      <c r="E33" s="16">
        <v>597</v>
      </c>
      <c r="F33" s="16">
        <v>602</v>
      </c>
      <c r="G33" s="16">
        <v>411</v>
      </c>
      <c r="H33" s="16">
        <v>263</v>
      </c>
      <c r="I33" s="16">
        <v>128</v>
      </c>
      <c r="J33" s="16">
        <v>61</v>
      </c>
      <c r="K33" s="16">
        <v>13</v>
      </c>
      <c r="L33" s="41">
        <v>4</v>
      </c>
      <c r="M33" s="58"/>
      <c r="N33" s="486" t="s">
        <v>77</v>
      </c>
      <c r="O33" s="486"/>
      <c r="P33" s="486"/>
      <c r="Q33" s="486"/>
      <c r="R33" s="486"/>
      <c r="S33" s="486"/>
      <c r="T33" s="486"/>
      <c r="U33" s="486"/>
      <c r="V33" s="13"/>
    </row>
    <row r="34" spans="1:22" ht="10.5" customHeight="1">
      <c r="A34" s="6"/>
      <c r="B34" s="24">
        <v>229</v>
      </c>
      <c r="C34" s="43">
        <v>275</v>
      </c>
      <c r="D34" s="43">
        <v>195</v>
      </c>
      <c r="E34" s="43">
        <v>207</v>
      </c>
      <c r="F34" s="43">
        <v>139</v>
      </c>
      <c r="G34" s="43">
        <v>91</v>
      </c>
      <c r="H34" s="43">
        <v>53</v>
      </c>
      <c r="I34" s="43">
        <v>21</v>
      </c>
      <c r="J34" s="43">
        <v>5</v>
      </c>
      <c r="K34" s="43">
        <v>2</v>
      </c>
      <c r="L34" s="44">
        <v>0</v>
      </c>
      <c r="M34" s="10"/>
      <c r="N34" s="18"/>
      <c r="O34" s="18"/>
      <c r="P34" s="18"/>
      <c r="Q34" s="18"/>
      <c r="R34" s="492" t="s">
        <v>25</v>
      </c>
      <c r="S34" s="492"/>
      <c r="T34" s="492"/>
      <c r="U34" s="492"/>
      <c r="V34" s="18"/>
    </row>
    <row r="35" spans="1:22" ht="10.5" customHeight="1">
      <c r="A35" s="6"/>
      <c r="B35" s="24">
        <v>128</v>
      </c>
      <c r="C35" s="43">
        <v>156</v>
      </c>
      <c r="D35" s="43">
        <v>114</v>
      </c>
      <c r="E35" s="43">
        <v>88</v>
      </c>
      <c r="F35" s="43">
        <v>90</v>
      </c>
      <c r="G35" s="43">
        <v>32</v>
      </c>
      <c r="H35" s="43">
        <v>16</v>
      </c>
      <c r="I35" s="43">
        <v>7</v>
      </c>
      <c r="J35" s="43">
        <v>6</v>
      </c>
      <c r="K35" s="43">
        <v>0</v>
      </c>
      <c r="L35" s="44">
        <v>0</v>
      </c>
      <c r="M35" s="10"/>
      <c r="N35" s="18"/>
      <c r="O35" s="18"/>
      <c r="P35" s="18"/>
      <c r="Q35" s="18"/>
      <c r="R35" s="492" t="s">
        <v>26</v>
      </c>
      <c r="S35" s="492"/>
      <c r="T35" s="492"/>
      <c r="U35" s="492"/>
      <c r="V35" s="18"/>
    </row>
    <row r="36" spans="1:22" ht="10.5" customHeight="1">
      <c r="A36" s="6"/>
      <c r="B36" s="24">
        <v>136</v>
      </c>
      <c r="C36" s="43">
        <v>217</v>
      </c>
      <c r="D36" s="43">
        <v>186</v>
      </c>
      <c r="E36" s="43">
        <v>146</v>
      </c>
      <c r="F36" s="43">
        <v>175</v>
      </c>
      <c r="G36" s="43">
        <v>142</v>
      </c>
      <c r="H36" s="43">
        <v>95</v>
      </c>
      <c r="I36" s="43">
        <v>40</v>
      </c>
      <c r="J36" s="43">
        <v>23</v>
      </c>
      <c r="K36" s="43">
        <v>4</v>
      </c>
      <c r="L36" s="44">
        <v>3</v>
      </c>
      <c r="M36" s="10"/>
      <c r="N36" s="18"/>
      <c r="O36" s="18"/>
      <c r="P36" s="18"/>
      <c r="Q36" s="18"/>
      <c r="R36" s="492" t="s">
        <v>30</v>
      </c>
      <c r="S36" s="492"/>
      <c r="T36" s="492"/>
      <c r="U36" s="492"/>
      <c r="V36" s="18"/>
    </row>
    <row r="37" spans="1:22" ht="10.5" customHeight="1">
      <c r="A37" s="6"/>
      <c r="B37" s="24">
        <v>112</v>
      </c>
      <c r="C37" s="43">
        <v>135</v>
      </c>
      <c r="D37" s="43">
        <v>84</v>
      </c>
      <c r="E37" s="43">
        <v>76</v>
      </c>
      <c r="F37" s="43">
        <v>83</v>
      </c>
      <c r="G37" s="43">
        <v>52</v>
      </c>
      <c r="H37" s="43">
        <v>35</v>
      </c>
      <c r="I37" s="43">
        <v>16</v>
      </c>
      <c r="J37" s="43">
        <v>5</v>
      </c>
      <c r="K37" s="43">
        <v>1</v>
      </c>
      <c r="L37" s="44">
        <v>0</v>
      </c>
      <c r="M37" s="10"/>
      <c r="N37" s="18"/>
      <c r="O37" s="18"/>
      <c r="P37" s="18"/>
      <c r="Q37" s="18"/>
      <c r="R37" s="492" t="s">
        <v>33</v>
      </c>
      <c r="S37" s="492"/>
      <c r="T37" s="492"/>
      <c r="U37" s="492"/>
      <c r="V37" s="18"/>
    </row>
    <row r="38" spans="1:22" ht="10.5" customHeight="1">
      <c r="A38" s="6"/>
      <c r="B38" s="24">
        <v>121</v>
      </c>
      <c r="C38" s="43">
        <v>148</v>
      </c>
      <c r="D38" s="43">
        <v>122</v>
      </c>
      <c r="E38" s="43">
        <v>80</v>
      </c>
      <c r="F38" s="43">
        <v>115</v>
      </c>
      <c r="G38" s="43">
        <v>94</v>
      </c>
      <c r="H38" s="43">
        <v>64</v>
      </c>
      <c r="I38" s="43">
        <v>44</v>
      </c>
      <c r="J38" s="43">
        <v>22</v>
      </c>
      <c r="K38" s="43">
        <v>6</v>
      </c>
      <c r="L38" s="44">
        <v>1</v>
      </c>
      <c r="M38" s="10"/>
      <c r="N38" s="18"/>
      <c r="O38" s="18"/>
      <c r="P38" s="18"/>
      <c r="Q38" s="18"/>
      <c r="R38" s="492" t="s">
        <v>36</v>
      </c>
      <c r="S38" s="492"/>
      <c r="T38" s="492"/>
      <c r="U38" s="492"/>
      <c r="V38" s="18"/>
    </row>
    <row r="39" spans="1:22" ht="6.75" customHeight="1">
      <c r="A39" s="6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46"/>
      <c r="M39" s="10"/>
      <c r="N39" s="18"/>
      <c r="O39" s="18"/>
      <c r="P39" s="18"/>
      <c r="Q39" s="18"/>
      <c r="R39" s="18"/>
      <c r="S39" s="18"/>
      <c r="T39" s="18"/>
      <c r="U39" s="18"/>
      <c r="V39" s="18"/>
    </row>
    <row r="40" spans="1:22" s="11" customFormat="1" ht="10.5" customHeight="1">
      <c r="A40" s="64"/>
      <c r="B40" s="16">
        <v>560</v>
      </c>
      <c r="C40" s="16">
        <v>737</v>
      </c>
      <c r="D40" s="16">
        <v>632</v>
      </c>
      <c r="E40" s="16">
        <v>590</v>
      </c>
      <c r="F40" s="16">
        <v>542</v>
      </c>
      <c r="G40" s="16">
        <v>359</v>
      </c>
      <c r="H40" s="16">
        <v>231</v>
      </c>
      <c r="I40" s="16">
        <v>118</v>
      </c>
      <c r="J40" s="16">
        <v>43</v>
      </c>
      <c r="K40" s="16">
        <v>6</v>
      </c>
      <c r="L40" s="41">
        <v>1</v>
      </c>
      <c r="M40" s="58"/>
      <c r="N40" s="486" t="s">
        <v>78</v>
      </c>
      <c r="O40" s="486"/>
      <c r="P40" s="486"/>
      <c r="Q40" s="486"/>
      <c r="R40" s="486"/>
      <c r="S40" s="486"/>
      <c r="T40" s="486"/>
      <c r="U40" s="486"/>
      <c r="V40" s="13"/>
    </row>
    <row r="41" spans="1:22" ht="10.5" customHeight="1">
      <c r="A41" s="6"/>
      <c r="B41" s="24">
        <v>73</v>
      </c>
      <c r="C41" s="43">
        <v>78</v>
      </c>
      <c r="D41" s="43">
        <v>68</v>
      </c>
      <c r="E41" s="43">
        <v>57</v>
      </c>
      <c r="F41" s="43">
        <v>65</v>
      </c>
      <c r="G41" s="43">
        <v>30</v>
      </c>
      <c r="H41" s="43">
        <v>28</v>
      </c>
      <c r="I41" s="43">
        <v>9</v>
      </c>
      <c r="J41" s="43">
        <v>2</v>
      </c>
      <c r="K41" s="43">
        <v>1</v>
      </c>
      <c r="L41" s="44">
        <v>0</v>
      </c>
      <c r="M41" s="10"/>
      <c r="N41" s="18"/>
      <c r="O41" s="18"/>
      <c r="P41" s="18"/>
      <c r="Q41" s="18"/>
      <c r="R41" s="492" t="s">
        <v>25</v>
      </c>
      <c r="S41" s="492"/>
      <c r="T41" s="492"/>
      <c r="U41" s="492"/>
      <c r="V41" s="18"/>
    </row>
    <row r="42" spans="1:22" ht="10.5" customHeight="1">
      <c r="A42" s="6"/>
      <c r="B42" s="24">
        <v>88</v>
      </c>
      <c r="C42" s="43">
        <v>95</v>
      </c>
      <c r="D42" s="43">
        <v>91</v>
      </c>
      <c r="E42" s="43">
        <v>85</v>
      </c>
      <c r="F42" s="43">
        <v>77</v>
      </c>
      <c r="G42" s="43">
        <v>60</v>
      </c>
      <c r="H42" s="43">
        <v>28</v>
      </c>
      <c r="I42" s="43">
        <v>12</v>
      </c>
      <c r="J42" s="43">
        <v>6</v>
      </c>
      <c r="K42" s="43">
        <v>1</v>
      </c>
      <c r="L42" s="44">
        <v>0</v>
      </c>
      <c r="M42" s="10"/>
      <c r="N42" s="18"/>
      <c r="O42" s="18"/>
      <c r="P42" s="18"/>
      <c r="Q42" s="18"/>
      <c r="R42" s="492" t="s">
        <v>26</v>
      </c>
      <c r="S42" s="492"/>
      <c r="T42" s="492"/>
      <c r="U42" s="492"/>
      <c r="V42" s="18"/>
    </row>
    <row r="43" spans="1:22" ht="10.5" customHeight="1">
      <c r="A43" s="6"/>
      <c r="B43" s="24">
        <v>89</v>
      </c>
      <c r="C43" s="43">
        <v>100</v>
      </c>
      <c r="D43" s="43">
        <v>107</v>
      </c>
      <c r="E43" s="43">
        <v>93</v>
      </c>
      <c r="F43" s="43">
        <v>53</v>
      </c>
      <c r="G43" s="43">
        <v>35</v>
      </c>
      <c r="H43" s="43">
        <v>33</v>
      </c>
      <c r="I43" s="43">
        <v>11</v>
      </c>
      <c r="J43" s="43">
        <v>4</v>
      </c>
      <c r="K43" s="43">
        <v>1</v>
      </c>
      <c r="L43" s="44">
        <v>0</v>
      </c>
      <c r="M43" s="10"/>
      <c r="N43" s="18"/>
      <c r="O43" s="18"/>
      <c r="P43" s="18"/>
      <c r="Q43" s="18"/>
      <c r="R43" s="492" t="s">
        <v>30</v>
      </c>
      <c r="S43" s="492"/>
      <c r="T43" s="492"/>
      <c r="U43" s="492"/>
      <c r="V43" s="18"/>
    </row>
    <row r="44" spans="1:22" ht="10.5" customHeight="1">
      <c r="A44" s="6"/>
      <c r="B44" s="24">
        <v>57</v>
      </c>
      <c r="C44" s="43">
        <v>100</v>
      </c>
      <c r="D44" s="43">
        <v>88</v>
      </c>
      <c r="E44" s="43">
        <v>89</v>
      </c>
      <c r="F44" s="43">
        <v>78</v>
      </c>
      <c r="G44" s="43">
        <v>76</v>
      </c>
      <c r="H44" s="43">
        <v>42</v>
      </c>
      <c r="I44" s="43">
        <v>30</v>
      </c>
      <c r="J44" s="43">
        <v>4</v>
      </c>
      <c r="K44" s="43">
        <v>0</v>
      </c>
      <c r="L44" s="44">
        <v>0</v>
      </c>
      <c r="M44" s="10"/>
      <c r="N44" s="18"/>
      <c r="O44" s="18"/>
      <c r="P44" s="18"/>
      <c r="Q44" s="18"/>
      <c r="R44" s="492" t="s">
        <v>33</v>
      </c>
      <c r="S44" s="492"/>
      <c r="T44" s="492"/>
      <c r="U44" s="492"/>
      <c r="V44" s="18"/>
    </row>
    <row r="45" spans="1:22" ht="10.5" customHeight="1">
      <c r="A45" s="6"/>
      <c r="B45" s="24">
        <v>141</v>
      </c>
      <c r="C45" s="43">
        <v>186</v>
      </c>
      <c r="D45" s="43">
        <v>133</v>
      </c>
      <c r="E45" s="43">
        <v>133</v>
      </c>
      <c r="F45" s="43">
        <v>137</v>
      </c>
      <c r="G45" s="43">
        <v>93</v>
      </c>
      <c r="H45" s="43">
        <v>46</v>
      </c>
      <c r="I45" s="43">
        <v>27</v>
      </c>
      <c r="J45" s="43">
        <v>15</v>
      </c>
      <c r="K45" s="43">
        <v>1</v>
      </c>
      <c r="L45" s="44">
        <v>1</v>
      </c>
      <c r="M45" s="10"/>
      <c r="N45" s="18"/>
      <c r="O45" s="18"/>
      <c r="P45" s="18"/>
      <c r="Q45" s="18"/>
      <c r="R45" s="492" t="s">
        <v>36</v>
      </c>
      <c r="S45" s="492"/>
      <c r="T45" s="492"/>
      <c r="U45" s="492"/>
      <c r="V45" s="18"/>
    </row>
    <row r="46" spans="1:22" ht="10.5" customHeight="1">
      <c r="A46" s="6"/>
      <c r="B46" s="24">
        <v>112</v>
      </c>
      <c r="C46" s="43">
        <v>178</v>
      </c>
      <c r="D46" s="43">
        <v>145</v>
      </c>
      <c r="E46" s="43">
        <v>133</v>
      </c>
      <c r="F46" s="43">
        <v>132</v>
      </c>
      <c r="G46" s="43">
        <v>65</v>
      </c>
      <c r="H46" s="43">
        <v>54</v>
      </c>
      <c r="I46" s="43">
        <v>29</v>
      </c>
      <c r="J46" s="43">
        <v>11</v>
      </c>
      <c r="K46" s="43">
        <v>2</v>
      </c>
      <c r="L46" s="44">
        <v>0</v>
      </c>
      <c r="M46" s="10"/>
      <c r="N46" s="18"/>
      <c r="O46" s="18"/>
      <c r="P46" s="18"/>
      <c r="Q46" s="18"/>
      <c r="R46" s="492" t="s">
        <v>37</v>
      </c>
      <c r="S46" s="492"/>
      <c r="T46" s="492"/>
      <c r="U46" s="492"/>
      <c r="V46" s="18"/>
    </row>
    <row r="47" spans="1:22" ht="6.75" customHeight="1">
      <c r="A47" s="6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46"/>
      <c r="M47" s="10"/>
      <c r="N47" s="18"/>
      <c r="O47" s="18"/>
      <c r="P47" s="18"/>
      <c r="Q47" s="18"/>
      <c r="R47" s="18"/>
      <c r="S47" s="18"/>
      <c r="T47" s="18"/>
      <c r="U47" s="18"/>
      <c r="V47" s="18"/>
    </row>
    <row r="48" spans="1:22" s="11" customFormat="1" ht="10.5" customHeight="1">
      <c r="A48" s="64"/>
      <c r="B48" s="16">
        <v>477</v>
      </c>
      <c r="C48" s="16">
        <v>586</v>
      </c>
      <c r="D48" s="16">
        <v>462</v>
      </c>
      <c r="E48" s="16">
        <v>477</v>
      </c>
      <c r="F48" s="16">
        <v>454</v>
      </c>
      <c r="G48" s="16">
        <v>299</v>
      </c>
      <c r="H48" s="16">
        <v>194</v>
      </c>
      <c r="I48" s="16">
        <v>59</v>
      </c>
      <c r="J48" s="16">
        <v>31</v>
      </c>
      <c r="K48" s="16">
        <v>6</v>
      </c>
      <c r="L48" s="41">
        <v>1</v>
      </c>
      <c r="M48" s="58"/>
      <c r="N48" s="486" t="s">
        <v>79</v>
      </c>
      <c r="O48" s="486"/>
      <c r="P48" s="486"/>
      <c r="Q48" s="486"/>
      <c r="R48" s="486"/>
      <c r="S48" s="486"/>
      <c r="T48" s="486"/>
      <c r="U48" s="486"/>
      <c r="V48" s="13"/>
    </row>
    <row r="49" spans="1:22" ht="10.5" customHeight="1">
      <c r="A49" s="6"/>
      <c r="B49" s="24">
        <v>200</v>
      </c>
      <c r="C49" s="43">
        <v>231</v>
      </c>
      <c r="D49" s="43">
        <v>214</v>
      </c>
      <c r="E49" s="43">
        <v>216</v>
      </c>
      <c r="F49" s="43">
        <v>192</v>
      </c>
      <c r="G49" s="43">
        <v>135</v>
      </c>
      <c r="H49" s="43">
        <v>96</v>
      </c>
      <c r="I49" s="43">
        <v>36</v>
      </c>
      <c r="J49" s="43">
        <v>13</v>
      </c>
      <c r="K49" s="43">
        <v>3</v>
      </c>
      <c r="L49" s="44">
        <v>1</v>
      </c>
      <c r="M49" s="10"/>
      <c r="N49" s="18"/>
      <c r="O49" s="18"/>
      <c r="P49" s="18"/>
      <c r="Q49" s="18"/>
      <c r="R49" s="492" t="s">
        <v>25</v>
      </c>
      <c r="S49" s="492"/>
      <c r="T49" s="492"/>
      <c r="U49" s="492"/>
      <c r="V49" s="18"/>
    </row>
    <row r="50" spans="1:22" ht="10.5" customHeight="1">
      <c r="A50" s="6"/>
      <c r="B50" s="24">
        <v>76</v>
      </c>
      <c r="C50" s="43">
        <v>122</v>
      </c>
      <c r="D50" s="43">
        <v>83</v>
      </c>
      <c r="E50" s="43">
        <v>82</v>
      </c>
      <c r="F50" s="43">
        <v>83</v>
      </c>
      <c r="G50" s="43">
        <v>43</v>
      </c>
      <c r="H50" s="43">
        <v>27</v>
      </c>
      <c r="I50" s="43">
        <v>5</v>
      </c>
      <c r="J50" s="43">
        <v>7</v>
      </c>
      <c r="K50" s="43">
        <v>0</v>
      </c>
      <c r="L50" s="44">
        <v>0</v>
      </c>
      <c r="M50" s="10"/>
      <c r="N50" s="18"/>
      <c r="O50" s="18"/>
      <c r="P50" s="18"/>
      <c r="Q50" s="18"/>
      <c r="R50" s="492" t="s">
        <v>26</v>
      </c>
      <c r="S50" s="492"/>
      <c r="T50" s="492"/>
      <c r="U50" s="492"/>
      <c r="V50" s="18"/>
    </row>
    <row r="51" spans="1:22" ht="10.5" customHeight="1">
      <c r="A51" s="6"/>
      <c r="B51" s="24">
        <v>201</v>
      </c>
      <c r="C51" s="43">
        <v>233</v>
      </c>
      <c r="D51" s="43">
        <v>165</v>
      </c>
      <c r="E51" s="43">
        <v>179</v>
      </c>
      <c r="F51" s="43">
        <v>179</v>
      </c>
      <c r="G51" s="43">
        <v>121</v>
      </c>
      <c r="H51" s="43">
        <v>71</v>
      </c>
      <c r="I51" s="43">
        <v>18</v>
      </c>
      <c r="J51" s="43">
        <v>11</v>
      </c>
      <c r="K51" s="43">
        <v>3</v>
      </c>
      <c r="L51" s="44">
        <v>0</v>
      </c>
      <c r="M51" s="10"/>
      <c r="N51" s="18"/>
      <c r="O51" s="18"/>
      <c r="P51" s="18"/>
      <c r="Q51" s="18"/>
      <c r="R51" s="492" t="s">
        <v>30</v>
      </c>
      <c r="S51" s="492"/>
      <c r="T51" s="492"/>
      <c r="U51" s="492"/>
      <c r="V51" s="18"/>
    </row>
    <row r="52" spans="1:22" ht="6.75" customHeight="1">
      <c r="A52" s="39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46"/>
      <c r="M52" s="10"/>
      <c r="N52" s="62"/>
      <c r="O52" s="62"/>
      <c r="P52" s="62"/>
      <c r="Q52" s="8"/>
      <c r="R52" s="7"/>
      <c r="S52" s="7"/>
      <c r="T52" s="7"/>
      <c r="U52" s="7"/>
      <c r="V52" s="7"/>
    </row>
    <row r="53" spans="1:22" s="11" customFormat="1" ht="10.5" customHeight="1">
      <c r="A53" s="64"/>
      <c r="B53" s="16">
        <v>1388</v>
      </c>
      <c r="C53" s="16">
        <v>1640</v>
      </c>
      <c r="D53" s="16">
        <v>1489</v>
      </c>
      <c r="E53" s="16">
        <v>1412</v>
      </c>
      <c r="F53" s="16">
        <v>1378</v>
      </c>
      <c r="G53" s="16">
        <v>1066</v>
      </c>
      <c r="H53" s="16">
        <v>682</v>
      </c>
      <c r="I53" s="16">
        <v>318</v>
      </c>
      <c r="J53" s="16">
        <v>149</v>
      </c>
      <c r="K53" s="16">
        <v>29</v>
      </c>
      <c r="L53" s="41">
        <v>8</v>
      </c>
      <c r="M53" s="58"/>
      <c r="N53" s="486" t="s">
        <v>80</v>
      </c>
      <c r="O53" s="486"/>
      <c r="P53" s="486"/>
      <c r="Q53" s="486"/>
      <c r="R53" s="486"/>
      <c r="S53" s="486"/>
      <c r="T53" s="486"/>
      <c r="U53" s="486"/>
      <c r="V53" s="13"/>
    </row>
    <row r="54" spans="1:22" ht="10.5" customHeight="1">
      <c r="A54" s="6"/>
      <c r="B54" s="24">
        <v>154</v>
      </c>
      <c r="C54" s="43">
        <v>231</v>
      </c>
      <c r="D54" s="43">
        <v>268</v>
      </c>
      <c r="E54" s="43">
        <v>310</v>
      </c>
      <c r="F54" s="43">
        <v>309</v>
      </c>
      <c r="G54" s="43">
        <v>203</v>
      </c>
      <c r="H54" s="43">
        <v>113</v>
      </c>
      <c r="I54" s="43">
        <v>55</v>
      </c>
      <c r="J54" s="43">
        <v>16</v>
      </c>
      <c r="K54" s="43">
        <v>6</v>
      </c>
      <c r="L54" s="44">
        <v>2</v>
      </c>
      <c r="M54" s="10"/>
      <c r="N54" s="18"/>
      <c r="O54" s="18"/>
      <c r="P54" s="18"/>
      <c r="Q54" s="18"/>
      <c r="R54" s="492" t="s">
        <v>25</v>
      </c>
      <c r="S54" s="492"/>
      <c r="T54" s="492"/>
      <c r="U54" s="492"/>
      <c r="V54" s="18"/>
    </row>
    <row r="55" spans="1:22" ht="10.5" customHeight="1">
      <c r="A55" s="6"/>
      <c r="B55" s="24">
        <v>233</v>
      </c>
      <c r="C55" s="43">
        <v>257</v>
      </c>
      <c r="D55" s="43">
        <v>197</v>
      </c>
      <c r="E55" s="43">
        <v>184</v>
      </c>
      <c r="F55" s="43">
        <v>218</v>
      </c>
      <c r="G55" s="43">
        <v>146</v>
      </c>
      <c r="H55" s="43">
        <v>107</v>
      </c>
      <c r="I55" s="43">
        <v>26</v>
      </c>
      <c r="J55" s="43">
        <v>20</v>
      </c>
      <c r="K55" s="43">
        <v>0</v>
      </c>
      <c r="L55" s="44">
        <v>0</v>
      </c>
      <c r="M55" s="10"/>
      <c r="N55" s="18"/>
      <c r="O55" s="18"/>
      <c r="P55" s="18"/>
      <c r="Q55" s="18"/>
      <c r="R55" s="492" t="s">
        <v>26</v>
      </c>
      <c r="S55" s="492"/>
      <c r="T55" s="492"/>
      <c r="U55" s="492"/>
      <c r="V55" s="18"/>
    </row>
    <row r="56" spans="1:22" ht="10.5" customHeight="1">
      <c r="A56" s="6"/>
      <c r="B56" s="24">
        <v>155</v>
      </c>
      <c r="C56" s="43">
        <v>190</v>
      </c>
      <c r="D56" s="43">
        <v>179</v>
      </c>
      <c r="E56" s="43">
        <v>126</v>
      </c>
      <c r="F56" s="43">
        <v>119</v>
      </c>
      <c r="G56" s="43">
        <v>87</v>
      </c>
      <c r="H56" s="43">
        <v>53</v>
      </c>
      <c r="I56" s="43">
        <v>40</v>
      </c>
      <c r="J56" s="43">
        <v>16</v>
      </c>
      <c r="K56" s="43">
        <v>3</v>
      </c>
      <c r="L56" s="44">
        <v>0</v>
      </c>
      <c r="M56" s="10"/>
      <c r="N56" s="18"/>
      <c r="O56" s="18"/>
      <c r="P56" s="18"/>
      <c r="Q56" s="18"/>
      <c r="R56" s="492" t="s">
        <v>30</v>
      </c>
      <c r="S56" s="492"/>
      <c r="T56" s="492"/>
      <c r="U56" s="492"/>
      <c r="V56" s="18"/>
    </row>
    <row r="57" spans="1:22" ht="10.5" customHeight="1">
      <c r="A57" s="6"/>
      <c r="B57" s="24">
        <v>150</v>
      </c>
      <c r="C57" s="43">
        <v>173</v>
      </c>
      <c r="D57" s="43">
        <v>135</v>
      </c>
      <c r="E57" s="43">
        <v>117</v>
      </c>
      <c r="F57" s="43">
        <v>115</v>
      </c>
      <c r="G57" s="43">
        <v>99</v>
      </c>
      <c r="H57" s="43">
        <v>60</v>
      </c>
      <c r="I57" s="43">
        <v>33</v>
      </c>
      <c r="J57" s="43">
        <v>21</v>
      </c>
      <c r="K57" s="43">
        <v>3</v>
      </c>
      <c r="L57" s="44">
        <v>1</v>
      </c>
      <c r="M57" s="10"/>
      <c r="N57" s="18"/>
      <c r="O57" s="18"/>
      <c r="P57" s="18"/>
      <c r="Q57" s="18"/>
      <c r="R57" s="492" t="s">
        <v>33</v>
      </c>
      <c r="S57" s="492"/>
      <c r="T57" s="492"/>
      <c r="U57" s="492"/>
      <c r="V57" s="18"/>
    </row>
    <row r="58" spans="1:22" ht="10.5" customHeight="1">
      <c r="A58" s="6"/>
      <c r="B58" s="24">
        <v>106</v>
      </c>
      <c r="C58" s="43">
        <v>111</v>
      </c>
      <c r="D58" s="43">
        <v>74</v>
      </c>
      <c r="E58" s="43">
        <v>68</v>
      </c>
      <c r="F58" s="43">
        <v>53</v>
      </c>
      <c r="G58" s="43">
        <v>39</v>
      </c>
      <c r="H58" s="43">
        <v>20</v>
      </c>
      <c r="I58" s="43">
        <v>9</v>
      </c>
      <c r="J58" s="43">
        <v>2</v>
      </c>
      <c r="K58" s="43">
        <v>1</v>
      </c>
      <c r="L58" s="44">
        <v>1</v>
      </c>
      <c r="M58" s="10"/>
      <c r="N58" s="18"/>
      <c r="O58" s="18"/>
      <c r="P58" s="18"/>
      <c r="Q58" s="18"/>
      <c r="R58" s="492" t="s">
        <v>36</v>
      </c>
      <c r="S58" s="492"/>
      <c r="T58" s="492"/>
      <c r="U58" s="492"/>
      <c r="V58" s="18"/>
    </row>
    <row r="59" spans="1:22" ht="10.5" customHeight="1">
      <c r="A59" s="6"/>
      <c r="B59" s="24">
        <v>155</v>
      </c>
      <c r="C59" s="43">
        <v>161</v>
      </c>
      <c r="D59" s="43">
        <v>146</v>
      </c>
      <c r="E59" s="43">
        <v>134</v>
      </c>
      <c r="F59" s="43">
        <v>128</v>
      </c>
      <c r="G59" s="43">
        <v>110</v>
      </c>
      <c r="H59" s="43">
        <v>84</v>
      </c>
      <c r="I59" s="43">
        <v>41</v>
      </c>
      <c r="J59" s="43">
        <v>20</v>
      </c>
      <c r="K59" s="43">
        <v>1</v>
      </c>
      <c r="L59" s="44">
        <v>2</v>
      </c>
      <c r="M59" s="10"/>
      <c r="N59" s="18"/>
      <c r="O59" s="18"/>
      <c r="P59" s="18"/>
      <c r="Q59" s="18"/>
      <c r="R59" s="492" t="s">
        <v>37</v>
      </c>
      <c r="S59" s="492"/>
      <c r="T59" s="492"/>
      <c r="U59" s="492"/>
      <c r="V59" s="18"/>
    </row>
    <row r="60" spans="1:22" ht="10.5" customHeight="1">
      <c r="A60" s="6"/>
      <c r="B60" s="24">
        <v>209</v>
      </c>
      <c r="C60" s="43">
        <v>233</v>
      </c>
      <c r="D60" s="43">
        <v>210</v>
      </c>
      <c r="E60" s="43">
        <v>223</v>
      </c>
      <c r="F60" s="43">
        <v>170</v>
      </c>
      <c r="G60" s="43">
        <v>143</v>
      </c>
      <c r="H60" s="43">
        <v>85</v>
      </c>
      <c r="I60" s="43">
        <v>36</v>
      </c>
      <c r="J60" s="43">
        <v>24</v>
      </c>
      <c r="K60" s="43">
        <v>4</v>
      </c>
      <c r="L60" s="44">
        <v>0</v>
      </c>
      <c r="M60" s="10"/>
      <c r="N60" s="18"/>
      <c r="O60" s="18"/>
      <c r="P60" s="18"/>
      <c r="Q60" s="18"/>
      <c r="R60" s="492" t="s">
        <v>68</v>
      </c>
      <c r="S60" s="492"/>
      <c r="T60" s="492"/>
      <c r="U60" s="492"/>
      <c r="V60" s="18"/>
    </row>
    <row r="61" spans="1:22" ht="10.5" customHeight="1">
      <c r="A61" s="6"/>
      <c r="B61" s="24">
        <v>226</v>
      </c>
      <c r="C61" s="43">
        <v>284</v>
      </c>
      <c r="D61" s="43">
        <v>280</v>
      </c>
      <c r="E61" s="43">
        <v>250</v>
      </c>
      <c r="F61" s="43">
        <v>266</v>
      </c>
      <c r="G61" s="43">
        <v>239</v>
      </c>
      <c r="H61" s="43">
        <v>160</v>
      </c>
      <c r="I61" s="43">
        <v>78</v>
      </c>
      <c r="J61" s="43">
        <v>30</v>
      </c>
      <c r="K61" s="43">
        <v>11</v>
      </c>
      <c r="L61" s="44">
        <v>2</v>
      </c>
      <c r="M61" s="10"/>
      <c r="N61" s="18"/>
      <c r="O61" s="18"/>
      <c r="P61" s="18"/>
      <c r="Q61" s="18"/>
      <c r="R61" s="492" t="s">
        <v>69</v>
      </c>
      <c r="S61" s="492"/>
      <c r="T61" s="492"/>
      <c r="U61" s="492"/>
      <c r="V61" s="18"/>
    </row>
    <row r="62" spans="1:22" ht="6.75" customHeight="1">
      <c r="A62" s="6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46"/>
      <c r="M62" s="10"/>
      <c r="N62" s="18"/>
      <c r="O62" s="18"/>
      <c r="P62" s="18"/>
      <c r="Q62" s="18"/>
      <c r="R62" s="18"/>
      <c r="S62" s="18"/>
      <c r="T62" s="18"/>
      <c r="U62" s="18"/>
      <c r="V62" s="18"/>
    </row>
    <row r="63" spans="1:22" s="11" customFormat="1" ht="10.5" customHeight="1">
      <c r="A63" s="64"/>
      <c r="B63" s="16">
        <v>1681</v>
      </c>
      <c r="C63" s="16">
        <v>2035</v>
      </c>
      <c r="D63" s="16">
        <v>1713</v>
      </c>
      <c r="E63" s="16">
        <v>1559</v>
      </c>
      <c r="F63" s="16">
        <v>1488</v>
      </c>
      <c r="G63" s="16">
        <v>1091</v>
      </c>
      <c r="H63" s="16">
        <v>630</v>
      </c>
      <c r="I63" s="16">
        <v>324</v>
      </c>
      <c r="J63" s="16">
        <v>153</v>
      </c>
      <c r="K63" s="16">
        <v>36</v>
      </c>
      <c r="L63" s="41">
        <v>6</v>
      </c>
      <c r="M63" s="58"/>
      <c r="N63" s="486" t="s">
        <v>81</v>
      </c>
      <c r="O63" s="486"/>
      <c r="P63" s="486"/>
      <c r="Q63" s="486"/>
      <c r="R63" s="486"/>
      <c r="S63" s="486"/>
      <c r="T63" s="486"/>
      <c r="U63" s="486"/>
      <c r="V63" s="13"/>
    </row>
    <row r="64" spans="1:22" ht="10.5" customHeight="1">
      <c r="A64" s="6"/>
      <c r="B64" s="24">
        <v>62</v>
      </c>
      <c r="C64" s="43">
        <v>105</v>
      </c>
      <c r="D64" s="43">
        <v>109</v>
      </c>
      <c r="E64" s="43">
        <v>107</v>
      </c>
      <c r="F64" s="43">
        <v>94</v>
      </c>
      <c r="G64" s="43">
        <v>59</v>
      </c>
      <c r="H64" s="43">
        <v>28</v>
      </c>
      <c r="I64" s="43">
        <v>9</v>
      </c>
      <c r="J64" s="43">
        <v>8</v>
      </c>
      <c r="K64" s="43">
        <v>0</v>
      </c>
      <c r="L64" s="44">
        <v>0</v>
      </c>
      <c r="M64" s="10"/>
      <c r="N64" s="18"/>
      <c r="O64" s="18"/>
      <c r="P64" s="18"/>
      <c r="Q64" s="18"/>
      <c r="R64" s="492" t="s">
        <v>25</v>
      </c>
      <c r="S64" s="492"/>
      <c r="T64" s="492"/>
      <c r="U64" s="492"/>
      <c r="V64" s="18"/>
    </row>
    <row r="65" spans="1:22" ht="10.5" customHeight="1">
      <c r="A65" s="6"/>
      <c r="B65" s="24">
        <v>273</v>
      </c>
      <c r="C65" s="43">
        <v>337</v>
      </c>
      <c r="D65" s="43">
        <v>272</v>
      </c>
      <c r="E65" s="43">
        <v>202</v>
      </c>
      <c r="F65" s="43">
        <v>246</v>
      </c>
      <c r="G65" s="43">
        <v>161</v>
      </c>
      <c r="H65" s="43">
        <v>114</v>
      </c>
      <c r="I65" s="43">
        <v>60</v>
      </c>
      <c r="J65" s="43">
        <v>25</v>
      </c>
      <c r="K65" s="43">
        <v>6</v>
      </c>
      <c r="L65" s="44">
        <v>0</v>
      </c>
      <c r="M65" s="10"/>
      <c r="N65" s="18"/>
      <c r="O65" s="18"/>
      <c r="P65" s="18"/>
      <c r="Q65" s="18"/>
      <c r="R65" s="492" t="s">
        <v>26</v>
      </c>
      <c r="S65" s="492"/>
      <c r="T65" s="492"/>
      <c r="U65" s="492"/>
      <c r="V65" s="18"/>
    </row>
    <row r="66" spans="1:22" ht="10.5" customHeight="1">
      <c r="A66" s="6"/>
      <c r="B66" s="24">
        <v>309</v>
      </c>
      <c r="C66" s="43">
        <v>354</v>
      </c>
      <c r="D66" s="43">
        <v>270</v>
      </c>
      <c r="E66" s="43">
        <v>245</v>
      </c>
      <c r="F66" s="43">
        <v>189</v>
      </c>
      <c r="G66" s="43">
        <v>176</v>
      </c>
      <c r="H66" s="43">
        <v>92</v>
      </c>
      <c r="I66" s="43">
        <v>54</v>
      </c>
      <c r="J66" s="43">
        <v>23</v>
      </c>
      <c r="K66" s="43">
        <v>7</v>
      </c>
      <c r="L66" s="44">
        <v>3</v>
      </c>
      <c r="M66" s="10"/>
      <c r="N66" s="18"/>
      <c r="O66" s="18"/>
      <c r="P66" s="18"/>
      <c r="Q66" s="18"/>
      <c r="R66" s="492" t="s">
        <v>30</v>
      </c>
      <c r="S66" s="492"/>
      <c r="T66" s="492"/>
      <c r="U66" s="492"/>
      <c r="V66" s="18"/>
    </row>
    <row r="67" spans="1:22" ht="10.5" customHeight="1">
      <c r="A67" s="6"/>
      <c r="B67" s="24">
        <v>260</v>
      </c>
      <c r="C67" s="43">
        <v>270</v>
      </c>
      <c r="D67" s="43">
        <v>336</v>
      </c>
      <c r="E67" s="43">
        <v>345</v>
      </c>
      <c r="F67" s="43">
        <v>349</v>
      </c>
      <c r="G67" s="43">
        <v>222</v>
      </c>
      <c r="H67" s="43">
        <v>109</v>
      </c>
      <c r="I67" s="43">
        <v>63</v>
      </c>
      <c r="J67" s="43">
        <v>33</v>
      </c>
      <c r="K67" s="43">
        <v>8</v>
      </c>
      <c r="L67" s="44">
        <v>1</v>
      </c>
      <c r="M67" s="10"/>
      <c r="N67" s="18"/>
      <c r="O67" s="18"/>
      <c r="P67" s="18"/>
      <c r="Q67" s="18"/>
      <c r="R67" s="492" t="s">
        <v>33</v>
      </c>
      <c r="S67" s="492"/>
      <c r="T67" s="492"/>
      <c r="U67" s="492"/>
      <c r="V67" s="18"/>
    </row>
    <row r="68" spans="1:22" ht="10.5" customHeight="1">
      <c r="A68" s="6"/>
      <c r="B68" s="24">
        <v>189</v>
      </c>
      <c r="C68" s="43">
        <v>267</v>
      </c>
      <c r="D68" s="43">
        <v>183</v>
      </c>
      <c r="E68" s="43">
        <v>172</v>
      </c>
      <c r="F68" s="43">
        <v>163</v>
      </c>
      <c r="G68" s="43">
        <v>116</v>
      </c>
      <c r="H68" s="43">
        <v>59</v>
      </c>
      <c r="I68" s="43">
        <v>39</v>
      </c>
      <c r="J68" s="43">
        <v>13</v>
      </c>
      <c r="K68" s="43">
        <v>2</v>
      </c>
      <c r="L68" s="44">
        <v>0</v>
      </c>
      <c r="M68" s="10"/>
      <c r="N68" s="18"/>
      <c r="O68" s="18"/>
      <c r="P68" s="18"/>
      <c r="Q68" s="18"/>
      <c r="R68" s="492" t="s">
        <v>36</v>
      </c>
      <c r="S68" s="492"/>
      <c r="T68" s="492"/>
      <c r="U68" s="492"/>
      <c r="V68" s="18"/>
    </row>
    <row r="69" spans="1:22" ht="10.5" customHeight="1">
      <c r="A69" s="6"/>
      <c r="B69" s="24">
        <v>169</v>
      </c>
      <c r="C69" s="43">
        <v>191</v>
      </c>
      <c r="D69" s="43">
        <v>148</v>
      </c>
      <c r="E69" s="43">
        <v>138</v>
      </c>
      <c r="F69" s="43">
        <v>152</v>
      </c>
      <c r="G69" s="43">
        <v>93</v>
      </c>
      <c r="H69" s="43">
        <v>63</v>
      </c>
      <c r="I69" s="43">
        <v>26</v>
      </c>
      <c r="J69" s="43">
        <v>10</v>
      </c>
      <c r="K69" s="43">
        <v>7</v>
      </c>
      <c r="L69" s="44">
        <v>0</v>
      </c>
      <c r="M69" s="10"/>
      <c r="N69" s="18"/>
      <c r="O69" s="18"/>
      <c r="P69" s="18"/>
      <c r="Q69" s="18"/>
      <c r="R69" s="492" t="s">
        <v>37</v>
      </c>
      <c r="S69" s="492"/>
      <c r="T69" s="492"/>
      <c r="U69" s="492"/>
      <c r="V69" s="18"/>
    </row>
    <row r="70" spans="1:22" ht="10.5" customHeight="1">
      <c r="A70" s="6"/>
      <c r="B70" s="24">
        <v>199</v>
      </c>
      <c r="C70" s="43">
        <v>258</v>
      </c>
      <c r="D70" s="43">
        <v>200</v>
      </c>
      <c r="E70" s="43">
        <v>156</v>
      </c>
      <c r="F70" s="43">
        <v>141</v>
      </c>
      <c r="G70" s="43">
        <v>122</v>
      </c>
      <c r="H70" s="43">
        <v>82</v>
      </c>
      <c r="I70" s="43">
        <v>40</v>
      </c>
      <c r="J70" s="43">
        <v>14</v>
      </c>
      <c r="K70" s="43">
        <v>3</v>
      </c>
      <c r="L70" s="44">
        <v>2</v>
      </c>
      <c r="M70" s="10"/>
      <c r="N70" s="18"/>
      <c r="O70" s="18"/>
      <c r="P70" s="18"/>
      <c r="Q70" s="18"/>
      <c r="R70" s="492" t="s">
        <v>68</v>
      </c>
      <c r="S70" s="492"/>
      <c r="T70" s="492"/>
      <c r="U70" s="492"/>
      <c r="V70" s="18"/>
    </row>
    <row r="71" spans="1:22" ht="10.5" customHeight="1">
      <c r="A71" s="6"/>
      <c r="B71" s="24">
        <v>220</v>
      </c>
      <c r="C71" s="43">
        <v>253</v>
      </c>
      <c r="D71" s="43">
        <v>195</v>
      </c>
      <c r="E71" s="43">
        <v>194</v>
      </c>
      <c r="F71" s="43">
        <v>154</v>
      </c>
      <c r="G71" s="43">
        <v>142</v>
      </c>
      <c r="H71" s="43">
        <v>83</v>
      </c>
      <c r="I71" s="43">
        <v>33</v>
      </c>
      <c r="J71" s="43">
        <v>27</v>
      </c>
      <c r="K71" s="43">
        <v>3</v>
      </c>
      <c r="L71" s="44">
        <v>0</v>
      </c>
      <c r="M71" s="10"/>
      <c r="N71" s="18"/>
      <c r="O71" s="18"/>
      <c r="P71" s="18"/>
      <c r="Q71" s="18"/>
      <c r="R71" s="492" t="s">
        <v>69</v>
      </c>
      <c r="S71" s="492"/>
      <c r="T71" s="492"/>
      <c r="U71" s="492"/>
      <c r="V71" s="18"/>
    </row>
    <row r="72" spans="1:22" ht="6.75" customHeight="1">
      <c r="A72" s="6"/>
      <c r="B72" s="24"/>
      <c r="C72" s="43"/>
      <c r="D72" s="43"/>
      <c r="E72" s="43"/>
      <c r="F72" s="43"/>
      <c r="G72" s="43"/>
      <c r="H72" s="43"/>
      <c r="I72" s="43"/>
      <c r="J72" s="43"/>
      <c r="K72" s="43"/>
      <c r="L72" s="44"/>
      <c r="M72" s="10"/>
      <c r="N72" s="18"/>
      <c r="O72" s="18"/>
      <c r="P72" s="18"/>
      <c r="Q72" s="18"/>
      <c r="R72" s="18"/>
      <c r="S72" s="18"/>
      <c r="T72" s="18"/>
      <c r="U72" s="18"/>
      <c r="V72" s="18"/>
    </row>
    <row r="73" spans="1:22" s="11" customFormat="1" ht="10.5" customHeight="1">
      <c r="A73" s="64"/>
      <c r="B73" s="16">
        <v>1100</v>
      </c>
      <c r="C73" s="16">
        <v>1278</v>
      </c>
      <c r="D73" s="16">
        <v>992</v>
      </c>
      <c r="E73" s="16">
        <v>1048</v>
      </c>
      <c r="F73" s="16">
        <v>999</v>
      </c>
      <c r="G73" s="16">
        <v>759</v>
      </c>
      <c r="H73" s="16">
        <v>461</v>
      </c>
      <c r="I73" s="16">
        <v>198</v>
      </c>
      <c r="J73" s="16">
        <v>93</v>
      </c>
      <c r="K73" s="16">
        <v>28</v>
      </c>
      <c r="L73" s="41">
        <v>4</v>
      </c>
      <c r="M73" s="58"/>
      <c r="N73" s="486" t="s">
        <v>82</v>
      </c>
      <c r="O73" s="486"/>
      <c r="P73" s="486"/>
      <c r="Q73" s="486"/>
      <c r="R73" s="486"/>
      <c r="S73" s="486"/>
      <c r="T73" s="486"/>
      <c r="U73" s="486"/>
      <c r="V73" s="13"/>
    </row>
    <row r="74" spans="1:22" ht="10.5" customHeight="1">
      <c r="A74" s="6"/>
      <c r="B74" s="24">
        <v>329</v>
      </c>
      <c r="C74" s="43">
        <v>321</v>
      </c>
      <c r="D74" s="43">
        <v>310</v>
      </c>
      <c r="E74" s="43">
        <v>298</v>
      </c>
      <c r="F74" s="43">
        <v>264</v>
      </c>
      <c r="G74" s="43">
        <v>230</v>
      </c>
      <c r="H74" s="43">
        <v>128</v>
      </c>
      <c r="I74" s="43">
        <v>67</v>
      </c>
      <c r="J74" s="43">
        <v>26</v>
      </c>
      <c r="K74" s="43">
        <v>9</v>
      </c>
      <c r="L74" s="44">
        <v>0</v>
      </c>
      <c r="M74" s="10"/>
      <c r="N74" s="18"/>
      <c r="O74" s="18"/>
      <c r="P74" s="18"/>
      <c r="Q74" s="18"/>
      <c r="R74" s="492" t="s">
        <v>25</v>
      </c>
      <c r="S74" s="492"/>
      <c r="T74" s="492"/>
      <c r="U74" s="492"/>
      <c r="V74" s="18"/>
    </row>
    <row r="75" spans="1:22" ht="10.5" customHeight="1">
      <c r="A75" s="6"/>
      <c r="B75" s="24">
        <v>233</v>
      </c>
      <c r="C75" s="43">
        <v>270</v>
      </c>
      <c r="D75" s="43">
        <v>199</v>
      </c>
      <c r="E75" s="43">
        <v>199</v>
      </c>
      <c r="F75" s="43">
        <v>196</v>
      </c>
      <c r="G75" s="43">
        <v>134</v>
      </c>
      <c r="H75" s="43">
        <v>84</v>
      </c>
      <c r="I75" s="43">
        <v>45</v>
      </c>
      <c r="J75" s="43">
        <v>27</v>
      </c>
      <c r="K75" s="43">
        <v>5</v>
      </c>
      <c r="L75" s="44">
        <v>2</v>
      </c>
      <c r="M75" s="10"/>
      <c r="N75" s="18"/>
      <c r="O75" s="18"/>
      <c r="P75" s="18"/>
      <c r="Q75" s="18"/>
      <c r="R75" s="492" t="s">
        <v>26</v>
      </c>
      <c r="S75" s="492"/>
      <c r="T75" s="492"/>
      <c r="U75" s="492"/>
      <c r="V75" s="18"/>
    </row>
    <row r="76" spans="1:22" ht="10.5" customHeight="1">
      <c r="A76" s="6"/>
      <c r="B76" s="24">
        <v>289</v>
      </c>
      <c r="C76" s="43">
        <v>380</v>
      </c>
      <c r="D76" s="43">
        <v>266</v>
      </c>
      <c r="E76" s="43">
        <v>273</v>
      </c>
      <c r="F76" s="43">
        <v>300</v>
      </c>
      <c r="G76" s="43">
        <v>213</v>
      </c>
      <c r="H76" s="43">
        <v>128</v>
      </c>
      <c r="I76" s="43">
        <v>49</v>
      </c>
      <c r="J76" s="43">
        <v>18</v>
      </c>
      <c r="K76" s="43">
        <v>8</v>
      </c>
      <c r="L76" s="44">
        <v>1</v>
      </c>
      <c r="M76" s="10"/>
      <c r="N76" s="18"/>
      <c r="O76" s="18"/>
      <c r="P76" s="18"/>
      <c r="Q76" s="18"/>
      <c r="R76" s="492" t="s">
        <v>30</v>
      </c>
      <c r="S76" s="492"/>
      <c r="T76" s="492"/>
      <c r="U76" s="492"/>
      <c r="V76" s="18"/>
    </row>
    <row r="77" spans="1:22" ht="10.5" customHeight="1">
      <c r="A77" s="6"/>
      <c r="B77" s="24">
        <v>249</v>
      </c>
      <c r="C77" s="43">
        <v>307</v>
      </c>
      <c r="D77" s="43">
        <v>217</v>
      </c>
      <c r="E77" s="43">
        <v>278</v>
      </c>
      <c r="F77" s="43">
        <v>239</v>
      </c>
      <c r="G77" s="43">
        <v>182</v>
      </c>
      <c r="H77" s="43">
        <v>121</v>
      </c>
      <c r="I77" s="43">
        <v>37</v>
      </c>
      <c r="J77" s="43">
        <v>22</v>
      </c>
      <c r="K77" s="43">
        <v>6</v>
      </c>
      <c r="L77" s="44">
        <v>1</v>
      </c>
      <c r="M77" s="10"/>
      <c r="N77" s="18"/>
      <c r="O77" s="18"/>
      <c r="P77" s="18"/>
      <c r="Q77" s="18"/>
      <c r="R77" s="492" t="s">
        <v>33</v>
      </c>
      <c r="S77" s="492"/>
      <c r="T77" s="492"/>
      <c r="U77" s="492"/>
      <c r="V77" s="18"/>
    </row>
    <row r="78" spans="1:22" ht="6.75" customHeight="1">
      <c r="A78" s="6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46"/>
      <c r="M78" s="10"/>
      <c r="N78" s="7"/>
      <c r="O78" s="7"/>
      <c r="P78" s="7"/>
      <c r="Q78" s="7"/>
      <c r="R78" s="7"/>
      <c r="S78" s="7"/>
      <c r="T78" s="7"/>
      <c r="U78" s="7"/>
      <c r="V78" s="7"/>
    </row>
    <row r="79" spans="1:22" s="11" customFormat="1" ht="10.5" customHeight="1">
      <c r="A79" s="64"/>
      <c r="B79" s="16">
        <v>142</v>
      </c>
      <c r="C79" s="16">
        <v>139</v>
      </c>
      <c r="D79" s="16">
        <v>113</v>
      </c>
      <c r="E79" s="16">
        <v>111</v>
      </c>
      <c r="F79" s="16">
        <v>103</v>
      </c>
      <c r="G79" s="16">
        <v>89</v>
      </c>
      <c r="H79" s="16">
        <v>46</v>
      </c>
      <c r="I79" s="16">
        <v>28</v>
      </c>
      <c r="J79" s="16">
        <v>10</v>
      </c>
      <c r="K79" s="16">
        <v>2</v>
      </c>
      <c r="L79" s="41">
        <v>0</v>
      </c>
      <c r="M79" s="58"/>
      <c r="N79" s="486" t="s">
        <v>83</v>
      </c>
      <c r="O79" s="486"/>
      <c r="P79" s="486"/>
      <c r="Q79" s="486"/>
      <c r="R79" s="486"/>
      <c r="S79" s="486"/>
      <c r="T79" s="486"/>
      <c r="U79" s="486"/>
      <c r="V79" s="13"/>
    </row>
    <row r="80" spans="1:22" ht="10.5" customHeight="1">
      <c r="A80" s="6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60"/>
      <c r="N80" s="28"/>
      <c r="O80" s="28"/>
      <c r="P80" s="28"/>
      <c r="Q80" s="28"/>
      <c r="R80" s="28"/>
      <c r="S80" s="28"/>
      <c r="T80" s="28"/>
      <c r="U80" s="28"/>
      <c r="V80" s="28"/>
    </row>
    <row r="81" spans="1:12" ht="10.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ht="11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ht="11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ht="11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ht="11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2" ht="11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ht="11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ht="11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90" spans="2:13" ht="11.25">
      <c r="B90" s="432">
        <f aca="true" t="shared" si="0" ref="B90:L90">SUM(B9,B14,B20,B26,B33,B40,B48,B53,B63,B73,B79)</f>
        <v>8779</v>
      </c>
      <c r="C90" s="432">
        <f t="shared" si="0"/>
        <v>10784</v>
      </c>
      <c r="D90" s="432">
        <f t="shared" si="0"/>
        <v>9242</v>
      </c>
      <c r="E90" s="432">
        <f t="shared" si="0"/>
        <v>8985</v>
      </c>
      <c r="F90" s="432">
        <f t="shared" si="0"/>
        <v>8439</v>
      </c>
      <c r="G90" s="432">
        <f t="shared" si="0"/>
        <v>5924</v>
      </c>
      <c r="H90" s="432">
        <f t="shared" si="0"/>
        <v>3651</v>
      </c>
      <c r="I90" s="432">
        <f t="shared" si="0"/>
        <v>1765</v>
      </c>
      <c r="J90" s="432">
        <f t="shared" si="0"/>
        <v>817</v>
      </c>
      <c r="K90" s="432">
        <f t="shared" si="0"/>
        <v>197</v>
      </c>
      <c r="L90" s="432">
        <f t="shared" si="0"/>
        <v>26</v>
      </c>
      <c r="M90" s="432"/>
    </row>
  </sheetData>
  <mergeCells count="75">
    <mergeCell ref="N79:U79"/>
    <mergeCell ref="R77:U77"/>
    <mergeCell ref="R70:U70"/>
    <mergeCell ref="R71:U71"/>
    <mergeCell ref="N73:U73"/>
    <mergeCell ref="B3:V3"/>
    <mergeCell ref="B4:V4"/>
    <mergeCell ref="R75:U75"/>
    <mergeCell ref="R76:U76"/>
    <mergeCell ref="R74:U74"/>
    <mergeCell ref="R66:U66"/>
    <mergeCell ref="R67:U67"/>
    <mergeCell ref="R68:U68"/>
    <mergeCell ref="R69:U69"/>
    <mergeCell ref="R61:U61"/>
    <mergeCell ref="N63:U63"/>
    <mergeCell ref="R64:U64"/>
    <mergeCell ref="R65:U65"/>
    <mergeCell ref="R57:U57"/>
    <mergeCell ref="R58:U58"/>
    <mergeCell ref="R59:U59"/>
    <mergeCell ref="R60:U60"/>
    <mergeCell ref="N53:U53"/>
    <mergeCell ref="R54:U54"/>
    <mergeCell ref="R55:U55"/>
    <mergeCell ref="R56:U56"/>
    <mergeCell ref="N48:U48"/>
    <mergeCell ref="R49:U49"/>
    <mergeCell ref="R50:U50"/>
    <mergeCell ref="R51:U51"/>
    <mergeCell ref="R43:U43"/>
    <mergeCell ref="R44:U44"/>
    <mergeCell ref="R45:U45"/>
    <mergeCell ref="R46:U46"/>
    <mergeCell ref="R38:U38"/>
    <mergeCell ref="N40:U40"/>
    <mergeCell ref="R41:U41"/>
    <mergeCell ref="R42:U42"/>
    <mergeCell ref="R34:U34"/>
    <mergeCell ref="R35:U35"/>
    <mergeCell ref="R36:U36"/>
    <mergeCell ref="R37:U37"/>
    <mergeCell ref="R29:U29"/>
    <mergeCell ref="R30:U30"/>
    <mergeCell ref="R31:U31"/>
    <mergeCell ref="N33:U33"/>
    <mergeCell ref="R24:U24"/>
    <mergeCell ref="N26:U26"/>
    <mergeCell ref="R27:U27"/>
    <mergeCell ref="R28:U28"/>
    <mergeCell ref="N20:U20"/>
    <mergeCell ref="R21:U21"/>
    <mergeCell ref="R22:U22"/>
    <mergeCell ref="R23:U23"/>
    <mergeCell ref="R15:U15"/>
    <mergeCell ref="R16:U16"/>
    <mergeCell ref="R17:U17"/>
    <mergeCell ref="R18:U18"/>
    <mergeCell ref="R10:U10"/>
    <mergeCell ref="R11:U11"/>
    <mergeCell ref="R12:U12"/>
    <mergeCell ref="N14:U14"/>
    <mergeCell ref="N9:U9"/>
    <mergeCell ref="J6:J7"/>
    <mergeCell ref="K6:K7"/>
    <mergeCell ref="L6:L7"/>
    <mergeCell ref="M6:V7"/>
    <mergeCell ref="F6:F7"/>
    <mergeCell ref="G6:G7"/>
    <mergeCell ref="H6:H7"/>
    <mergeCell ref="I6:I7"/>
    <mergeCell ref="B6:B7"/>
    <mergeCell ref="C6:C7"/>
    <mergeCell ref="D6:D7"/>
    <mergeCell ref="E6:E7"/>
  </mergeCells>
  <printOptions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9"/>
  <dimension ref="A1:Y98"/>
  <sheetViews>
    <sheetView view="pageBreakPreview" zoomScale="60" workbookViewId="0" topLeftCell="A46">
      <selection activeCell="R109" sqref="R109"/>
    </sheetView>
  </sheetViews>
  <sheetFormatPr defaultColWidth="9.00390625" defaultRowHeight="13.5"/>
  <cols>
    <col min="1" max="11" width="1.625" style="2" customWidth="1"/>
    <col min="12" max="12" width="9.00390625" style="2" customWidth="1"/>
    <col min="13" max="22" width="7.375" style="2" customWidth="1"/>
    <col min="23" max="23" width="1.625" style="2" customWidth="1"/>
    <col min="24" max="24" width="1.875" style="2" customWidth="1"/>
    <col min="25" max="16384" width="9.00390625" style="2" customWidth="1"/>
  </cols>
  <sheetData>
    <row r="1" spans="1:3" ht="10.5" customHeight="1">
      <c r="A1" s="1" t="s">
        <v>411</v>
      </c>
      <c r="C1" s="3"/>
    </row>
    <row r="2" ht="10.5" customHeight="1"/>
    <row r="3" spans="2:23" s="4" customFormat="1" ht="18" customHeight="1">
      <c r="B3" s="499" t="s">
        <v>590</v>
      </c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  <c r="P3" s="499"/>
      <c r="Q3" s="499"/>
      <c r="R3" s="499"/>
      <c r="S3" s="499"/>
      <c r="T3" s="499"/>
      <c r="U3" s="499"/>
      <c r="V3" s="499"/>
      <c r="W3" s="5"/>
    </row>
    <row r="4" spans="2:23" ht="12.75" customHeight="1">
      <c r="B4" s="498" t="s">
        <v>59</v>
      </c>
      <c r="C4" s="498"/>
      <c r="D4" s="498"/>
      <c r="E4" s="498"/>
      <c r="F4" s="498"/>
      <c r="G4" s="498"/>
      <c r="H4" s="498"/>
      <c r="I4" s="498"/>
      <c r="J4" s="498"/>
      <c r="K4" s="498"/>
      <c r="L4" s="498"/>
      <c r="M4" s="498"/>
      <c r="N4" s="498"/>
      <c r="O4" s="498"/>
      <c r="P4" s="498"/>
      <c r="Q4" s="498"/>
      <c r="R4" s="498"/>
      <c r="S4" s="498"/>
      <c r="T4" s="498"/>
      <c r="U4" s="498"/>
      <c r="V4" s="498"/>
      <c r="W4" s="6"/>
    </row>
    <row r="5" spans="2:23" ht="12.75" customHeigh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</row>
    <row r="6" spans="2:23" ht="15.75" customHeight="1">
      <c r="B6" s="493" t="s">
        <v>11</v>
      </c>
      <c r="C6" s="493"/>
      <c r="D6" s="493"/>
      <c r="E6" s="493"/>
      <c r="F6" s="493"/>
      <c r="G6" s="493"/>
      <c r="H6" s="493"/>
      <c r="I6" s="493"/>
      <c r="J6" s="493"/>
      <c r="K6" s="494"/>
      <c r="L6" s="489" t="s">
        <v>12</v>
      </c>
      <c r="M6" s="487" t="s">
        <v>13</v>
      </c>
      <c r="N6" s="487" t="s">
        <v>14</v>
      </c>
      <c r="O6" s="487" t="s">
        <v>15</v>
      </c>
      <c r="P6" s="487" t="s">
        <v>16</v>
      </c>
      <c r="Q6" s="487" t="s">
        <v>17</v>
      </c>
      <c r="R6" s="487" t="s">
        <v>18</v>
      </c>
      <c r="S6" s="487" t="s">
        <v>19</v>
      </c>
      <c r="T6" s="487" t="s">
        <v>20</v>
      </c>
      <c r="U6" s="487" t="s">
        <v>21</v>
      </c>
      <c r="V6" s="487" t="s">
        <v>22</v>
      </c>
      <c r="W6" s="8"/>
    </row>
    <row r="7" spans="2:23" ht="15.75" customHeight="1">
      <c r="B7" s="495"/>
      <c r="C7" s="495"/>
      <c r="D7" s="495"/>
      <c r="E7" s="495"/>
      <c r="F7" s="495"/>
      <c r="G7" s="495"/>
      <c r="H7" s="495"/>
      <c r="I7" s="495"/>
      <c r="J7" s="495"/>
      <c r="K7" s="496"/>
      <c r="L7" s="490"/>
      <c r="M7" s="488"/>
      <c r="N7" s="488"/>
      <c r="O7" s="488"/>
      <c r="P7" s="488"/>
      <c r="Q7" s="488"/>
      <c r="R7" s="488"/>
      <c r="S7" s="488"/>
      <c r="T7" s="488"/>
      <c r="U7" s="488"/>
      <c r="V7" s="488"/>
      <c r="W7" s="8"/>
    </row>
    <row r="8" spans="2:12" ht="10.5" customHeight="1">
      <c r="B8" s="7"/>
      <c r="C8" s="7"/>
      <c r="D8" s="7"/>
      <c r="E8" s="7"/>
      <c r="F8" s="7"/>
      <c r="G8" s="7"/>
      <c r="H8" s="7"/>
      <c r="I8" s="7"/>
      <c r="J8" s="7"/>
      <c r="K8" s="9"/>
      <c r="L8" s="49"/>
    </row>
    <row r="9" spans="2:23" s="11" customFormat="1" ht="10.5" customHeight="1">
      <c r="B9" s="12"/>
      <c r="C9" s="486" t="s">
        <v>84</v>
      </c>
      <c r="D9" s="486"/>
      <c r="E9" s="486"/>
      <c r="F9" s="486"/>
      <c r="G9" s="486"/>
      <c r="H9" s="486"/>
      <c r="I9" s="486"/>
      <c r="J9" s="486"/>
      <c r="K9" s="14"/>
      <c r="L9" s="15">
        <v>16156</v>
      </c>
      <c r="M9" s="16">
        <v>704</v>
      </c>
      <c r="N9" s="16">
        <v>730</v>
      </c>
      <c r="O9" s="16">
        <v>703</v>
      </c>
      <c r="P9" s="16">
        <v>738</v>
      </c>
      <c r="Q9" s="16">
        <v>1116</v>
      </c>
      <c r="R9" s="16">
        <v>1342</v>
      </c>
      <c r="S9" s="16">
        <v>1467</v>
      </c>
      <c r="T9" s="16">
        <v>1417</v>
      </c>
      <c r="U9" s="16">
        <v>1234</v>
      </c>
      <c r="V9" s="16">
        <v>1035</v>
      </c>
      <c r="W9" s="23"/>
    </row>
    <row r="10" spans="2:23" ht="10.5" customHeight="1">
      <c r="B10" s="7"/>
      <c r="C10" s="18"/>
      <c r="D10" s="18"/>
      <c r="E10" s="18"/>
      <c r="F10" s="18"/>
      <c r="G10" s="492" t="s">
        <v>25</v>
      </c>
      <c r="H10" s="492"/>
      <c r="I10" s="492"/>
      <c r="J10" s="492"/>
      <c r="K10" s="19"/>
      <c r="L10" s="20">
        <v>2166</v>
      </c>
      <c r="M10" s="21">
        <v>97</v>
      </c>
      <c r="N10" s="21">
        <v>86</v>
      </c>
      <c r="O10" s="21">
        <v>78</v>
      </c>
      <c r="P10" s="21">
        <v>117</v>
      </c>
      <c r="Q10" s="21">
        <v>149</v>
      </c>
      <c r="R10" s="21">
        <v>218</v>
      </c>
      <c r="S10" s="21">
        <v>210</v>
      </c>
      <c r="T10" s="21">
        <v>190</v>
      </c>
      <c r="U10" s="21">
        <v>145</v>
      </c>
      <c r="V10" s="21">
        <v>117</v>
      </c>
      <c r="W10" s="43"/>
    </row>
    <row r="11" spans="2:23" ht="10.5" customHeight="1">
      <c r="B11" s="7"/>
      <c r="C11" s="18"/>
      <c r="D11" s="18"/>
      <c r="E11" s="18"/>
      <c r="F11" s="18"/>
      <c r="G11" s="492" t="s">
        <v>26</v>
      </c>
      <c r="H11" s="492"/>
      <c r="I11" s="492"/>
      <c r="J11" s="492"/>
      <c r="K11" s="19"/>
      <c r="L11" s="20">
        <v>3068</v>
      </c>
      <c r="M11" s="21">
        <v>159</v>
      </c>
      <c r="N11" s="21">
        <v>155</v>
      </c>
      <c r="O11" s="21">
        <v>155</v>
      </c>
      <c r="P11" s="21">
        <v>120</v>
      </c>
      <c r="Q11" s="21">
        <v>231</v>
      </c>
      <c r="R11" s="21">
        <v>225</v>
      </c>
      <c r="S11" s="21">
        <v>267</v>
      </c>
      <c r="T11" s="21">
        <v>267</v>
      </c>
      <c r="U11" s="21">
        <v>252</v>
      </c>
      <c r="V11" s="21">
        <v>206</v>
      </c>
      <c r="W11" s="43"/>
    </row>
    <row r="12" spans="2:23" ht="10.5" customHeight="1">
      <c r="B12" s="7"/>
      <c r="C12" s="18"/>
      <c r="D12" s="18"/>
      <c r="E12" s="18"/>
      <c r="F12" s="18"/>
      <c r="G12" s="492" t="s">
        <v>30</v>
      </c>
      <c r="H12" s="492"/>
      <c r="I12" s="492"/>
      <c r="J12" s="492"/>
      <c r="K12" s="19"/>
      <c r="L12" s="20">
        <v>2019</v>
      </c>
      <c r="M12" s="21">
        <v>96</v>
      </c>
      <c r="N12" s="21">
        <v>92</v>
      </c>
      <c r="O12" s="21">
        <v>71</v>
      </c>
      <c r="P12" s="21">
        <v>79</v>
      </c>
      <c r="Q12" s="21">
        <v>129</v>
      </c>
      <c r="R12" s="21">
        <v>114</v>
      </c>
      <c r="S12" s="21">
        <v>178</v>
      </c>
      <c r="T12" s="21">
        <v>162</v>
      </c>
      <c r="U12" s="21">
        <v>153</v>
      </c>
      <c r="V12" s="21">
        <v>97</v>
      </c>
      <c r="W12" s="43"/>
    </row>
    <row r="13" spans="2:23" ht="10.5" customHeight="1">
      <c r="B13" s="7"/>
      <c r="C13" s="18"/>
      <c r="D13" s="18"/>
      <c r="E13" s="18"/>
      <c r="F13" s="18"/>
      <c r="G13" s="492" t="s">
        <v>33</v>
      </c>
      <c r="H13" s="492"/>
      <c r="I13" s="492"/>
      <c r="J13" s="492"/>
      <c r="K13" s="19"/>
      <c r="L13" s="20">
        <v>3193</v>
      </c>
      <c r="M13" s="21">
        <v>103</v>
      </c>
      <c r="N13" s="21">
        <v>117</v>
      </c>
      <c r="O13" s="21">
        <v>106</v>
      </c>
      <c r="P13" s="21">
        <v>146</v>
      </c>
      <c r="Q13" s="21">
        <v>244</v>
      </c>
      <c r="R13" s="21">
        <v>347</v>
      </c>
      <c r="S13" s="21">
        <v>280</v>
      </c>
      <c r="T13" s="21">
        <v>302</v>
      </c>
      <c r="U13" s="21">
        <v>244</v>
      </c>
      <c r="V13" s="21">
        <v>249</v>
      </c>
      <c r="W13" s="43"/>
    </row>
    <row r="14" spans="2:23" ht="10.5" customHeight="1">
      <c r="B14" s="7"/>
      <c r="C14" s="18"/>
      <c r="D14" s="18"/>
      <c r="E14" s="18"/>
      <c r="F14" s="18"/>
      <c r="G14" s="492" t="s">
        <v>36</v>
      </c>
      <c r="H14" s="492"/>
      <c r="I14" s="492"/>
      <c r="J14" s="492"/>
      <c r="K14" s="19"/>
      <c r="L14" s="20">
        <v>2280</v>
      </c>
      <c r="M14" s="21">
        <v>111</v>
      </c>
      <c r="N14" s="21">
        <v>101</v>
      </c>
      <c r="O14" s="21">
        <v>105</v>
      </c>
      <c r="P14" s="21">
        <v>105</v>
      </c>
      <c r="Q14" s="21">
        <v>175</v>
      </c>
      <c r="R14" s="21">
        <v>208</v>
      </c>
      <c r="S14" s="21">
        <v>238</v>
      </c>
      <c r="T14" s="21">
        <v>207</v>
      </c>
      <c r="U14" s="21">
        <v>176</v>
      </c>
      <c r="V14" s="21">
        <v>134</v>
      </c>
      <c r="W14" s="43"/>
    </row>
    <row r="15" spans="2:23" ht="10.5" customHeight="1">
      <c r="B15" s="7"/>
      <c r="C15" s="18"/>
      <c r="D15" s="18"/>
      <c r="E15" s="18"/>
      <c r="F15" s="18"/>
      <c r="G15" s="492" t="s">
        <v>37</v>
      </c>
      <c r="H15" s="492"/>
      <c r="I15" s="492"/>
      <c r="J15" s="492"/>
      <c r="K15" s="19"/>
      <c r="L15" s="20">
        <v>3430</v>
      </c>
      <c r="M15" s="21">
        <v>138</v>
      </c>
      <c r="N15" s="21">
        <v>179</v>
      </c>
      <c r="O15" s="21">
        <v>188</v>
      </c>
      <c r="P15" s="21">
        <v>171</v>
      </c>
      <c r="Q15" s="21">
        <v>188</v>
      </c>
      <c r="R15" s="21">
        <v>230</v>
      </c>
      <c r="S15" s="21">
        <v>294</v>
      </c>
      <c r="T15" s="21">
        <v>289</v>
      </c>
      <c r="U15" s="21">
        <v>264</v>
      </c>
      <c r="V15" s="21">
        <v>232</v>
      </c>
      <c r="W15" s="43"/>
    </row>
    <row r="16" spans="2:23" ht="6" customHeight="1">
      <c r="B16" s="7"/>
      <c r="C16" s="18"/>
      <c r="D16" s="18"/>
      <c r="E16" s="18"/>
      <c r="F16" s="18"/>
      <c r="G16" s="18"/>
      <c r="H16" s="18"/>
      <c r="I16" s="18"/>
      <c r="J16" s="18"/>
      <c r="K16" s="19"/>
      <c r="L16" s="20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43"/>
    </row>
    <row r="17" spans="2:23" s="11" customFormat="1" ht="10.5" customHeight="1">
      <c r="B17" s="12"/>
      <c r="C17" s="486" t="s">
        <v>85</v>
      </c>
      <c r="D17" s="486"/>
      <c r="E17" s="486"/>
      <c r="F17" s="486"/>
      <c r="G17" s="486"/>
      <c r="H17" s="486"/>
      <c r="I17" s="486"/>
      <c r="J17" s="486"/>
      <c r="K17" s="14"/>
      <c r="L17" s="15">
        <v>4236</v>
      </c>
      <c r="M17" s="16">
        <v>147</v>
      </c>
      <c r="N17" s="16">
        <v>205</v>
      </c>
      <c r="O17" s="16">
        <v>202</v>
      </c>
      <c r="P17" s="16">
        <v>217</v>
      </c>
      <c r="Q17" s="16">
        <v>289</v>
      </c>
      <c r="R17" s="16">
        <v>314</v>
      </c>
      <c r="S17" s="16">
        <v>320</v>
      </c>
      <c r="T17" s="16">
        <v>342</v>
      </c>
      <c r="U17" s="16">
        <v>342</v>
      </c>
      <c r="V17" s="16">
        <v>326</v>
      </c>
      <c r="W17" s="23"/>
    </row>
    <row r="18" spans="2:23" ht="6" customHeight="1">
      <c r="B18" s="7"/>
      <c r="C18" s="7"/>
      <c r="D18" s="7"/>
      <c r="E18" s="7"/>
      <c r="F18" s="7"/>
      <c r="G18" s="7"/>
      <c r="H18" s="7"/>
      <c r="I18" s="7"/>
      <c r="J18" s="7"/>
      <c r="K18" s="9"/>
      <c r="L18" s="20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66"/>
    </row>
    <row r="19" spans="2:23" s="11" customFormat="1" ht="10.5" customHeight="1">
      <c r="B19" s="12"/>
      <c r="C19" s="486" t="s">
        <v>86</v>
      </c>
      <c r="D19" s="486"/>
      <c r="E19" s="486"/>
      <c r="F19" s="486"/>
      <c r="G19" s="486"/>
      <c r="H19" s="486"/>
      <c r="I19" s="486"/>
      <c r="J19" s="486"/>
      <c r="K19" s="14"/>
      <c r="L19" s="15">
        <v>4981</v>
      </c>
      <c r="M19" s="16">
        <v>190</v>
      </c>
      <c r="N19" s="16">
        <v>189</v>
      </c>
      <c r="O19" s="16">
        <v>152</v>
      </c>
      <c r="P19" s="16">
        <v>203</v>
      </c>
      <c r="Q19" s="16">
        <v>374</v>
      </c>
      <c r="R19" s="16">
        <v>499</v>
      </c>
      <c r="S19" s="16">
        <v>465</v>
      </c>
      <c r="T19" s="16">
        <v>454</v>
      </c>
      <c r="U19" s="16">
        <v>406</v>
      </c>
      <c r="V19" s="16">
        <v>311</v>
      </c>
      <c r="W19" s="23"/>
    </row>
    <row r="20" spans="2:23" ht="10.5" customHeight="1">
      <c r="B20" s="7"/>
      <c r="C20" s="18"/>
      <c r="D20" s="18"/>
      <c r="E20" s="18"/>
      <c r="F20" s="18"/>
      <c r="G20" s="492" t="s">
        <v>25</v>
      </c>
      <c r="H20" s="492"/>
      <c r="I20" s="492"/>
      <c r="J20" s="492"/>
      <c r="K20" s="19"/>
      <c r="L20" s="20">
        <v>3579</v>
      </c>
      <c r="M20" s="21">
        <v>144</v>
      </c>
      <c r="N20" s="21">
        <v>142</v>
      </c>
      <c r="O20" s="21">
        <v>119</v>
      </c>
      <c r="P20" s="21">
        <v>151</v>
      </c>
      <c r="Q20" s="21">
        <v>262</v>
      </c>
      <c r="R20" s="21">
        <v>343</v>
      </c>
      <c r="S20" s="21">
        <v>350</v>
      </c>
      <c r="T20" s="21">
        <v>307</v>
      </c>
      <c r="U20" s="21">
        <v>283</v>
      </c>
      <c r="V20" s="21">
        <v>214</v>
      </c>
      <c r="W20" s="43"/>
    </row>
    <row r="21" spans="2:23" ht="10.5" customHeight="1">
      <c r="B21" s="7"/>
      <c r="C21" s="18"/>
      <c r="D21" s="18"/>
      <c r="E21" s="18"/>
      <c r="F21" s="18"/>
      <c r="G21" s="492" t="s">
        <v>26</v>
      </c>
      <c r="H21" s="492"/>
      <c r="I21" s="492"/>
      <c r="J21" s="492"/>
      <c r="K21" s="19"/>
      <c r="L21" s="20">
        <v>1402</v>
      </c>
      <c r="M21" s="21">
        <v>46</v>
      </c>
      <c r="N21" s="21">
        <v>47</v>
      </c>
      <c r="O21" s="21">
        <v>33</v>
      </c>
      <c r="P21" s="21">
        <v>52</v>
      </c>
      <c r="Q21" s="21">
        <v>112</v>
      </c>
      <c r="R21" s="21">
        <v>156</v>
      </c>
      <c r="S21" s="21">
        <v>115</v>
      </c>
      <c r="T21" s="21">
        <v>147</v>
      </c>
      <c r="U21" s="21">
        <v>123</v>
      </c>
      <c r="V21" s="21">
        <v>97</v>
      </c>
      <c r="W21" s="43"/>
    </row>
    <row r="22" spans="2:23" ht="6" customHeight="1">
      <c r="B22" s="7"/>
      <c r="C22" s="18"/>
      <c r="D22" s="18"/>
      <c r="E22" s="18"/>
      <c r="F22" s="18"/>
      <c r="G22" s="18"/>
      <c r="H22" s="18"/>
      <c r="I22" s="18"/>
      <c r="J22" s="18"/>
      <c r="K22" s="19"/>
      <c r="L22" s="20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43"/>
    </row>
    <row r="23" spans="2:23" s="11" customFormat="1" ht="10.5" customHeight="1">
      <c r="B23" s="12"/>
      <c r="C23" s="486" t="s">
        <v>87</v>
      </c>
      <c r="D23" s="486"/>
      <c r="E23" s="486"/>
      <c r="F23" s="486"/>
      <c r="G23" s="486"/>
      <c r="H23" s="486"/>
      <c r="I23" s="486"/>
      <c r="J23" s="486"/>
      <c r="K23" s="14"/>
      <c r="L23" s="15">
        <v>15940</v>
      </c>
      <c r="M23" s="16">
        <v>680</v>
      </c>
      <c r="N23" s="16">
        <v>659</v>
      </c>
      <c r="O23" s="16">
        <v>584</v>
      </c>
      <c r="P23" s="16">
        <v>696</v>
      </c>
      <c r="Q23" s="16">
        <v>1149</v>
      </c>
      <c r="R23" s="16">
        <v>1451</v>
      </c>
      <c r="S23" s="16">
        <v>1440</v>
      </c>
      <c r="T23" s="16">
        <v>1296</v>
      </c>
      <c r="U23" s="16">
        <v>1140</v>
      </c>
      <c r="V23" s="16">
        <v>1000</v>
      </c>
      <c r="W23" s="23"/>
    </row>
    <row r="24" spans="2:23" ht="10.5" customHeight="1">
      <c r="B24" s="7"/>
      <c r="C24" s="18"/>
      <c r="D24" s="18"/>
      <c r="E24" s="18"/>
      <c r="F24" s="18"/>
      <c r="G24" s="492" t="s">
        <v>25</v>
      </c>
      <c r="H24" s="492"/>
      <c r="I24" s="492"/>
      <c r="J24" s="492"/>
      <c r="K24" s="19"/>
      <c r="L24" s="20">
        <v>2228</v>
      </c>
      <c r="M24" s="21">
        <v>121</v>
      </c>
      <c r="N24" s="21">
        <v>82</v>
      </c>
      <c r="O24" s="21">
        <v>66</v>
      </c>
      <c r="P24" s="21">
        <v>108</v>
      </c>
      <c r="Q24" s="21">
        <v>182</v>
      </c>
      <c r="R24" s="21">
        <v>216</v>
      </c>
      <c r="S24" s="21">
        <v>248</v>
      </c>
      <c r="T24" s="21">
        <v>206</v>
      </c>
      <c r="U24" s="21">
        <v>153</v>
      </c>
      <c r="V24" s="21">
        <v>155</v>
      </c>
      <c r="W24" s="43"/>
    </row>
    <row r="25" spans="2:23" ht="10.5" customHeight="1">
      <c r="B25" s="7"/>
      <c r="C25" s="18"/>
      <c r="D25" s="18"/>
      <c r="E25" s="18"/>
      <c r="F25" s="18"/>
      <c r="G25" s="492" t="s">
        <v>26</v>
      </c>
      <c r="H25" s="492"/>
      <c r="I25" s="492"/>
      <c r="J25" s="492"/>
      <c r="K25" s="19"/>
      <c r="L25" s="20">
        <v>4187</v>
      </c>
      <c r="M25" s="21">
        <v>108</v>
      </c>
      <c r="N25" s="21">
        <v>176</v>
      </c>
      <c r="O25" s="21">
        <v>144</v>
      </c>
      <c r="P25" s="21">
        <v>169</v>
      </c>
      <c r="Q25" s="21">
        <v>330</v>
      </c>
      <c r="R25" s="21">
        <v>421</v>
      </c>
      <c r="S25" s="21">
        <v>355</v>
      </c>
      <c r="T25" s="21">
        <v>314</v>
      </c>
      <c r="U25" s="21">
        <v>313</v>
      </c>
      <c r="V25" s="21">
        <v>273</v>
      </c>
      <c r="W25" s="43"/>
    </row>
    <row r="26" spans="2:23" ht="10.5" customHeight="1">
      <c r="B26" s="7"/>
      <c r="C26" s="18"/>
      <c r="D26" s="18"/>
      <c r="E26" s="18"/>
      <c r="F26" s="18"/>
      <c r="G26" s="492" t="s">
        <v>30</v>
      </c>
      <c r="H26" s="492"/>
      <c r="I26" s="492"/>
      <c r="J26" s="492"/>
      <c r="K26" s="19"/>
      <c r="L26" s="20">
        <v>3198</v>
      </c>
      <c r="M26" s="21">
        <v>131</v>
      </c>
      <c r="N26" s="21">
        <v>111</v>
      </c>
      <c r="O26" s="21">
        <v>133</v>
      </c>
      <c r="P26" s="21">
        <v>143</v>
      </c>
      <c r="Q26" s="21">
        <v>242</v>
      </c>
      <c r="R26" s="21">
        <v>315</v>
      </c>
      <c r="S26" s="21">
        <v>298</v>
      </c>
      <c r="T26" s="21">
        <v>269</v>
      </c>
      <c r="U26" s="21">
        <v>216</v>
      </c>
      <c r="V26" s="21">
        <v>194</v>
      </c>
      <c r="W26" s="43"/>
    </row>
    <row r="27" spans="2:23" ht="10.5" customHeight="1">
      <c r="B27" s="7"/>
      <c r="C27" s="18"/>
      <c r="D27" s="18"/>
      <c r="E27" s="18"/>
      <c r="F27" s="18"/>
      <c r="G27" s="492" t="s">
        <v>33</v>
      </c>
      <c r="H27" s="492"/>
      <c r="I27" s="492"/>
      <c r="J27" s="492"/>
      <c r="K27" s="19"/>
      <c r="L27" s="20">
        <v>6327</v>
      </c>
      <c r="M27" s="21">
        <v>320</v>
      </c>
      <c r="N27" s="21">
        <v>290</v>
      </c>
      <c r="O27" s="21">
        <v>241</v>
      </c>
      <c r="P27" s="21">
        <v>276</v>
      </c>
      <c r="Q27" s="21">
        <v>395</v>
      </c>
      <c r="R27" s="21">
        <v>499</v>
      </c>
      <c r="S27" s="21">
        <v>539</v>
      </c>
      <c r="T27" s="21">
        <v>507</v>
      </c>
      <c r="U27" s="21">
        <v>458</v>
      </c>
      <c r="V27" s="21">
        <v>378</v>
      </c>
      <c r="W27" s="43"/>
    </row>
    <row r="28" spans="2:23" ht="6" customHeight="1">
      <c r="B28" s="7"/>
      <c r="C28" s="7"/>
      <c r="D28" s="7"/>
      <c r="E28" s="7"/>
      <c r="F28" s="7"/>
      <c r="G28" s="7"/>
      <c r="H28" s="7"/>
      <c r="I28" s="7"/>
      <c r="J28" s="7"/>
      <c r="K28" s="9"/>
      <c r="L28" s="20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67"/>
    </row>
    <row r="29" spans="2:23" s="11" customFormat="1" ht="10.5" customHeight="1">
      <c r="B29" s="12"/>
      <c r="C29" s="486" t="s">
        <v>88</v>
      </c>
      <c r="D29" s="486"/>
      <c r="E29" s="486"/>
      <c r="F29" s="486"/>
      <c r="G29" s="486"/>
      <c r="H29" s="486"/>
      <c r="I29" s="486"/>
      <c r="J29" s="486"/>
      <c r="K29" s="14"/>
      <c r="L29" s="15">
        <v>20026</v>
      </c>
      <c r="M29" s="16">
        <v>778</v>
      </c>
      <c r="N29" s="16">
        <v>989</v>
      </c>
      <c r="O29" s="16">
        <v>1057</v>
      </c>
      <c r="P29" s="16">
        <v>911</v>
      </c>
      <c r="Q29" s="16">
        <v>1307</v>
      </c>
      <c r="R29" s="16">
        <v>1434</v>
      </c>
      <c r="S29" s="16">
        <v>1615</v>
      </c>
      <c r="T29" s="16">
        <v>1789</v>
      </c>
      <c r="U29" s="16">
        <v>1874</v>
      </c>
      <c r="V29" s="16">
        <v>1440</v>
      </c>
      <c r="W29" s="23"/>
    </row>
    <row r="30" spans="2:23" ht="10.5" customHeight="1">
      <c r="B30" s="7"/>
      <c r="C30" s="18"/>
      <c r="D30" s="18"/>
      <c r="E30" s="18"/>
      <c r="F30" s="18"/>
      <c r="G30" s="492" t="s">
        <v>25</v>
      </c>
      <c r="H30" s="492"/>
      <c r="I30" s="492"/>
      <c r="J30" s="492"/>
      <c r="K30" s="19"/>
      <c r="L30" s="20">
        <v>3145</v>
      </c>
      <c r="M30" s="21">
        <v>117</v>
      </c>
      <c r="N30" s="21">
        <v>120</v>
      </c>
      <c r="O30" s="21">
        <v>139</v>
      </c>
      <c r="P30" s="21">
        <v>152</v>
      </c>
      <c r="Q30" s="21">
        <v>234</v>
      </c>
      <c r="R30" s="21">
        <v>281</v>
      </c>
      <c r="S30" s="21">
        <v>271</v>
      </c>
      <c r="T30" s="21">
        <v>308</v>
      </c>
      <c r="U30" s="21">
        <v>285</v>
      </c>
      <c r="V30" s="21">
        <v>249</v>
      </c>
      <c r="W30" s="43"/>
    </row>
    <row r="31" spans="2:23" ht="10.5" customHeight="1">
      <c r="B31" s="7"/>
      <c r="C31" s="18"/>
      <c r="D31" s="18"/>
      <c r="E31" s="18"/>
      <c r="F31" s="18"/>
      <c r="G31" s="492" t="s">
        <v>26</v>
      </c>
      <c r="H31" s="492"/>
      <c r="I31" s="492"/>
      <c r="J31" s="492"/>
      <c r="K31" s="19"/>
      <c r="L31" s="20">
        <v>3465</v>
      </c>
      <c r="M31" s="21">
        <v>81</v>
      </c>
      <c r="N31" s="21">
        <v>126</v>
      </c>
      <c r="O31" s="21">
        <v>131</v>
      </c>
      <c r="P31" s="21">
        <v>122</v>
      </c>
      <c r="Q31" s="21">
        <v>261</v>
      </c>
      <c r="R31" s="21">
        <v>332</v>
      </c>
      <c r="S31" s="21">
        <v>345</v>
      </c>
      <c r="T31" s="21">
        <v>296</v>
      </c>
      <c r="U31" s="21">
        <v>318</v>
      </c>
      <c r="V31" s="21">
        <v>207</v>
      </c>
      <c r="W31" s="43"/>
    </row>
    <row r="32" spans="2:23" ht="10.5" customHeight="1">
      <c r="B32" s="7"/>
      <c r="C32" s="18"/>
      <c r="D32" s="18"/>
      <c r="E32" s="18"/>
      <c r="F32" s="18"/>
      <c r="G32" s="492" t="s">
        <v>30</v>
      </c>
      <c r="H32" s="492"/>
      <c r="I32" s="492"/>
      <c r="J32" s="492"/>
      <c r="K32" s="19"/>
      <c r="L32" s="20">
        <v>3988</v>
      </c>
      <c r="M32" s="21">
        <v>126</v>
      </c>
      <c r="N32" s="21">
        <v>168</v>
      </c>
      <c r="O32" s="21">
        <v>203</v>
      </c>
      <c r="P32" s="21">
        <v>216</v>
      </c>
      <c r="Q32" s="21">
        <v>251</v>
      </c>
      <c r="R32" s="21">
        <v>260</v>
      </c>
      <c r="S32" s="21">
        <v>274</v>
      </c>
      <c r="T32" s="21">
        <v>277</v>
      </c>
      <c r="U32" s="21">
        <v>294</v>
      </c>
      <c r="V32" s="21">
        <v>278</v>
      </c>
      <c r="W32" s="43"/>
    </row>
    <row r="33" spans="2:23" ht="10.5" customHeight="1">
      <c r="B33" s="7"/>
      <c r="C33" s="18"/>
      <c r="D33" s="18"/>
      <c r="E33" s="18"/>
      <c r="F33" s="18"/>
      <c r="G33" s="492" t="s">
        <v>33</v>
      </c>
      <c r="H33" s="492"/>
      <c r="I33" s="492"/>
      <c r="J33" s="492"/>
      <c r="K33" s="19"/>
      <c r="L33" s="20">
        <v>4166</v>
      </c>
      <c r="M33" s="21">
        <v>170</v>
      </c>
      <c r="N33" s="21">
        <v>188</v>
      </c>
      <c r="O33" s="21">
        <v>225</v>
      </c>
      <c r="P33" s="21">
        <v>166</v>
      </c>
      <c r="Q33" s="21">
        <v>295</v>
      </c>
      <c r="R33" s="21">
        <v>298</v>
      </c>
      <c r="S33" s="21">
        <v>345</v>
      </c>
      <c r="T33" s="21">
        <v>341</v>
      </c>
      <c r="U33" s="21">
        <v>356</v>
      </c>
      <c r="V33" s="21">
        <v>255</v>
      </c>
      <c r="W33" s="43"/>
    </row>
    <row r="34" spans="2:23" ht="10.5" customHeight="1">
      <c r="B34" s="7"/>
      <c r="C34" s="18"/>
      <c r="D34" s="18"/>
      <c r="E34" s="18"/>
      <c r="F34" s="18"/>
      <c r="G34" s="492" t="s">
        <v>36</v>
      </c>
      <c r="H34" s="492"/>
      <c r="I34" s="492"/>
      <c r="J34" s="492"/>
      <c r="K34" s="19"/>
      <c r="L34" s="20">
        <v>5262</v>
      </c>
      <c r="M34" s="21">
        <v>284</v>
      </c>
      <c r="N34" s="21">
        <v>387</v>
      </c>
      <c r="O34" s="21">
        <v>359</v>
      </c>
      <c r="P34" s="21">
        <v>255</v>
      </c>
      <c r="Q34" s="21">
        <v>266</v>
      </c>
      <c r="R34" s="21">
        <v>263</v>
      </c>
      <c r="S34" s="21">
        <v>380</v>
      </c>
      <c r="T34" s="21">
        <v>567</v>
      </c>
      <c r="U34" s="21">
        <v>621</v>
      </c>
      <c r="V34" s="21">
        <v>451</v>
      </c>
      <c r="W34" s="43"/>
    </row>
    <row r="35" spans="2:23" ht="6" customHeight="1">
      <c r="B35" s="7"/>
      <c r="C35" s="18"/>
      <c r="D35" s="18"/>
      <c r="E35" s="18"/>
      <c r="F35" s="18"/>
      <c r="G35" s="18"/>
      <c r="H35" s="18"/>
      <c r="I35" s="18"/>
      <c r="J35" s="18"/>
      <c r="K35" s="19"/>
      <c r="L35" s="20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43"/>
    </row>
    <row r="36" spans="2:23" s="11" customFormat="1" ht="10.5" customHeight="1">
      <c r="B36" s="12"/>
      <c r="C36" s="486" t="s">
        <v>89</v>
      </c>
      <c r="D36" s="486"/>
      <c r="E36" s="486"/>
      <c r="F36" s="486"/>
      <c r="G36" s="486"/>
      <c r="H36" s="486"/>
      <c r="I36" s="486"/>
      <c r="J36" s="486"/>
      <c r="K36" s="14"/>
      <c r="L36" s="15">
        <v>31615</v>
      </c>
      <c r="M36" s="16">
        <v>1217</v>
      </c>
      <c r="N36" s="16">
        <v>1286</v>
      </c>
      <c r="O36" s="16">
        <v>1389</v>
      </c>
      <c r="P36" s="16">
        <v>1400</v>
      </c>
      <c r="Q36" s="16">
        <v>1959</v>
      </c>
      <c r="R36" s="16">
        <v>2360</v>
      </c>
      <c r="S36" s="16">
        <v>2802</v>
      </c>
      <c r="T36" s="16">
        <v>2616</v>
      </c>
      <c r="U36" s="16">
        <v>2444</v>
      </c>
      <c r="V36" s="16">
        <v>2005</v>
      </c>
      <c r="W36" s="23"/>
    </row>
    <row r="37" spans="2:23" ht="10.5" customHeight="1">
      <c r="B37" s="7"/>
      <c r="C37" s="18"/>
      <c r="D37" s="18"/>
      <c r="E37" s="18"/>
      <c r="F37" s="18"/>
      <c r="G37" s="492" t="s">
        <v>25</v>
      </c>
      <c r="H37" s="492"/>
      <c r="I37" s="492"/>
      <c r="J37" s="492"/>
      <c r="K37" s="19"/>
      <c r="L37" s="20">
        <v>3676</v>
      </c>
      <c r="M37" s="21">
        <v>146</v>
      </c>
      <c r="N37" s="21">
        <v>154</v>
      </c>
      <c r="O37" s="21">
        <v>215</v>
      </c>
      <c r="P37" s="21">
        <v>193</v>
      </c>
      <c r="Q37" s="21">
        <v>215</v>
      </c>
      <c r="R37" s="21">
        <v>258</v>
      </c>
      <c r="S37" s="21">
        <v>316</v>
      </c>
      <c r="T37" s="21">
        <v>305</v>
      </c>
      <c r="U37" s="21">
        <v>347</v>
      </c>
      <c r="V37" s="21">
        <v>296</v>
      </c>
      <c r="W37" s="43"/>
    </row>
    <row r="38" spans="2:23" ht="10.5" customHeight="1">
      <c r="B38" s="7"/>
      <c r="C38" s="18"/>
      <c r="D38" s="18"/>
      <c r="E38" s="18"/>
      <c r="F38" s="18"/>
      <c r="G38" s="492" t="s">
        <v>26</v>
      </c>
      <c r="H38" s="492"/>
      <c r="I38" s="492"/>
      <c r="J38" s="492"/>
      <c r="K38" s="19"/>
      <c r="L38" s="20">
        <v>5209</v>
      </c>
      <c r="M38" s="21">
        <v>241</v>
      </c>
      <c r="N38" s="21">
        <v>197</v>
      </c>
      <c r="O38" s="21">
        <v>210</v>
      </c>
      <c r="P38" s="21">
        <v>209</v>
      </c>
      <c r="Q38" s="21">
        <v>328</v>
      </c>
      <c r="R38" s="21">
        <v>387</v>
      </c>
      <c r="S38" s="21">
        <v>476</v>
      </c>
      <c r="T38" s="21">
        <v>460</v>
      </c>
      <c r="U38" s="21">
        <v>406</v>
      </c>
      <c r="V38" s="21">
        <v>287</v>
      </c>
      <c r="W38" s="43"/>
    </row>
    <row r="39" spans="2:23" ht="10.5" customHeight="1">
      <c r="B39" s="7"/>
      <c r="C39" s="18"/>
      <c r="D39" s="18"/>
      <c r="E39" s="18"/>
      <c r="F39" s="18"/>
      <c r="G39" s="492" t="s">
        <v>30</v>
      </c>
      <c r="H39" s="492"/>
      <c r="I39" s="492"/>
      <c r="J39" s="492"/>
      <c r="K39" s="19"/>
      <c r="L39" s="20">
        <v>4844</v>
      </c>
      <c r="M39" s="21">
        <v>160</v>
      </c>
      <c r="N39" s="21">
        <v>149</v>
      </c>
      <c r="O39" s="21">
        <v>170</v>
      </c>
      <c r="P39" s="21">
        <v>208</v>
      </c>
      <c r="Q39" s="21">
        <v>298</v>
      </c>
      <c r="R39" s="21">
        <v>344</v>
      </c>
      <c r="S39" s="21">
        <v>383</v>
      </c>
      <c r="T39" s="21">
        <v>327</v>
      </c>
      <c r="U39" s="21">
        <v>323</v>
      </c>
      <c r="V39" s="21">
        <v>278</v>
      </c>
      <c r="W39" s="43"/>
    </row>
    <row r="40" spans="2:23" ht="10.5" customHeight="1">
      <c r="B40" s="7"/>
      <c r="C40" s="18"/>
      <c r="D40" s="18"/>
      <c r="E40" s="18"/>
      <c r="F40" s="18"/>
      <c r="G40" s="492" t="s">
        <v>33</v>
      </c>
      <c r="H40" s="492"/>
      <c r="I40" s="492"/>
      <c r="J40" s="492"/>
      <c r="K40" s="19"/>
      <c r="L40" s="20">
        <v>2441</v>
      </c>
      <c r="M40" s="21">
        <v>74</v>
      </c>
      <c r="N40" s="21">
        <v>82</v>
      </c>
      <c r="O40" s="21">
        <v>95</v>
      </c>
      <c r="P40" s="21">
        <v>92</v>
      </c>
      <c r="Q40" s="21">
        <v>186</v>
      </c>
      <c r="R40" s="21">
        <v>226</v>
      </c>
      <c r="S40" s="21">
        <v>260</v>
      </c>
      <c r="T40" s="21">
        <v>213</v>
      </c>
      <c r="U40" s="21">
        <v>195</v>
      </c>
      <c r="V40" s="21">
        <v>138</v>
      </c>
      <c r="W40" s="43"/>
    </row>
    <row r="41" spans="2:23" ht="10.5" customHeight="1">
      <c r="B41" s="7"/>
      <c r="C41" s="18"/>
      <c r="D41" s="18"/>
      <c r="E41" s="18"/>
      <c r="F41" s="18"/>
      <c r="G41" s="492" t="s">
        <v>36</v>
      </c>
      <c r="H41" s="492"/>
      <c r="I41" s="492"/>
      <c r="J41" s="492"/>
      <c r="K41" s="19"/>
      <c r="L41" s="20">
        <v>3767</v>
      </c>
      <c r="M41" s="21">
        <v>128</v>
      </c>
      <c r="N41" s="21">
        <v>151</v>
      </c>
      <c r="O41" s="21">
        <v>176</v>
      </c>
      <c r="P41" s="21">
        <v>180</v>
      </c>
      <c r="Q41" s="21">
        <v>258</v>
      </c>
      <c r="R41" s="21">
        <v>295</v>
      </c>
      <c r="S41" s="21">
        <v>336</v>
      </c>
      <c r="T41" s="21">
        <v>320</v>
      </c>
      <c r="U41" s="21">
        <v>317</v>
      </c>
      <c r="V41" s="21">
        <v>235</v>
      </c>
      <c r="W41" s="43"/>
    </row>
    <row r="42" spans="2:23" ht="10.5" customHeight="1">
      <c r="B42" s="7"/>
      <c r="C42" s="18"/>
      <c r="D42" s="18"/>
      <c r="E42" s="18"/>
      <c r="F42" s="18"/>
      <c r="G42" s="492" t="s">
        <v>37</v>
      </c>
      <c r="H42" s="492"/>
      <c r="I42" s="492"/>
      <c r="J42" s="492"/>
      <c r="K42" s="19"/>
      <c r="L42" s="20">
        <v>5825</v>
      </c>
      <c r="M42" s="21">
        <v>235</v>
      </c>
      <c r="N42" s="21">
        <v>255</v>
      </c>
      <c r="O42" s="21">
        <v>251</v>
      </c>
      <c r="P42" s="21">
        <v>244</v>
      </c>
      <c r="Q42" s="21">
        <v>351</v>
      </c>
      <c r="R42" s="21">
        <v>445</v>
      </c>
      <c r="S42" s="21">
        <v>533</v>
      </c>
      <c r="T42" s="21">
        <v>497</v>
      </c>
      <c r="U42" s="21">
        <v>411</v>
      </c>
      <c r="V42" s="21">
        <v>402</v>
      </c>
      <c r="W42" s="43"/>
    </row>
    <row r="43" spans="2:23" ht="10.5" customHeight="1">
      <c r="B43" s="7"/>
      <c r="C43" s="18"/>
      <c r="D43" s="18"/>
      <c r="E43" s="18"/>
      <c r="F43" s="18"/>
      <c r="G43" s="492" t="s">
        <v>68</v>
      </c>
      <c r="H43" s="492"/>
      <c r="I43" s="492"/>
      <c r="J43" s="492"/>
      <c r="K43" s="19"/>
      <c r="L43" s="20">
        <v>5853</v>
      </c>
      <c r="M43" s="21">
        <v>233</v>
      </c>
      <c r="N43" s="21">
        <v>298</v>
      </c>
      <c r="O43" s="21">
        <v>272</v>
      </c>
      <c r="P43" s="21">
        <v>274</v>
      </c>
      <c r="Q43" s="21">
        <v>323</v>
      </c>
      <c r="R43" s="21">
        <v>405</v>
      </c>
      <c r="S43" s="21">
        <v>498</v>
      </c>
      <c r="T43" s="21">
        <v>494</v>
      </c>
      <c r="U43" s="21">
        <v>445</v>
      </c>
      <c r="V43" s="21">
        <v>369</v>
      </c>
      <c r="W43" s="43"/>
    </row>
    <row r="44" spans="2:23" ht="6" customHeight="1">
      <c r="B44" s="7"/>
      <c r="C44" s="18"/>
      <c r="D44" s="18"/>
      <c r="E44" s="18"/>
      <c r="F44" s="18"/>
      <c r="G44" s="18"/>
      <c r="H44" s="18"/>
      <c r="I44" s="18"/>
      <c r="J44" s="18"/>
      <c r="K44" s="19"/>
      <c r="L44" s="20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43"/>
    </row>
    <row r="45" spans="2:23" s="11" customFormat="1" ht="10.5" customHeight="1">
      <c r="B45" s="12"/>
      <c r="C45" s="486" t="s">
        <v>90</v>
      </c>
      <c r="D45" s="486"/>
      <c r="E45" s="486"/>
      <c r="F45" s="486"/>
      <c r="G45" s="486"/>
      <c r="H45" s="486"/>
      <c r="I45" s="486"/>
      <c r="J45" s="486"/>
      <c r="K45" s="14"/>
      <c r="L45" s="15">
        <v>18</v>
      </c>
      <c r="M45" s="16">
        <v>1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1</v>
      </c>
      <c r="T45" s="16">
        <v>2</v>
      </c>
      <c r="U45" s="16">
        <v>1</v>
      </c>
      <c r="V45" s="16">
        <v>0</v>
      </c>
      <c r="W45" s="23"/>
    </row>
    <row r="46" spans="2:23" ht="6" customHeight="1">
      <c r="B46" s="7"/>
      <c r="C46" s="18"/>
      <c r="D46" s="18"/>
      <c r="E46" s="18"/>
      <c r="F46" s="18"/>
      <c r="G46" s="18"/>
      <c r="H46" s="18"/>
      <c r="I46" s="18"/>
      <c r="J46" s="18"/>
      <c r="K46" s="19"/>
      <c r="L46" s="20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43"/>
    </row>
    <row r="47" spans="2:23" s="11" customFormat="1" ht="10.5" customHeight="1">
      <c r="B47" s="12"/>
      <c r="C47" s="486" t="s">
        <v>91</v>
      </c>
      <c r="D47" s="486"/>
      <c r="E47" s="486"/>
      <c r="F47" s="486"/>
      <c r="G47" s="486"/>
      <c r="H47" s="486"/>
      <c r="I47" s="486"/>
      <c r="J47" s="486"/>
      <c r="K47" s="14"/>
      <c r="L47" s="15">
        <v>21060</v>
      </c>
      <c r="M47" s="16">
        <v>983</v>
      </c>
      <c r="N47" s="16">
        <v>1161</v>
      </c>
      <c r="O47" s="16">
        <v>1076</v>
      </c>
      <c r="P47" s="16">
        <v>940</v>
      </c>
      <c r="Q47" s="16">
        <v>1097</v>
      </c>
      <c r="R47" s="16">
        <v>1272</v>
      </c>
      <c r="S47" s="16">
        <v>1733</v>
      </c>
      <c r="T47" s="16">
        <v>1840</v>
      </c>
      <c r="U47" s="16">
        <v>1615</v>
      </c>
      <c r="V47" s="16">
        <v>1143</v>
      </c>
      <c r="W47" s="23"/>
    </row>
    <row r="48" spans="2:23" ht="10.5" customHeight="1">
      <c r="B48" s="7"/>
      <c r="C48" s="18"/>
      <c r="D48" s="18"/>
      <c r="E48" s="18"/>
      <c r="F48" s="18"/>
      <c r="G48" s="492" t="s">
        <v>25</v>
      </c>
      <c r="H48" s="492"/>
      <c r="I48" s="492"/>
      <c r="J48" s="492"/>
      <c r="K48" s="19"/>
      <c r="L48" s="20">
        <v>3687</v>
      </c>
      <c r="M48" s="21">
        <v>163</v>
      </c>
      <c r="N48" s="21">
        <v>192</v>
      </c>
      <c r="O48" s="21">
        <v>173</v>
      </c>
      <c r="P48" s="21">
        <v>162</v>
      </c>
      <c r="Q48" s="21">
        <v>228</v>
      </c>
      <c r="R48" s="21">
        <v>266</v>
      </c>
      <c r="S48" s="21">
        <v>332</v>
      </c>
      <c r="T48" s="21">
        <v>306</v>
      </c>
      <c r="U48" s="21">
        <v>303</v>
      </c>
      <c r="V48" s="21">
        <v>214</v>
      </c>
      <c r="W48" s="43"/>
    </row>
    <row r="49" spans="2:23" ht="10.5" customHeight="1">
      <c r="B49" s="7"/>
      <c r="C49" s="18"/>
      <c r="D49" s="18"/>
      <c r="E49" s="18"/>
      <c r="F49" s="18"/>
      <c r="G49" s="492" t="s">
        <v>26</v>
      </c>
      <c r="H49" s="492"/>
      <c r="I49" s="492"/>
      <c r="J49" s="492"/>
      <c r="K49" s="19"/>
      <c r="L49" s="20">
        <v>3025</v>
      </c>
      <c r="M49" s="21">
        <v>155</v>
      </c>
      <c r="N49" s="21">
        <v>160</v>
      </c>
      <c r="O49" s="21">
        <v>165</v>
      </c>
      <c r="P49" s="21">
        <v>148</v>
      </c>
      <c r="Q49" s="21">
        <v>142</v>
      </c>
      <c r="R49" s="21">
        <v>191</v>
      </c>
      <c r="S49" s="21">
        <v>237</v>
      </c>
      <c r="T49" s="21">
        <v>249</v>
      </c>
      <c r="U49" s="21">
        <v>227</v>
      </c>
      <c r="V49" s="21">
        <v>201</v>
      </c>
      <c r="W49" s="43"/>
    </row>
    <row r="50" spans="2:23" ht="10.5" customHeight="1">
      <c r="B50" s="7"/>
      <c r="C50" s="18"/>
      <c r="D50" s="18"/>
      <c r="E50" s="18"/>
      <c r="F50" s="18"/>
      <c r="G50" s="492" t="s">
        <v>30</v>
      </c>
      <c r="H50" s="492"/>
      <c r="I50" s="492"/>
      <c r="J50" s="492"/>
      <c r="K50" s="19"/>
      <c r="L50" s="20">
        <v>3554</v>
      </c>
      <c r="M50" s="21">
        <v>167</v>
      </c>
      <c r="N50" s="21">
        <v>174</v>
      </c>
      <c r="O50" s="21">
        <v>166</v>
      </c>
      <c r="P50" s="21">
        <v>170</v>
      </c>
      <c r="Q50" s="21">
        <v>186</v>
      </c>
      <c r="R50" s="21">
        <v>205</v>
      </c>
      <c r="S50" s="21">
        <v>296</v>
      </c>
      <c r="T50" s="21">
        <v>335</v>
      </c>
      <c r="U50" s="21">
        <v>250</v>
      </c>
      <c r="V50" s="21">
        <v>202</v>
      </c>
      <c r="W50" s="43"/>
    </row>
    <row r="51" spans="2:23" ht="10.5" customHeight="1">
      <c r="B51" s="7"/>
      <c r="C51" s="18"/>
      <c r="D51" s="18"/>
      <c r="E51" s="18"/>
      <c r="F51" s="18"/>
      <c r="G51" s="492" t="s">
        <v>33</v>
      </c>
      <c r="H51" s="492"/>
      <c r="I51" s="492"/>
      <c r="J51" s="492"/>
      <c r="K51" s="19"/>
      <c r="L51" s="20">
        <v>3199</v>
      </c>
      <c r="M51" s="21">
        <v>167</v>
      </c>
      <c r="N51" s="21">
        <v>234</v>
      </c>
      <c r="O51" s="21">
        <v>182</v>
      </c>
      <c r="P51" s="21">
        <v>130</v>
      </c>
      <c r="Q51" s="21">
        <v>160</v>
      </c>
      <c r="R51" s="21">
        <v>177</v>
      </c>
      <c r="S51" s="21">
        <v>275</v>
      </c>
      <c r="T51" s="21">
        <v>327</v>
      </c>
      <c r="U51" s="21">
        <v>250</v>
      </c>
      <c r="V51" s="21">
        <v>157</v>
      </c>
      <c r="W51" s="43"/>
    </row>
    <row r="52" spans="2:23" ht="10.5" customHeight="1">
      <c r="B52" s="7"/>
      <c r="C52" s="18"/>
      <c r="D52" s="18"/>
      <c r="E52" s="18"/>
      <c r="F52" s="18"/>
      <c r="G52" s="492" t="s">
        <v>36</v>
      </c>
      <c r="H52" s="492"/>
      <c r="I52" s="492"/>
      <c r="J52" s="492"/>
      <c r="K52" s="19"/>
      <c r="L52" s="20">
        <v>4960</v>
      </c>
      <c r="M52" s="21">
        <v>219</v>
      </c>
      <c r="N52" s="21">
        <v>260</v>
      </c>
      <c r="O52" s="21">
        <v>278</v>
      </c>
      <c r="P52" s="21">
        <v>221</v>
      </c>
      <c r="Q52" s="21">
        <v>236</v>
      </c>
      <c r="R52" s="21">
        <v>270</v>
      </c>
      <c r="S52" s="21">
        <v>369</v>
      </c>
      <c r="T52" s="21">
        <v>410</v>
      </c>
      <c r="U52" s="21">
        <v>411</v>
      </c>
      <c r="V52" s="21">
        <v>257</v>
      </c>
      <c r="W52" s="43"/>
    </row>
    <row r="53" spans="2:23" ht="10.5" customHeight="1">
      <c r="B53" s="7"/>
      <c r="C53" s="18"/>
      <c r="D53" s="18"/>
      <c r="E53" s="18"/>
      <c r="F53" s="18"/>
      <c r="G53" s="492" t="s">
        <v>37</v>
      </c>
      <c r="H53" s="492"/>
      <c r="I53" s="492"/>
      <c r="J53" s="492"/>
      <c r="K53" s="19"/>
      <c r="L53" s="20">
        <v>2635</v>
      </c>
      <c r="M53" s="21">
        <v>112</v>
      </c>
      <c r="N53" s="21">
        <v>141</v>
      </c>
      <c r="O53" s="21">
        <v>112</v>
      </c>
      <c r="P53" s="21">
        <v>109</v>
      </c>
      <c r="Q53" s="21">
        <v>145</v>
      </c>
      <c r="R53" s="21">
        <v>163</v>
      </c>
      <c r="S53" s="21">
        <v>224</v>
      </c>
      <c r="T53" s="21">
        <v>213</v>
      </c>
      <c r="U53" s="21">
        <v>174</v>
      </c>
      <c r="V53" s="21">
        <v>112</v>
      </c>
      <c r="W53" s="43"/>
    </row>
    <row r="54" spans="2:23" ht="6" customHeight="1">
      <c r="B54" s="7"/>
      <c r="C54" s="7"/>
      <c r="D54" s="7"/>
      <c r="E54" s="7"/>
      <c r="F54" s="7"/>
      <c r="G54" s="7"/>
      <c r="H54" s="7"/>
      <c r="I54" s="7"/>
      <c r="J54" s="7"/>
      <c r="K54" s="9"/>
      <c r="L54" s="15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66"/>
    </row>
    <row r="55" spans="2:23" s="11" customFormat="1" ht="10.5" customHeight="1">
      <c r="B55" s="12"/>
      <c r="C55" s="486" t="s">
        <v>92</v>
      </c>
      <c r="D55" s="486"/>
      <c r="E55" s="486"/>
      <c r="F55" s="486"/>
      <c r="G55" s="486"/>
      <c r="H55" s="486"/>
      <c r="I55" s="486"/>
      <c r="J55" s="486"/>
      <c r="K55" s="14"/>
      <c r="L55" s="15">
        <v>25374</v>
      </c>
      <c r="M55" s="16">
        <v>1199</v>
      </c>
      <c r="N55" s="16">
        <v>1367</v>
      </c>
      <c r="O55" s="16">
        <v>1280</v>
      </c>
      <c r="P55" s="16">
        <v>1229</v>
      </c>
      <c r="Q55" s="16">
        <v>1400</v>
      </c>
      <c r="R55" s="16">
        <v>1722</v>
      </c>
      <c r="S55" s="16">
        <v>2238</v>
      </c>
      <c r="T55" s="16">
        <v>2308</v>
      </c>
      <c r="U55" s="16">
        <v>2087</v>
      </c>
      <c r="V55" s="16">
        <v>1670</v>
      </c>
      <c r="W55" s="23"/>
    </row>
    <row r="56" spans="2:23" ht="10.5" customHeight="1">
      <c r="B56" s="7"/>
      <c r="C56" s="18"/>
      <c r="D56" s="18"/>
      <c r="E56" s="18"/>
      <c r="F56" s="18"/>
      <c r="G56" s="492" t="s">
        <v>25</v>
      </c>
      <c r="H56" s="492"/>
      <c r="I56" s="492"/>
      <c r="J56" s="492"/>
      <c r="K56" s="19"/>
      <c r="L56" s="20">
        <v>4782</v>
      </c>
      <c r="M56" s="21">
        <v>226</v>
      </c>
      <c r="N56" s="21">
        <v>295</v>
      </c>
      <c r="O56" s="21">
        <v>222</v>
      </c>
      <c r="P56" s="21">
        <v>247</v>
      </c>
      <c r="Q56" s="21">
        <v>265</v>
      </c>
      <c r="R56" s="21">
        <v>279</v>
      </c>
      <c r="S56" s="21">
        <v>372</v>
      </c>
      <c r="T56" s="21">
        <v>413</v>
      </c>
      <c r="U56" s="21">
        <v>349</v>
      </c>
      <c r="V56" s="21">
        <v>296</v>
      </c>
      <c r="W56" s="43"/>
    </row>
    <row r="57" spans="2:23" ht="10.5" customHeight="1">
      <c r="B57" s="7"/>
      <c r="C57" s="18"/>
      <c r="D57" s="18"/>
      <c r="E57" s="18"/>
      <c r="F57" s="18"/>
      <c r="G57" s="492" t="s">
        <v>26</v>
      </c>
      <c r="H57" s="492"/>
      <c r="I57" s="492"/>
      <c r="J57" s="492"/>
      <c r="K57" s="19"/>
      <c r="L57" s="20">
        <v>4249</v>
      </c>
      <c r="M57" s="21">
        <v>171</v>
      </c>
      <c r="N57" s="21">
        <v>220</v>
      </c>
      <c r="O57" s="21">
        <v>230</v>
      </c>
      <c r="P57" s="21">
        <v>230</v>
      </c>
      <c r="Q57" s="21">
        <v>253</v>
      </c>
      <c r="R57" s="21">
        <v>262</v>
      </c>
      <c r="S57" s="21">
        <v>324</v>
      </c>
      <c r="T57" s="21">
        <v>365</v>
      </c>
      <c r="U57" s="21">
        <v>344</v>
      </c>
      <c r="V57" s="21">
        <v>309</v>
      </c>
      <c r="W57" s="43"/>
    </row>
    <row r="58" spans="2:23" ht="10.5" customHeight="1">
      <c r="B58" s="7"/>
      <c r="C58" s="18"/>
      <c r="D58" s="18"/>
      <c r="E58" s="18"/>
      <c r="F58" s="18"/>
      <c r="G58" s="492" t="s">
        <v>30</v>
      </c>
      <c r="H58" s="492"/>
      <c r="I58" s="492"/>
      <c r="J58" s="492"/>
      <c r="K58" s="19"/>
      <c r="L58" s="20">
        <v>4238</v>
      </c>
      <c r="M58" s="21">
        <v>204</v>
      </c>
      <c r="N58" s="21">
        <v>226</v>
      </c>
      <c r="O58" s="21">
        <v>208</v>
      </c>
      <c r="P58" s="21">
        <v>187</v>
      </c>
      <c r="Q58" s="21">
        <v>215</v>
      </c>
      <c r="R58" s="21">
        <v>297</v>
      </c>
      <c r="S58" s="21">
        <v>410</v>
      </c>
      <c r="T58" s="21">
        <v>391</v>
      </c>
      <c r="U58" s="21">
        <v>347</v>
      </c>
      <c r="V58" s="21">
        <v>296</v>
      </c>
      <c r="W58" s="43"/>
    </row>
    <row r="59" spans="2:23" ht="10.5" customHeight="1">
      <c r="B59" s="7"/>
      <c r="C59" s="18"/>
      <c r="D59" s="18"/>
      <c r="E59" s="18"/>
      <c r="F59" s="18"/>
      <c r="G59" s="492" t="s">
        <v>33</v>
      </c>
      <c r="H59" s="492"/>
      <c r="I59" s="492"/>
      <c r="J59" s="492"/>
      <c r="K59" s="19"/>
      <c r="L59" s="20">
        <v>5978</v>
      </c>
      <c r="M59" s="21">
        <v>297</v>
      </c>
      <c r="N59" s="21">
        <v>301</v>
      </c>
      <c r="O59" s="21">
        <v>269</v>
      </c>
      <c r="P59" s="21">
        <v>273</v>
      </c>
      <c r="Q59" s="21">
        <v>322</v>
      </c>
      <c r="R59" s="21">
        <v>466</v>
      </c>
      <c r="S59" s="21">
        <v>589</v>
      </c>
      <c r="T59" s="21">
        <v>550</v>
      </c>
      <c r="U59" s="21">
        <v>507</v>
      </c>
      <c r="V59" s="21">
        <v>355</v>
      </c>
      <c r="W59" s="43"/>
    </row>
    <row r="60" spans="2:23" ht="10.5" customHeight="1">
      <c r="B60" s="7"/>
      <c r="C60" s="18"/>
      <c r="D60" s="18"/>
      <c r="E60" s="18"/>
      <c r="F60" s="18"/>
      <c r="G60" s="492" t="s">
        <v>36</v>
      </c>
      <c r="H60" s="492"/>
      <c r="I60" s="492"/>
      <c r="J60" s="492"/>
      <c r="K60" s="19"/>
      <c r="L60" s="20">
        <v>4347</v>
      </c>
      <c r="M60" s="21">
        <v>217</v>
      </c>
      <c r="N60" s="21">
        <v>220</v>
      </c>
      <c r="O60" s="21">
        <v>239</v>
      </c>
      <c r="P60" s="21">
        <v>209</v>
      </c>
      <c r="Q60" s="21">
        <v>257</v>
      </c>
      <c r="R60" s="21">
        <v>316</v>
      </c>
      <c r="S60" s="21">
        <v>393</v>
      </c>
      <c r="T60" s="21">
        <v>441</v>
      </c>
      <c r="U60" s="21">
        <v>350</v>
      </c>
      <c r="V60" s="21">
        <v>288</v>
      </c>
      <c r="W60" s="43"/>
    </row>
    <row r="61" spans="2:23" ht="10.5" customHeight="1">
      <c r="B61" s="7"/>
      <c r="C61" s="18"/>
      <c r="D61" s="18"/>
      <c r="E61" s="18"/>
      <c r="F61" s="18"/>
      <c r="G61" s="492" t="s">
        <v>37</v>
      </c>
      <c r="H61" s="492"/>
      <c r="I61" s="492"/>
      <c r="J61" s="492"/>
      <c r="K61" s="19"/>
      <c r="L61" s="20">
        <v>1780</v>
      </c>
      <c r="M61" s="21">
        <v>84</v>
      </c>
      <c r="N61" s="21">
        <v>105</v>
      </c>
      <c r="O61" s="21">
        <v>112</v>
      </c>
      <c r="P61" s="21">
        <v>83</v>
      </c>
      <c r="Q61" s="21">
        <v>88</v>
      </c>
      <c r="R61" s="21">
        <v>102</v>
      </c>
      <c r="S61" s="21">
        <v>150</v>
      </c>
      <c r="T61" s="21">
        <v>148</v>
      </c>
      <c r="U61" s="21">
        <v>190</v>
      </c>
      <c r="V61" s="21">
        <v>126</v>
      </c>
      <c r="W61" s="43"/>
    </row>
    <row r="62" spans="2:23" ht="6" customHeight="1">
      <c r="B62" s="7"/>
      <c r="C62" s="18"/>
      <c r="D62" s="18"/>
      <c r="E62" s="18"/>
      <c r="F62" s="18"/>
      <c r="G62" s="18"/>
      <c r="H62" s="18"/>
      <c r="I62" s="18"/>
      <c r="J62" s="18"/>
      <c r="K62" s="19"/>
      <c r="L62" s="20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43"/>
    </row>
    <row r="63" spans="2:23" s="11" customFormat="1" ht="10.5" customHeight="1">
      <c r="B63" s="12"/>
      <c r="C63" s="486" t="s">
        <v>93</v>
      </c>
      <c r="D63" s="486"/>
      <c r="E63" s="486"/>
      <c r="F63" s="486"/>
      <c r="G63" s="486"/>
      <c r="H63" s="486"/>
      <c r="I63" s="486"/>
      <c r="J63" s="486"/>
      <c r="K63" s="14"/>
      <c r="L63" s="15">
        <v>22114</v>
      </c>
      <c r="M63" s="16">
        <v>1018</v>
      </c>
      <c r="N63" s="16">
        <v>1181</v>
      </c>
      <c r="O63" s="16">
        <v>1054</v>
      </c>
      <c r="P63" s="16">
        <v>919</v>
      </c>
      <c r="Q63" s="16">
        <v>1021</v>
      </c>
      <c r="R63" s="16">
        <v>1329</v>
      </c>
      <c r="S63" s="16">
        <v>1800</v>
      </c>
      <c r="T63" s="16">
        <v>1999</v>
      </c>
      <c r="U63" s="16">
        <v>1630</v>
      </c>
      <c r="V63" s="16">
        <v>1111</v>
      </c>
      <c r="W63" s="23"/>
    </row>
    <row r="64" spans="2:23" ht="10.5" customHeight="1">
      <c r="B64" s="7"/>
      <c r="C64" s="18"/>
      <c r="D64" s="18"/>
      <c r="E64" s="18"/>
      <c r="F64" s="18"/>
      <c r="G64" s="492" t="s">
        <v>25</v>
      </c>
      <c r="H64" s="492"/>
      <c r="I64" s="492"/>
      <c r="J64" s="492"/>
      <c r="K64" s="19"/>
      <c r="L64" s="20">
        <v>4869</v>
      </c>
      <c r="M64" s="21">
        <v>254</v>
      </c>
      <c r="N64" s="21">
        <v>281</v>
      </c>
      <c r="O64" s="21">
        <v>247</v>
      </c>
      <c r="P64" s="21">
        <v>212</v>
      </c>
      <c r="Q64" s="21">
        <v>221</v>
      </c>
      <c r="R64" s="21">
        <v>322</v>
      </c>
      <c r="S64" s="21">
        <v>418</v>
      </c>
      <c r="T64" s="21">
        <v>459</v>
      </c>
      <c r="U64" s="21">
        <v>347</v>
      </c>
      <c r="V64" s="21">
        <v>240</v>
      </c>
      <c r="W64" s="43"/>
    </row>
    <row r="65" spans="2:23" ht="10.5" customHeight="1">
      <c r="B65" s="7"/>
      <c r="C65" s="18"/>
      <c r="D65" s="18"/>
      <c r="E65" s="18"/>
      <c r="F65" s="18"/>
      <c r="G65" s="492" t="s">
        <v>26</v>
      </c>
      <c r="H65" s="492"/>
      <c r="I65" s="492"/>
      <c r="J65" s="492"/>
      <c r="K65" s="19"/>
      <c r="L65" s="20">
        <v>4956</v>
      </c>
      <c r="M65" s="21">
        <v>212</v>
      </c>
      <c r="N65" s="21">
        <v>221</v>
      </c>
      <c r="O65" s="21">
        <v>209</v>
      </c>
      <c r="P65" s="21">
        <v>225</v>
      </c>
      <c r="Q65" s="21">
        <v>227</v>
      </c>
      <c r="R65" s="21">
        <v>270</v>
      </c>
      <c r="S65" s="21">
        <v>351</v>
      </c>
      <c r="T65" s="21">
        <v>396</v>
      </c>
      <c r="U65" s="21">
        <v>343</v>
      </c>
      <c r="V65" s="21">
        <v>231</v>
      </c>
      <c r="W65" s="43"/>
    </row>
    <row r="66" spans="2:23" ht="10.5" customHeight="1">
      <c r="B66" s="7"/>
      <c r="C66" s="18"/>
      <c r="D66" s="18"/>
      <c r="E66" s="18"/>
      <c r="F66" s="18"/>
      <c r="G66" s="492" t="s">
        <v>30</v>
      </c>
      <c r="H66" s="492"/>
      <c r="I66" s="492"/>
      <c r="J66" s="492"/>
      <c r="K66" s="19"/>
      <c r="L66" s="20">
        <v>4225</v>
      </c>
      <c r="M66" s="21">
        <v>193</v>
      </c>
      <c r="N66" s="21">
        <v>273</v>
      </c>
      <c r="O66" s="21">
        <v>248</v>
      </c>
      <c r="P66" s="21">
        <v>194</v>
      </c>
      <c r="Q66" s="21">
        <v>193</v>
      </c>
      <c r="R66" s="21">
        <v>214</v>
      </c>
      <c r="S66" s="21">
        <v>303</v>
      </c>
      <c r="T66" s="21">
        <v>398</v>
      </c>
      <c r="U66" s="21">
        <v>335</v>
      </c>
      <c r="V66" s="21">
        <v>232</v>
      </c>
      <c r="W66" s="43"/>
    </row>
    <row r="67" spans="2:23" ht="10.5" customHeight="1">
      <c r="B67" s="7"/>
      <c r="C67" s="18"/>
      <c r="D67" s="18"/>
      <c r="E67" s="18"/>
      <c r="F67" s="18"/>
      <c r="G67" s="492" t="s">
        <v>33</v>
      </c>
      <c r="H67" s="492"/>
      <c r="I67" s="492"/>
      <c r="J67" s="492"/>
      <c r="K67" s="19"/>
      <c r="L67" s="20">
        <v>3451</v>
      </c>
      <c r="M67" s="21">
        <v>164</v>
      </c>
      <c r="N67" s="21">
        <v>214</v>
      </c>
      <c r="O67" s="21">
        <v>176</v>
      </c>
      <c r="P67" s="21">
        <v>114</v>
      </c>
      <c r="Q67" s="21">
        <v>140</v>
      </c>
      <c r="R67" s="21">
        <v>200</v>
      </c>
      <c r="S67" s="21">
        <v>297</v>
      </c>
      <c r="T67" s="21">
        <v>338</v>
      </c>
      <c r="U67" s="21">
        <v>259</v>
      </c>
      <c r="V67" s="21">
        <v>166</v>
      </c>
      <c r="W67" s="43"/>
    </row>
    <row r="68" spans="2:23" ht="10.5" customHeight="1">
      <c r="B68" s="7"/>
      <c r="C68" s="18"/>
      <c r="D68" s="18"/>
      <c r="E68" s="18"/>
      <c r="F68" s="18"/>
      <c r="G68" s="492" t="s">
        <v>36</v>
      </c>
      <c r="H68" s="492"/>
      <c r="I68" s="492"/>
      <c r="J68" s="492"/>
      <c r="K68" s="19"/>
      <c r="L68" s="20">
        <v>2232</v>
      </c>
      <c r="M68" s="21">
        <v>83</v>
      </c>
      <c r="N68" s="21">
        <v>84</v>
      </c>
      <c r="O68" s="21">
        <v>82</v>
      </c>
      <c r="P68" s="21">
        <v>82</v>
      </c>
      <c r="Q68" s="21">
        <v>118</v>
      </c>
      <c r="R68" s="21">
        <v>163</v>
      </c>
      <c r="S68" s="21">
        <v>188</v>
      </c>
      <c r="T68" s="21">
        <v>172</v>
      </c>
      <c r="U68" s="21">
        <v>163</v>
      </c>
      <c r="V68" s="21">
        <v>122</v>
      </c>
      <c r="W68" s="43"/>
    </row>
    <row r="69" spans="2:23" ht="10.5" customHeight="1">
      <c r="B69" s="7"/>
      <c r="C69" s="18"/>
      <c r="D69" s="18"/>
      <c r="E69" s="18"/>
      <c r="F69" s="18"/>
      <c r="G69" s="492" t="s">
        <v>37</v>
      </c>
      <c r="H69" s="492"/>
      <c r="I69" s="492"/>
      <c r="J69" s="492"/>
      <c r="K69" s="19"/>
      <c r="L69" s="20">
        <v>2381</v>
      </c>
      <c r="M69" s="21">
        <v>112</v>
      </c>
      <c r="N69" s="21">
        <v>108</v>
      </c>
      <c r="O69" s="21">
        <v>92</v>
      </c>
      <c r="P69" s="21">
        <v>92</v>
      </c>
      <c r="Q69" s="21">
        <v>122</v>
      </c>
      <c r="R69" s="21">
        <v>160</v>
      </c>
      <c r="S69" s="21">
        <v>243</v>
      </c>
      <c r="T69" s="21">
        <v>236</v>
      </c>
      <c r="U69" s="21">
        <v>183</v>
      </c>
      <c r="V69" s="21">
        <v>120</v>
      </c>
      <c r="W69" s="43"/>
    </row>
    <row r="70" spans="2:23" ht="6" customHeight="1">
      <c r="B70" s="7"/>
      <c r="C70" s="18"/>
      <c r="D70" s="18"/>
      <c r="E70" s="18"/>
      <c r="F70" s="18"/>
      <c r="G70" s="18"/>
      <c r="H70" s="18"/>
      <c r="I70" s="18"/>
      <c r="J70" s="18"/>
      <c r="K70" s="19"/>
      <c r="L70" s="20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43"/>
    </row>
    <row r="71" spans="2:23" s="11" customFormat="1" ht="10.5" customHeight="1">
      <c r="B71" s="12"/>
      <c r="C71" s="486" t="s">
        <v>94</v>
      </c>
      <c r="D71" s="486"/>
      <c r="E71" s="486"/>
      <c r="F71" s="486"/>
      <c r="G71" s="486"/>
      <c r="H71" s="486"/>
      <c r="I71" s="486"/>
      <c r="J71" s="486"/>
      <c r="K71" s="14"/>
      <c r="L71" s="15">
        <v>33060</v>
      </c>
      <c r="M71" s="16">
        <v>1527</v>
      </c>
      <c r="N71" s="16">
        <v>1735</v>
      </c>
      <c r="O71" s="16">
        <v>1733</v>
      </c>
      <c r="P71" s="16">
        <v>1519</v>
      </c>
      <c r="Q71" s="16">
        <v>1694</v>
      </c>
      <c r="R71" s="16">
        <v>1997</v>
      </c>
      <c r="S71" s="16">
        <v>2563</v>
      </c>
      <c r="T71" s="16">
        <v>2821</v>
      </c>
      <c r="U71" s="16">
        <v>2554</v>
      </c>
      <c r="V71" s="16">
        <v>1972</v>
      </c>
      <c r="W71" s="23"/>
    </row>
    <row r="72" spans="2:23" ht="10.5" customHeight="1">
      <c r="B72" s="7"/>
      <c r="C72" s="18"/>
      <c r="D72" s="18"/>
      <c r="E72" s="18"/>
      <c r="F72" s="18"/>
      <c r="G72" s="492" t="s">
        <v>25</v>
      </c>
      <c r="H72" s="492"/>
      <c r="I72" s="492"/>
      <c r="J72" s="492"/>
      <c r="K72" s="19"/>
      <c r="L72" s="20">
        <v>2788</v>
      </c>
      <c r="M72" s="21">
        <v>116</v>
      </c>
      <c r="N72" s="21">
        <v>128</v>
      </c>
      <c r="O72" s="21">
        <v>133</v>
      </c>
      <c r="P72" s="21">
        <v>145</v>
      </c>
      <c r="Q72" s="21">
        <v>152</v>
      </c>
      <c r="R72" s="21">
        <v>183</v>
      </c>
      <c r="S72" s="21">
        <v>244</v>
      </c>
      <c r="T72" s="21">
        <v>228</v>
      </c>
      <c r="U72" s="21">
        <v>235</v>
      </c>
      <c r="V72" s="21">
        <v>167</v>
      </c>
      <c r="W72" s="43"/>
    </row>
    <row r="73" spans="2:23" ht="10.5" customHeight="1">
      <c r="B73" s="7"/>
      <c r="C73" s="18"/>
      <c r="D73" s="18"/>
      <c r="E73" s="18"/>
      <c r="F73" s="18"/>
      <c r="G73" s="492" t="s">
        <v>26</v>
      </c>
      <c r="H73" s="492"/>
      <c r="I73" s="492"/>
      <c r="J73" s="492"/>
      <c r="K73" s="19"/>
      <c r="L73" s="20">
        <v>3781</v>
      </c>
      <c r="M73" s="21">
        <v>184</v>
      </c>
      <c r="N73" s="21">
        <v>193</v>
      </c>
      <c r="O73" s="21">
        <v>179</v>
      </c>
      <c r="P73" s="21">
        <v>176</v>
      </c>
      <c r="Q73" s="21">
        <v>231</v>
      </c>
      <c r="R73" s="21">
        <v>314</v>
      </c>
      <c r="S73" s="21">
        <v>332</v>
      </c>
      <c r="T73" s="21">
        <v>345</v>
      </c>
      <c r="U73" s="21">
        <v>302</v>
      </c>
      <c r="V73" s="21">
        <v>238</v>
      </c>
      <c r="W73" s="43"/>
    </row>
    <row r="74" spans="2:23" ht="10.5" customHeight="1">
      <c r="B74" s="7"/>
      <c r="C74" s="18"/>
      <c r="D74" s="18"/>
      <c r="E74" s="18"/>
      <c r="F74" s="18"/>
      <c r="G74" s="492" t="s">
        <v>30</v>
      </c>
      <c r="H74" s="492"/>
      <c r="I74" s="492"/>
      <c r="J74" s="492"/>
      <c r="K74" s="19"/>
      <c r="L74" s="20">
        <v>2829</v>
      </c>
      <c r="M74" s="21">
        <v>148</v>
      </c>
      <c r="N74" s="21">
        <v>178</v>
      </c>
      <c r="O74" s="21">
        <v>188</v>
      </c>
      <c r="P74" s="21">
        <v>139</v>
      </c>
      <c r="Q74" s="21">
        <v>163</v>
      </c>
      <c r="R74" s="21">
        <v>143</v>
      </c>
      <c r="S74" s="21">
        <v>211</v>
      </c>
      <c r="T74" s="21">
        <v>282</v>
      </c>
      <c r="U74" s="21">
        <v>224</v>
      </c>
      <c r="V74" s="21">
        <v>189</v>
      </c>
      <c r="W74" s="43"/>
    </row>
    <row r="75" spans="2:23" ht="10.5" customHeight="1">
      <c r="B75" s="7"/>
      <c r="C75" s="18"/>
      <c r="D75" s="18"/>
      <c r="E75" s="18"/>
      <c r="F75" s="18"/>
      <c r="G75" s="492" t="s">
        <v>33</v>
      </c>
      <c r="H75" s="492"/>
      <c r="I75" s="492"/>
      <c r="J75" s="492"/>
      <c r="K75" s="19"/>
      <c r="L75" s="20">
        <v>4161</v>
      </c>
      <c r="M75" s="21">
        <v>182</v>
      </c>
      <c r="N75" s="21">
        <v>274</v>
      </c>
      <c r="O75" s="21">
        <v>210</v>
      </c>
      <c r="P75" s="21">
        <v>187</v>
      </c>
      <c r="Q75" s="21">
        <v>196</v>
      </c>
      <c r="R75" s="21">
        <v>233</v>
      </c>
      <c r="S75" s="21">
        <v>323</v>
      </c>
      <c r="T75" s="21">
        <v>366</v>
      </c>
      <c r="U75" s="21">
        <v>317</v>
      </c>
      <c r="V75" s="21">
        <v>253</v>
      </c>
      <c r="W75" s="43"/>
    </row>
    <row r="76" spans="2:23" ht="10.5" customHeight="1">
      <c r="B76" s="7"/>
      <c r="C76" s="18"/>
      <c r="D76" s="18"/>
      <c r="E76" s="18"/>
      <c r="F76" s="18"/>
      <c r="G76" s="492" t="s">
        <v>36</v>
      </c>
      <c r="H76" s="492"/>
      <c r="I76" s="492"/>
      <c r="J76" s="492"/>
      <c r="K76" s="19"/>
      <c r="L76" s="20">
        <v>4442</v>
      </c>
      <c r="M76" s="21">
        <v>226</v>
      </c>
      <c r="N76" s="21">
        <v>244</v>
      </c>
      <c r="O76" s="21">
        <v>249</v>
      </c>
      <c r="P76" s="21">
        <v>221</v>
      </c>
      <c r="Q76" s="21">
        <v>200</v>
      </c>
      <c r="R76" s="21">
        <v>231</v>
      </c>
      <c r="S76" s="21">
        <v>344</v>
      </c>
      <c r="T76" s="21">
        <v>396</v>
      </c>
      <c r="U76" s="21">
        <v>335</v>
      </c>
      <c r="V76" s="21">
        <v>260</v>
      </c>
      <c r="W76" s="43"/>
    </row>
    <row r="77" spans="2:23" ht="10.5" customHeight="1">
      <c r="B77" s="7"/>
      <c r="C77" s="18"/>
      <c r="D77" s="18"/>
      <c r="E77" s="18"/>
      <c r="F77" s="18"/>
      <c r="G77" s="492" t="s">
        <v>37</v>
      </c>
      <c r="H77" s="492"/>
      <c r="I77" s="492"/>
      <c r="J77" s="492"/>
      <c r="K77" s="19"/>
      <c r="L77" s="20">
        <v>5080</v>
      </c>
      <c r="M77" s="21">
        <v>164</v>
      </c>
      <c r="N77" s="21">
        <v>211</v>
      </c>
      <c r="O77" s="21">
        <v>225</v>
      </c>
      <c r="P77" s="21">
        <v>214</v>
      </c>
      <c r="Q77" s="21">
        <v>262</v>
      </c>
      <c r="R77" s="21">
        <v>300</v>
      </c>
      <c r="S77" s="21">
        <v>317</v>
      </c>
      <c r="T77" s="21">
        <v>330</v>
      </c>
      <c r="U77" s="21">
        <v>366</v>
      </c>
      <c r="V77" s="21">
        <v>283</v>
      </c>
      <c r="W77" s="43"/>
    </row>
    <row r="78" spans="2:23" ht="10.5" customHeight="1">
      <c r="B78" s="7"/>
      <c r="C78" s="18"/>
      <c r="D78" s="18"/>
      <c r="E78" s="18"/>
      <c r="F78" s="18"/>
      <c r="G78" s="492" t="s">
        <v>68</v>
      </c>
      <c r="H78" s="492"/>
      <c r="I78" s="492"/>
      <c r="J78" s="492"/>
      <c r="K78" s="19"/>
      <c r="L78" s="20">
        <v>5095</v>
      </c>
      <c r="M78" s="21">
        <v>269</v>
      </c>
      <c r="N78" s="21">
        <v>245</v>
      </c>
      <c r="O78" s="21">
        <v>254</v>
      </c>
      <c r="P78" s="21">
        <v>213</v>
      </c>
      <c r="Q78" s="21">
        <v>248</v>
      </c>
      <c r="R78" s="21">
        <v>322</v>
      </c>
      <c r="S78" s="21">
        <v>383</v>
      </c>
      <c r="T78" s="21">
        <v>455</v>
      </c>
      <c r="U78" s="21">
        <v>378</v>
      </c>
      <c r="V78" s="21">
        <v>295</v>
      </c>
      <c r="W78" s="43"/>
    </row>
    <row r="79" spans="2:23" ht="10.5" customHeight="1">
      <c r="B79" s="7"/>
      <c r="C79" s="18"/>
      <c r="D79" s="18"/>
      <c r="E79" s="18"/>
      <c r="F79" s="18"/>
      <c r="G79" s="492" t="s">
        <v>69</v>
      </c>
      <c r="H79" s="492"/>
      <c r="I79" s="492"/>
      <c r="J79" s="492"/>
      <c r="K79" s="19"/>
      <c r="L79" s="20">
        <v>4864</v>
      </c>
      <c r="M79" s="21">
        <v>238</v>
      </c>
      <c r="N79" s="21">
        <v>262</v>
      </c>
      <c r="O79" s="21">
        <v>295</v>
      </c>
      <c r="P79" s="21">
        <v>224</v>
      </c>
      <c r="Q79" s="21">
        <v>242</v>
      </c>
      <c r="R79" s="21">
        <v>271</v>
      </c>
      <c r="S79" s="21">
        <v>409</v>
      </c>
      <c r="T79" s="21">
        <v>412</v>
      </c>
      <c r="U79" s="21">
        <v>396</v>
      </c>
      <c r="V79" s="21">
        <v>283</v>
      </c>
      <c r="W79" s="43"/>
    </row>
    <row r="80" spans="2:23" ht="10.5" customHeight="1">
      <c r="B80" s="7"/>
      <c r="C80" s="18"/>
      <c r="D80" s="18"/>
      <c r="E80" s="18"/>
      <c r="F80" s="18"/>
      <c r="G80" s="492" t="s">
        <v>95</v>
      </c>
      <c r="H80" s="492"/>
      <c r="I80" s="492"/>
      <c r="J80" s="492"/>
      <c r="K80" s="19"/>
      <c r="L80" s="20">
        <v>20</v>
      </c>
      <c r="M80" s="21">
        <v>0</v>
      </c>
      <c r="N80" s="21">
        <v>0</v>
      </c>
      <c r="O80" s="21">
        <v>0</v>
      </c>
      <c r="P80" s="21">
        <v>0</v>
      </c>
      <c r="Q80" s="21">
        <v>0</v>
      </c>
      <c r="R80" s="21">
        <v>0</v>
      </c>
      <c r="S80" s="21">
        <v>0</v>
      </c>
      <c r="T80" s="21">
        <v>7</v>
      </c>
      <c r="U80" s="21">
        <v>1</v>
      </c>
      <c r="V80" s="21">
        <v>4</v>
      </c>
      <c r="W80" s="43"/>
    </row>
    <row r="81" spans="2:23" ht="10.5" customHeight="1">
      <c r="B81" s="28"/>
      <c r="C81" s="28"/>
      <c r="D81" s="28"/>
      <c r="E81" s="28"/>
      <c r="F81" s="28"/>
      <c r="G81" s="28"/>
      <c r="H81" s="28"/>
      <c r="I81" s="28"/>
      <c r="J81" s="28"/>
      <c r="K81" s="55"/>
      <c r="L81" s="56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39"/>
    </row>
    <row r="82" spans="12:23" ht="10.5" customHeight="1"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</row>
    <row r="83" spans="12:23" ht="10.5" customHeight="1"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2:23" ht="10.5" customHeight="1"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</row>
    <row r="85" spans="12:23" ht="10.5" customHeight="1"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2:23" ht="10.5" customHeight="1"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</row>
    <row r="87" spans="12:23" ht="10.5" customHeight="1"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2:23" ht="10.5" customHeight="1"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</row>
    <row r="89" spans="12:23" ht="10.5" customHeight="1"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</row>
    <row r="98" spans="12:25" ht="11.25">
      <c r="L98" s="432">
        <f aca="true" t="shared" si="0" ref="L98:V98">SUM(L9,L17,L19,L23,L29,L36,L45,L47,L55,L63,L71)</f>
        <v>194580</v>
      </c>
      <c r="M98" s="432">
        <f t="shared" si="0"/>
        <v>8444</v>
      </c>
      <c r="N98" s="432">
        <f t="shared" si="0"/>
        <v>9502</v>
      </c>
      <c r="O98" s="432">
        <f t="shared" si="0"/>
        <v>9230</v>
      </c>
      <c r="P98" s="432">
        <f t="shared" si="0"/>
        <v>8772</v>
      </c>
      <c r="Q98" s="432">
        <f t="shared" si="0"/>
        <v>11406</v>
      </c>
      <c r="R98" s="432">
        <f t="shared" si="0"/>
        <v>13720</v>
      </c>
      <c r="S98" s="432">
        <f t="shared" si="0"/>
        <v>16444</v>
      </c>
      <c r="T98" s="432">
        <f t="shared" si="0"/>
        <v>16884</v>
      </c>
      <c r="U98" s="432">
        <f t="shared" si="0"/>
        <v>15327</v>
      </c>
      <c r="V98" s="432">
        <f t="shared" si="0"/>
        <v>12013</v>
      </c>
      <c r="W98" s="432"/>
      <c r="X98" s="432"/>
      <c r="Y98" s="432"/>
    </row>
  </sheetData>
  <mergeCells count="76">
    <mergeCell ref="G37:J37"/>
    <mergeCell ref="G26:J26"/>
    <mergeCell ref="G27:J27"/>
    <mergeCell ref="C9:J9"/>
    <mergeCell ref="G10:J10"/>
    <mergeCell ref="G11:J11"/>
    <mergeCell ref="G12:J12"/>
    <mergeCell ref="G13:J13"/>
    <mergeCell ref="G34:J34"/>
    <mergeCell ref="C36:J36"/>
    <mergeCell ref="G38:J38"/>
    <mergeCell ref="G42:J42"/>
    <mergeCell ref="G41:J41"/>
    <mergeCell ref="G40:J40"/>
    <mergeCell ref="G39:J39"/>
    <mergeCell ref="G32:J32"/>
    <mergeCell ref="G33:J33"/>
    <mergeCell ref="G14:J14"/>
    <mergeCell ref="G15:J15"/>
    <mergeCell ref="C17:J17"/>
    <mergeCell ref="C29:J29"/>
    <mergeCell ref="G30:J30"/>
    <mergeCell ref="G31:J31"/>
    <mergeCell ref="C19:J19"/>
    <mergeCell ref="G20:J20"/>
    <mergeCell ref="R6:R7"/>
    <mergeCell ref="S6:S7"/>
    <mergeCell ref="T6:T7"/>
    <mergeCell ref="U6:U7"/>
    <mergeCell ref="G21:J21"/>
    <mergeCell ref="C23:J23"/>
    <mergeCell ref="G24:J24"/>
    <mergeCell ref="G25:J25"/>
    <mergeCell ref="B3:V3"/>
    <mergeCell ref="B4:V4"/>
    <mergeCell ref="L6:L7"/>
    <mergeCell ref="M6:M7"/>
    <mergeCell ref="N6:N7"/>
    <mergeCell ref="O6:O7"/>
    <mergeCell ref="P6:P7"/>
    <mergeCell ref="Q6:Q7"/>
    <mergeCell ref="B6:K7"/>
    <mergeCell ref="V6:V7"/>
    <mergeCell ref="G48:J48"/>
    <mergeCell ref="C47:J47"/>
    <mergeCell ref="C45:J45"/>
    <mergeCell ref="G43:J43"/>
    <mergeCell ref="G52:J52"/>
    <mergeCell ref="G51:J51"/>
    <mergeCell ref="G50:J50"/>
    <mergeCell ref="G49:J49"/>
    <mergeCell ref="G57:J57"/>
    <mergeCell ref="G56:J56"/>
    <mergeCell ref="C55:J55"/>
    <mergeCell ref="G53:J53"/>
    <mergeCell ref="G61:J61"/>
    <mergeCell ref="G60:J60"/>
    <mergeCell ref="G59:J59"/>
    <mergeCell ref="G58:J58"/>
    <mergeCell ref="G66:J66"/>
    <mergeCell ref="G65:J65"/>
    <mergeCell ref="G64:J64"/>
    <mergeCell ref="C63:J63"/>
    <mergeCell ref="C71:J71"/>
    <mergeCell ref="G69:J69"/>
    <mergeCell ref="G68:J68"/>
    <mergeCell ref="G67:J67"/>
    <mergeCell ref="G80:J80"/>
    <mergeCell ref="G79:J79"/>
    <mergeCell ref="G78:J78"/>
    <mergeCell ref="G77:J77"/>
    <mergeCell ref="G72:J72"/>
    <mergeCell ref="G76:J76"/>
    <mergeCell ref="G75:J75"/>
    <mergeCell ref="G74:J74"/>
    <mergeCell ref="G73:J73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0"/>
  <dimension ref="A1:W98"/>
  <sheetViews>
    <sheetView view="pageBreakPreview" zoomScale="60" workbookViewId="0" topLeftCell="A43">
      <selection activeCell="B98" sqref="B98:N98"/>
    </sheetView>
  </sheetViews>
  <sheetFormatPr defaultColWidth="9.00390625" defaultRowHeight="13.5"/>
  <cols>
    <col min="1" max="1" width="1.25" style="2" customWidth="1"/>
    <col min="2" max="12" width="7.50390625" style="2" customWidth="1"/>
    <col min="13" max="22" width="1.625" style="2" customWidth="1"/>
    <col min="23" max="23" width="1.625" style="7" customWidth="1"/>
    <col min="24" max="24" width="1.875" style="2" customWidth="1"/>
    <col min="25" max="16384" width="9.00390625" style="2" customWidth="1"/>
  </cols>
  <sheetData>
    <row r="1" spans="11:23" ht="10.5" customHeight="1">
      <c r="K1" s="6"/>
      <c r="L1" s="6"/>
      <c r="P1" s="6"/>
      <c r="Q1" s="6"/>
      <c r="R1" s="6"/>
      <c r="S1" s="6"/>
      <c r="T1" s="6"/>
      <c r="U1" s="6"/>
      <c r="W1" s="38" t="s">
        <v>412</v>
      </c>
    </row>
    <row r="2" spans="1:23" ht="10.5" customHeight="1">
      <c r="A2" s="63"/>
      <c r="W2" s="2"/>
    </row>
    <row r="3" spans="1:23" ht="18" customHeight="1">
      <c r="A3" s="63"/>
      <c r="B3" s="505" t="s">
        <v>593</v>
      </c>
      <c r="C3" s="505"/>
      <c r="D3" s="505"/>
      <c r="E3" s="505"/>
      <c r="F3" s="505"/>
      <c r="G3" s="505"/>
      <c r="H3" s="505"/>
      <c r="I3" s="505"/>
      <c r="J3" s="505"/>
      <c r="K3" s="505"/>
      <c r="L3" s="505"/>
      <c r="M3" s="505"/>
      <c r="N3" s="505"/>
      <c r="O3" s="505"/>
      <c r="P3" s="505"/>
      <c r="Q3" s="505"/>
      <c r="R3" s="505"/>
      <c r="S3" s="505"/>
      <c r="T3" s="505"/>
      <c r="U3" s="505"/>
      <c r="V3" s="505"/>
      <c r="W3" s="2"/>
    </row>
    <row r="4" spans="2:23" ht="12.75" customHeight="1">
      <c r="B4" s="508" t="s">
        <v>594</v>
      </c>
      <c r="C4" s="508"/>
      <c r="D4" s="508"/>
      <c r="E4" s="508"/>
      <c r="F4" s="508"/>
      <c r="G4" s="508"/>
      <c r="H4" s="508"/>
      <c r="I4" s="508"/>
      <c r="J4" s="508"/>
      <c r="K4" s="508"/>
      <c r="L4" s="508"/>
      <c r="M4" s="508"/>
      <c r="N4" s="508"/>
      <c r="O4" s="508"/>
      <c r="P4" s="508"/>
      <c r="Q4" s="508"/>
      <c r="R4" s="508"/>
      <c r="S4" s="508"/>
      <c r="T4" s="508"/>
      <c r="U4" s="508"/>
      <c r="V4" s="508"/>
      <c r="W4" s="2"/>
    </row>
    <row r="5" spans="1:23" ht="12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W5" s="2"/>
    </row>
    <row r="6" spans="1:22" ht="15.75" customHeight="1">
      <c r="A6" s="8"/>
      <c r="B6" s="506" t="s">
        <v>48</v>
      </c>
      <c r="C6" s="487" t="s">
        <v>49</v>
      </c>
      <c r="D6" s="487" t="s">
        <v>50</v>
      </c>
      <c r="E6" s="487" t="s">
        <v>51</v>
      </c>
      <c r="F6" s="487" t="s">
        <v>52</v>
      </c>
      <c r="G6" s="487" t="s">
        <v>53</v>
      </c>
      <c r="H6" s="487" t="s">
        <v>54</v>
      </c>
      <c r="I6" s="487" t="s">
        <v>55</v>
      </c>
      <c r="J6" s="487" t="s">
        <v>56</v>
      </c>
      <c r="K6" s="487" t="s">
        <v>57</v>
      </c>
      <c r="L6" s="509" t="s">
        <v>58</v>
      </c>
      <c r="M6" s="501" t="s">
        <v>11</v>
      </c>
      <c r="N6" s="493"/>
      <c r="O6" s="493"/>
      <c r="P6" s="493"/>
      <c r="Q6" s="493"/>
      <c r="R6" s="493"/>
      <c r="S6" s="493"/>
      <c r="T6" s="493"/>
      <c r="U6" s="493"/>
      <c r="V6" s="493"/>
    </row>
    <row r="7" spans="1:22" ht="15.75" customHeight="1">
      <c r="A7" s="8"/>
      <c r="B7" s="507"/>
      <c r="C7" s="488"/>
      <c r="D7" s="488"/>
      <c r="E7" s="488"/>
      <c r="F7" s="488"/>
      <c r="G7" s="488"/>
      <c r="H7" s="488"/>
      <c r="I7" s="488"/>
      <c r="J7" s="488"/>
      <c r="K7" s="488"/>
      <c r="L7" s="502"/>
      <c r="M7" s="502"/>
      <c r="N7" s="495"/>
      <c r="O7" s="495"/>
      <c r="P7" s="495"/>
      <c r="Q7" s="495"/>
      <c r="R7" s="495"/>
      <c r="S7" s="495"/>
      <c r="T7" s="495"/>
      <c r="U7" s="495"/>
      <c r="V7" s="495"/>
    </row>
    <row r="8" spans="1:22" ht="10.5" customHeight="1">
      <c r="A8" s="7"/>
      <c r="M8" s="10"/>
      <c r="N8" s="7"/>
      <c r="O8" s="7"/>
      <c r="P8" s="7"/>
      <c r="Q8" s="7"/>
      <c r="R8" s="7"/>
      <c r="S8" s="7"/>
      <c r="T8" s="7"/>
      <c r="U8" s="7"/>
      <c r="V8" s="7"/>
    </row>
    <row r="9" spans="1:23" s="11" customFormat="1" ht="10.5" customHeight="1">
      <c r="A9" s="52"/>
      <c r="B9" s="16">
        <v>996</v>
      </c>
      <c r="C9" s="16">
        <v>1107</v>
      </c>
      <c r="D9" s="16">
        <v>887</v>
      </c>
      <c r="E9" s="16">
        <v>777</v>
      </c>
      <c r="F9" s="16">
        <v>708</v>
      </c>
      <c r="G9" s="16">
        <v>560</v>
      </c>
      <c r="H9" s="16">
        <v>339</v>
      </c>
      <c r="I9" s="16">
        <v>184</v>
      </c>
      <c r="J9" s="16">
        <v>91</v>
      </c>
      <c r="K9" s="16">
        <v>17</v>
      </c>
      <c r="L9" s="41">
        <v>4</v>
      </c>
      <c r="M9" s="58"/>
      <c r="N9" s="486" t="s">
        <v>84</v>
      </c>
      <c r="O9" s="486"/>
      <c r="P9" s="486"/>
      <c r="Q9" s="486"/>
      <c r="R9" s="486"/>
      <c r="S9" s="486"/>
      <c r="T9" s="486"/>
      <c r="U9" s="486"/>
      <c r="V9" s="13"/>
      <c r="W9" s="12"/>
    </row>
    <row r="10" spans="1:22" ht="10.5" customHeight="1">
      <c r="A10" s="36"/>
      <c r="B10" s="24">
        <v>155</v>
      </c>
      <c r="C10" s="43">
        <v>151</v>
      </c>
      <c r="D10" s="43">
        <v>116</v>
      </c>
      <c r="E10" s="43">
        <v>108</v>
      </c>
      <c r="F10" s="43">
        <v>82</v>
      </c>
      <c r="G10" s="43">
        <v>63</v>
      </c>
      <c r="H10" s="43">
        <v>48</v>
      </c>
      <c r="I10" s="43">
        <v>25</v>
      </c>
      <c r="J10" s="43">
        <v>8</v>
      </c>
      <c r="K10" s="43">
        <v>3</v>
      </c>
      <c r="L10" s="44">
        <v>0</v>
      </c>
      <c r="M10" s="10"/>
      <c r="N10" s="18"/>
      <c r="O10" s="18"/>
      <c r="P10" s="18"/>
      <c r="Q10" s="18"/>
      <c r="R10" s="510" t="s">
        <v>25</v>
      </c>
      <c r="S10" s="510"/>
      <c r="T10" s="510"/>
      <c r="U10" s="510"/>
      <c r="V10" s="18"/>
    </row>
    <row r="11" spans="1:22" ht="10.5" customHeight="1">
      <c r="A11" s="36"/>
      <c r="B11" s="24">
        <v>190</v>
      </c>
      <c r="C11" s="43">
        <v>199</v>
      </c>
      <c r="D11" s="43">
        <v>182</v>
      </c>
      <c r="E11" s="43">
        <v>144</v>
      </c>
      <c r="F11" s="43">
        <v>133</v>
      </c>
      <c r="G11" s="43">
        <v>97</v>
      </c>
      <c r="H11" s="43">
        <v>51</v>
      </c>
      <c r="I11" s="43">
        <v>22</v>
      </c>
      <c r="J11" s="43">
        <v>11</v>
      </c>
      <c r="K11" s="43">
        <v>1</v>
      </c>
      <c r="L11" s="44">
        <v>1</v>
      </c>
      <c r="M11" s="10"/>
      <c r="N11" s="18"/>
      <c r="O11" s="18"/>
      <c r="P11" s="18"/>
      <c r="Q11" s="18"/>
      <c r="R11" s="510" t="s">
        <v>26</v>
      </c>
      <c r="S11" s="510"/>
      <c r="T11" s="510"/>
      <c r="U11" s="510"/>
      <c r="V11" s="18"/>
    </row>
    <row r="12" spans="1:22" ht="10.5" customHeight="1">
      <c r="A12" s="36"/>
      <c r="B12" s="24">
        <v>113</v>
      </c>
      <c r="C12" s="43">
        <v>147</v>
      </c>
      <c r="D12" s="43">
        <v>121</v>
      </c>
      <c r="E12" s="43">
        <v>109</v>
      </c>
      <c r="F12" s="43">
        <v>115</v>
      </c>
      <c r="G12" s="43">
        <v>95</v>
      </c>
      <c r="H12" s="43">
        <v>66</v>
      </c>
      <c r="I12" s="43">
        <v>41</v>
      </c>
      <c r="J12" s="43">
        <v>33</v>
      </c>
      <c r="K12" s="43">
        <v>5</v>
      </c>
      <c r="L12" s="44">
        <v>3</v>
      </c>
      <c r="M12" s="10"/>
      <c r="N12" s="18"/>
      <c r="O12" s="18"/>
      <c r="P12" s="18"/>
      <c r="Q12" s="18"/>
      <c r="R12" s="510" t="s">
        <v>30</v>
      </c>
      <c r="S12" s="510"/>
      <c r="T12" s="510"/>
      <c r="U12" s="510"/>
      <c r="V12" s="18"/>
    </row>
    <row r="13" spans="1:22" ht="10.5" customHeight="1">
      <c r="A13" s="36"/>
      <c r="B13" s="24">
        <v>193</v>
      </c>
      <c r="C13" s="43">
        <v>215</v>
      </c>
      <c r="D13" s="43">
        <v>159</v>
      </c>
      <c r="E13" s="43">
        <v>134</v>
      </c>
      <c r="F13" s="43">
        <v>127</v>
      </c>
      <c r="G13" s="43">
        <v>104</v>
      </c>
      <c r="H13" s="43">
        <v>61</v>
      </c>
      <c r="I13" s="43">
        <v>45</v>
      </c>
      <c r="J13" s="43">
        <v>13</v>
      </c>
      <c r="K13" s="43">
        <v>4</v>
      </c>
      <c r="L13" s="44">
        <v>0</v>
      </c>
      <c r="M13" s="10"/>
      <c r="N13" s="18"/>
      <c r="O13" s="18"/>
      <c r="P13" s="18"/>
      <c r="Q13" s="18"/>
      <c r="R13" s="510" t="s">
        <v>33</v>
      </c>
      <c r="S13" s="510"/>
      <c r="T13" s="510"/>
      <c r="U13" s="510"/>
      <c r="V13" s="18"/>
    </row>
    <row r="14" spans="1:22" ht="10.5" customHeight="1">
      <c r="A14" s="36"/>
      <c r="B14" s="24">
        <v>141</v>
      </c>
      <c r="C14" s="43">
        <v>155</v>
      </c>
      <c r="D14" s="43">
        <v>105</v>
      </c>
      <c r="E14" s="43">
        <v>102</v>
      </c>
      <c r="F14" s="43">
        <v>70</v>
      </c>
      <c r="G14" s="43">
        <v>71</v>
      </c>
      <c r="H14" s="43">
        <v>45</v>
      </c>
      <c r="I14" s="43">
        <v>19</v>
      </c>
      <c r="J14" s="43">
        <v>9</v>
      </c>
      <c r="K14" s="43">
        <v>3</v>
      </c>
      <c r="L14" s="44">
        <v>0</v>
      </c>
      <c r="M14" s="10"/>
      <c r="N14" s="18"/>
      <c r="O14" s="18"/>
      <c r="P14" s="18"/>
      <c r="Q14" s="18"/>
      <c r="R14" s="510" t="s">
        <v>36</v>
      </c>
      <c r="S14" s="510"/>
      <c r="T14" s="510"/>
      <c r="U14" s="510"/>
      <c r="V14" s="18"/>
    </row>
    <row r="15" spans="1:22" ht="10.5" customHeight="1">
      <c r="A15" s="36"/>
      <c r="B15" s="24">
        <v>204</v>
      </c>
      <c r="C15" s="43">
        <v>240</v>
      </c>
      <c r="D15" s="43">
        <v>204</v>
      </c>
      <c r="E15" s="43">
        <v>180</v>
      </c>
      <c r="F15" s="43">
        <v>181</v>
      </c>
      <c r="G15" s="43">
        <v>130</v>
      </c>
      <c r="H15" s="43">
        <v>68</v>
      </c>
      <c r="I15" s="43">
        <v>32</v>
      </c>
      <c r="J15" s="43">
        <v>17</v>
      </c>
      <c r="K15" s="43">
        <v>1</v>
      </c>
      <c r="L15" s="44">
        <v>0</v>
      </c>
      <c r="M15" s="10"/>
      <c r="N15" s="18"/>
      <c r="O15" s="18"/>
      <c r="P15" s="18"/>
      <c r="Q15" s="18"/>
      <c r="R15" s="510" t="s">
        <v>37</v>
      </c>
      <c r="S15" s="510"/>
      <c r="T15" s="510"/>
      <c r="U15" s="510"/>
      <c r="V15" s="18"/>
    </row>
    <row r="16" spans="1:22" ht="6" customHeight="1">
      <c r="A16" s="36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46"/>
      <c r="M16" s="10"/>
      <c r="N16" s="18"/>
      <c r="O16" s="18"/>
      <c r="P16" s="18"/>
      <c r="Q16" s="18"/>
      <c r="R16" s="18"/>
      <c r="S16" s="18"/>
      <c r="T16" s="18"/>
      <c r="U16" s="18"/>
      <c r="V16" s="18"/>
    </row>
    <row r="17" spans="1:23" s="11" customFormat="1" ht="10.5" customHeight="1">
      <c r="A17" s="52"/>
      <c r="B17" s="16">
        <v>274</v>
      </c>
      <c r="C17" s="16">
        <v>311</v>
      </c>
      <c r="D17" s="16">
        <v>222</v>
      </c>
      <c r="E17" s="16">
        <v>197</v>
      </c>
      <c r="F17" s="16">
        <v>197</v>
      </c>
      <c r="G17" s="16">
        <v>140</v>
      </c>
      <c r="H17" s="16">
        <v>98</v>
      </c>
      <c r="I17" s="16">
        <v>61</v>
      </c>
      <c r="J17" s="16">
        <v>24</v>
      </c>
      <c r="K17" s="16">
        <v>8</v>
      </c>
      <c r="L17" s="41">
        <v>0</v>
      </c>
      <c r="M17" s="58"/>
      <c r="N17" s="486" t="s">
        <v>85</v>
      </c>
      <c r="O17" s="486"/>
      <c r="P17" s="486"/>
      <c r="Q17" s="486"/>
      <c r="R17" s="486"/>
      <c r="S17" s="486"/>
      <c r="T17" s="486"/>
      <c r="U17" s="486"/>
      <c r="V17" s="13"/>
      <c r="W17" s="12"/>
    </row>
    <row r="18" spans="1:22" ht="6" customHeight="1">
      <c r="A18" s="6"/>
      <c r="B18" s="24"/>
      <c r="C18" s="43"/>
      <c r="D18" s="43"/>
      <c r="E18" s="43"/>
      <c r="F18" s="43"/>
      <c r="G18" s="43"/>
      <c r="H18" s="43"/>
      <c r="I18" s="43"/>
      <c r="J18" s="43"/>
      <c r="K18" s="43"/>
      <c r="L18" s="44"/>
      <c r="M18" s="10"/>
      <c r="N18" s="7"/>
      <c r="O18" s="7"/>
      <c r="P18" s="7"/>
      <c r="Q18" s="7"/>
      <c r="R18" s="7"/>
      <c r="S18" s="7"/>
      <c r="T18" s="7"/>
      <c r="U18" s="7"/>
      <c r="V18" s="7"/>
    </row>
    <row r="19" spans="1:23" s="11" customFormat="1" ht="10.5" customHeight="1">
      <c r="A19" s="52"/>
      <c r="B19" s="16">
        <v>288</v>
      </c>
      <c r="C19" s="16">
        <v>285</v>
      </c>
      <c r="D19" s="16">
        <v>262</v>
      </c>
      <c r="E19" s="16">
        <v>224</v>
      </c>
      <c r="F19" s="16">
        <v>260</v>
      </c>
      <c r="G19" s="16">
        <v>191</v>
      </c>
      <c r="H19" s="16">
        <v>117</v>
      </c>
      <c r="I19" s="16">
        <v>77</v>
      </c>
      <c r="J19" s="16">
        <v>26</v>
      </c>
      <c r="K19" s="16">
        <v>7</v>
      </c>
      <c r="L19" s="41">
        <v>1</v>
      </c>
      <c r="M19" s="58"/>
      <c r="N19" s="486" t="s">
        <v>86</v>
      </c>
      <c r="O19" s="486"/>
      <c r="P19" s="486"/>
      <c r="Q19" s="486"/>
      <c r="R19" s="486"/>
      <c r="S19" s="486"/>
      <c r="T19" s="486"/>
      <c r="U19" s="486"/>
      <c r="V19" s="13"/>
      <c r="W19" s="12"/>
    </row>
    <row r="20" spans="1:22" ht="10.5" customHeight="1">
      <c r="A20" s="36"/>
      <c r="B20" s="24">
        <v>217</v>
      </c>
      <c r="C20" s="43">
        <v>199</v>
      </c>
      <c r="D20" s="43">
        <v>185</v>
      </c>
      <c r="E20" s="43">
        <v>158</v>
      </c>
      <c r="F20" s="43">
        <v>195</v>
      </c>
      <c r="G20" s="43">
        <v>143</v>
      </c>
      <c r="H20" s="43">
        <v>79</v>
      </c>
      <c r="I20" s="43">
        <v>61</v>
      </c>
      <c r="J20" s="43">
        <v>21</v>
      </c>
      <c r="K20" s="43">
        <v>5</v>
      </c>
      <c r="L20" s="44">
        <v>1</v>
      </c>
      <c r="M20" s="10"/>
      <c r="N20" s="18"/>
      <c r="O20" s="18"/>
      <c r="P20" s="18"/>
      <c r="Q20" s="18"/>
      <c r="R20" s="510" t="s">
        <v>25</v>
      </c>
      <c r="S20" s="510"/>
      <c r="T20" s="510"/>
      <c r="U20" s="510"/>
      <c r="V20" s="18"/>
    </row>
    <row r="21" spans="1:22" ht="10.5" customHeight="1">
      <c r="A21" s="36"/>
      <c r="B21" s="24">
        <v>71</v>
      </c>
      <c r="C21" s="43">
        <v>86</v>
      </c>
      <c r="D21" s="43">
        <v>77</v>
      </c>
      <c r="E21" s="43">
        <v>66</v>
      </c>
      <c r="F21" s="43">
        <v>65</v>
      </c>
      <c r="G21" s="43">
        <v>48</v>
      </c>
      <c r="H21" s="43">
        <v>38</v>
      </c>
      <c r="I21" s="43">
        <v>16</v>
      </c>
      <c r="J21" s="43">
        <v>5</v>
      </c>
      <c r="K21" s="43">
        <v>2</v>
      </c>
      <c r="L21" s="44">
        <v>0</v>
      </c>
      <c r="M21" s="10"/>
      <c r="N21" s="18"/>
      <c r="O21" s="18"/>
      <c r="P21" s="18"/>
      <c r="Q21" s="18"/>
      <c r="R21" s="510" t="s">
        <v>26</v>
      </c>
      <c r="S21" s="510"/>
      <c r="T21" s="510"/>
      <c r="U21" s="510"/>
      <c r="V21" s="18"/>
    </row>
    <row r="22" spans="1:22" ht="6" customHeight="1">
      <c r="A22" s="36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46"/>
      <c r="M22" s="10"/>
      <c r="N22" s="18"/>
      <c r="O22" s="18"/>
      <c r="P22" s="18"/>
      <c r="Q22" s="18"/>
      <c r="R22" s="18"/>
      <c r="S22" s="18"/>
      <c r="T22" s="18"/>
      <c r="U22" s="18"/>
      <c r="V22" s="18"/>
    </row>
    <row r="23" spans="1:23" s="11" customFormat="1" ht="10.5" customHeight="1">
      <c r="A23" s="52"/>
      <c r="B23" s="16">
        <v>930</v>
      </c>
      <c r="C23" s="16">
        <v>1165</v>
      </c>
      <c r="D23" s="16">
        <v>946</v>
      </c>
      <c r="E23" s="16">
        <v>787</v>
      </c>
      <c r="F23" s="16">
        <v>766</v>
      </c>
      <c r="G23" s="16">
        <v>609</v>
      </c>
      <c r="H23" s="16">
        <v>357</v>
      </c>
      <c r="I23" s="16">
        <v>179</v>
      </c>
      <c r="J23" s="16">
        <v>86</v>
      </c>
      <c r="K23" s="16">
        <v>14</v>
      </c>
      <c r="L23" s="41">
        <v>6</v>
      </c>
      <c r="M23" s="58"/>
      <c r="N23" s="486" t="s">
        <v>87</v>
      </c>
      <c r="O23" s="486"/>
      <c r="P23" s="486"/>
      <c r="Q23" s="486"/>
      <c r="R23" s="486"/>
      <c r="S23" s="486"/>
      <c r="T23" s="486"/>
      <c r="U23" s="486"/>
      <c r="V23" s="13"/>
      <c r="W23" s="12"/>
    </row>
    <row r="24" spans="1:22" ht="10.5" customHeight="1">
      <c r="A24" s="36"/>
      <c r="B24" s="24">
        <v>135</v>
      </c>
      <c r="C24" s="43">
        <v>117</v>
      </c>
      <c r="D24" s="43">
        <v>107</v>
      </c>
      <c r="E24" s="43">
        <v>88</v>
      </c>
      <c r="F24" s="43">
        <v>84</v>
      </c>
      <c r="G24" s="43">
        <v>83</v>
      </c>
      <c r="H24" s="43">
        <v>42</v>
      </c>
      <c r="I24" s="43">
        <v>21</v>
      </c>
      <c r="J24" s="43">
        <v>12</v>
      </c>
      <c r="K24" s="43">
        <v>2</v>
      </c>
      <c r="L24" s="44">
        <v>0</v>
      </c>
      <c r="M24" s="10"/>
      <c r="N24" s="18"/>
      <c r="O24" s="18"/>
      <c r="P24" s="18"/>
      <c r="Q24" s="18"/>
      <c r="R24" s="510" t="s">
        <v>25</v>
      </c>
      <c r="S24" s="510"/>
      <c r="T24" s="510"/>
      <c r="U24" s="510"/>
      <c r="V24" s="18"/>
    </row>
    <row r="25" spans="1:22" ht="10.5" customHeight="1">
      <c r="A25" s="36"/>
      <c r="B25" s="24">
        <v>235</v>
      </c>
      <c r="C25" s="43">
        <v>314</v>
      </c>
      <c r="D25" s="43">
        <v>264</v>
      </c>
      <c r="E25" s="43">
        <v>210</v>
      </c>
      <c r="F25" s="43">
        <v>193</v>
      </c>
      <c r="G25" s="43">
        <v>176</v>
      </c>
      <c r="H25" s="43">
        <v>114</v>
      </c>
      <c r="I25" s="43">
        <v>53</v>
      </c>
      <c r="J25" s="43">
        <v>17</v>
      </c>
      <c r="K25" s="43">
        <v>5</v>
      </c>
      <c r="L25" s="44">
        <v>3</v>
      </c>
      <c r="M25" s="10"/>
      <c r="N25" s="18"/>
      <c r="O25" s="18"/>
      <c r="P25" s="18"/>
      <c r="Q25" s="18"/>
      <c r="R25" s="510" t="s">
        <v>26</v>
      </c>
      <c r="S25" s="510"/>
      <c r="T25" s="510"/>
      <c r="U25" s="510"/>
      <c r="V25" s="18"/>
    </row>
    <row r="26" spans="1:22" ht="10.5" customHeight="1">
      <c r="A26" s="36"/>
      <c r="B26" s="24">
        <v>182</v>
      </c>
      <c r="C26" s="43">
        <v>218</v>
      </c>
      <c r="D26" s="43">
        <v>179</v>
      </c>
      <c r="E26" s="43">
        <v>159</v>
      </c>
      <c r="F26" s="43">
        <v>171</v>
      </c>
      <c r="G26" s="43">
        <v>117</v>
      </c>
      <c r="H26" s="43">
        <v>60</v>
      </c>
      <c r="I26" s="43">
        <v>39</v>
      </c>
      <c r="J26" s="43">
        <v>18</v>
      </c>
      <c r="K26" s="43">
        <v>2</v>
      </c>
      <c r="L26" s="44">
        <v>1</v>
      </c>
      <c r="M26" s="10"/>
      <c r="N26" s="18"/>
      <c r="O26" s="18"/>
      <c r="P26" s="18"/>
      <c r="Q26" s="18"/>
      <c r="R26" s="510" t="s">
        <v>30</v>
      </c>
      <c r="S26" s="510"/>
      <c r="T26" s="510"/>
      <c r="U26" s="510"/>
      <c r="V26" s="18"/>
    </row>
    <row r="27" spans="1:22" ht="10.5" customHeight="1">
      <c r="A27" s="36"/>
      <c r="B27" s="24">
        <v>378</v>
      </c>
      <c r="C27" s="43">
        <v>516</v>
      </c>
      <c r="D27" s="43">
        <v>396</v>
      </c>
      <c r="E27" s="43">
        <v>330</v>
      </c>
      <c r="F27" s="43">
        <v>318</v>
      </c>
      <c r="G27" s="43">
        <v>233</v>
      </c>
      <c r="H27" s="43">
        <v>141</v>
      </c>
      <c r="I27" s="43">
        <v>66</v>
      </c>
      <c r="J27" s="43">
        <v>39</v>
      </c>
      <c r="K27" s="43">
        <v>5</v>
      </c>
      <c r="L27" s="44">
        <v>2</v>
      </c>
      <c r="M27" s="10"/>
      <c r="N27" s="18"/>
      <c r="O27" s="18"/>
      <c r="P27" s="18"/>
      <c r="Q27" s="18"/>
      <c r="R27" s="510" t="s">
        <v>33</v>
      </c>
      <c r="S27" s="510"/>
      <c r="T27" s="510"/>
      <c r="U27" s="510"/>
      <c r="V27" s="18"/>
    </row>
    <row r="28" spans="1:22" ht="6" customHeight="1">
      <c r="A28" s="39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46"/>
      <c r="M28" s="10"/>
      <c r="N28" s="7"/>
      <c r="O28" s="7"/>
      <c r="P28" s="7"/>
      <c r="Q28" s="7"/>
      <c r="R28" s="7"/>
      <c r="S28" s="7"/>
      <c r="T28" s="7"/>
      <c r="U28" s="7"/>
      <c r="V28" s="7"/>
    </row>
    <row r="29" spans="1:23" s="11" customFormat="1" ht="10.5" customHeight="1">
      <c r="A29" s="52"/>
      <c r="B29" s="16">
        <v>1175</v>
      </c>
      <c r="C29" s="16">
        <v>1314</v>
      </c>
      <c r="D29" s="16">
        <v>964</v>
      </c>
      <c r="E29" s="16">
        <v>857</v>
      </c>
      <c r="F29" s="16">
        <v>899</v>
      </c>
      <c r="G29" s="16">
        <v>756</v>
      </c>
      <c r="H29" s="16">
        <v>465</v>
      </c>
      <c r="I29" s="16">
        <v>266</v>
      </c>
      <c r="J29" s="16">
        <v>107</v>
      </c>
      <c r="K29" s="16">
        <v>26</v>
      </c>
      <c r="L29" s="41">
        <v>3</v>
      </c>
      <c r="M29" s="58"/>
      <c r="N29" s="486" t="s">
        <v>88</v>
      </c>
      <c r="O29" s="486"/>
      <c r="P29" s="486"/>
      <c r="Q29" s="486"/>
      <c r="R29" s="486"/>
      <c r="S29" s="486"/>
      <c r="T29" s="486"/>
      <c r="U29" s="486"/>
      <c r="V29" s="13"/>
      <c r="W29" s="12"/>
    </row>
    <row r="30" spans="1:22" ht="10.5" customHeight="1">
      <c r="A30" s="36"/>
      <c r="B30" s="24">
        <v>188</v>
      </c>
      <c r="C30" s="43">
        <v>205</v>
      </c>
      <c r="D30" s="43">
        <v>125</v>
      </c>
      <c r="E30" s="43">
        <v>131</v>
      </c>
      <c r="F30" s="43">
        <v>121</v>
      </c>
      <c r="G30" s="43">
        <v>105</v>
      </c>
      <c r="H30" s="43">
        <v>65</v>
      </c>
      <c r="I30" s="43">
        <v>37</v>
      </c>
      <c r="J30" s="43">
        <v>8</v>
      </c>
      <c r="K30" s="43">
        <v>4</v>
      </c>
      <c r="L30" s="44">
        <v>0</v>
      </c>
      <c r="M30" s="10"/>
      <c r="N30" s="18"/>
      <c r="O30" s="18"/>
      <c r="P30" s="18"/>
      <c r="Q30" s="18"/>
      <c r="R30" s="510" t="s">
        <v>25</v>
      </c>
      <c r="S30" s="510"/>
      <c r="T30" s="510"/>
      <c r="U30" s="510"/>
      <c r="V30" s="18"/>
    </row>
    <row r="31" spans="1:22" ht="10.5" customHeight="1">
      <c r="A31" s="36"/>
      <c r="B31" s="24">
        <v>172</v>
      </c>
      <c r="C31" s="43">
        <v>240</v>
      </c>
      <c r="D31" s="43">
        <v>193</v>
      </c>
      <c r="E31" s="43">
        <v>166</v>
      </c>
      <c r="F31" s="43">
        <v>167</v>
      </c>
      <c r="G31" s="43">
        <v>140</v>
      </c>
      <c r="H31" s="43">
        <v>81</v>
      </c>
      <c r="I31" s="43">
        <v>62</v>
      </c>
      <c r="J31" s="43">
        <v>21</v>
      </c>
      <c r="K31" s="43">
        <v>4</v>
      </c>
      <c r="L31" s="44">
        <v>0</v>
      </c>
      <c r="M31" s="10"/>
      <c r="N31" s="18"/>
      <c r="O31" s="18"/>
      <c r="P31" s="18"/>
      <c r="Q31" s="18"/>
      <c r="R31" s="510" t="s">
        <v>26</v>
      </c>
      <c r="S31" s="510"/>
      <c r="T31" s="510"/>
      <c r="U31" s="510"/>
      <c r="V31" s="18"/>
    </row>
    <row r="32" spans="1:22" ht="10.5" customHeight="1">
      <c r="A32" s="36"/>
      <c r="B32" s="24">
        <v>242</v>
      </c>
      <c r="C32" s="43">
        <v>271</v>
      </c>
      <c r="D32" s="43">
        <v>231</v>
      </c>
      <c r="E32" s="43">
        <v>192</v>
      </c>
      <c r="F32" s="43">
        <v>225</v>
      </c>
      <c r="G32" s="43">
        <v>227</v>
      </c>
      <c r="H32" s="43">
        <v>139</v>
      </c>
      <c r="I32" s="43">
        <v>74</v>
      </c>
      <c r="J32" s="43">
        <v>33</v>
      </c>
      <c r="K32" s="43">
        <v>7</v>
      </c>
      <c r="L32" s="44">
        <v>0</v>
      </c>
      <c r="M32" s="10"/>
      <c r="N32" s="18"/>
      <c r="O32" s="18"/>
      <c r="P32" s="18"/>
      <c r="Q32" s="18"/>
      <c r="R32" s="510" t="s">
        <v>30</v>
      </c>
      <c r="S32" s="510"/>
      <c r="T32" s="510"/>
      <c r="U32" s="510"/>
      <c r="V32" s="18"/>
    </row>
    <row r="33" spans="1:22" ht="10.5" customHeight="1">
      <c r="A33" s="36"/>
      <c r="B33" s="24">
        <v>270</v>
      </c>
      <c r="C33" s="43">
        <v>318</v>
      </c>
      <c r="D33" s="43">
        <v>205</v>
      </c>
      <c r="E33" s="43">
        <v>192</v>
      </c>
      <c r="F33" s="43">
        <v>205</v>
      </c>
      <c r="G33" s="43">
        <v>158</v>
      </c>
      <c r="H33" s="43">
        <v>112</v>
      </c>
      <c r="I33" s="43">
        <v>48</v>
      </c>
      <c r="J33" s="43">
        <v>17</v>
      </c>
      <c r="K33" s="43">
        <v>1</v>
      </c>
      <c r="L33" s="44">
        <v>1</v>
      </c>
      <c r="M33" s="10"/>
      <c r="N33" s="18"/>
      <c r="O33" s="18"/>
      <c r="P33" s="18"/>
      <c r="Q33" s="18"/>
      <c r="R33" s="510" t="s">
        <v>33</v>
      </c>
      <c r="S33" s="510"/>
      <c r="T33" s="510"/>
      <c r="U33" s="510"/>
      <c r="V33" s="18"/>
    </row>
    <row r="34" spans="1:22" ht="10.5" customHeight="1">
      <c r="A34" s="36"/>
      <c r="B34" s="24">
        <v>303</v>
      </c>
      <c r="C34" s="43">
        <v>280</v>
      </c>
      <c r="D34" s="43">
        <v>210</v>
      </c>
      <c r="E34" s="43">
        <v>176</v>
      </c>
      <c r="F34" s="43">
        <v>181</v>
      </c>
      <c r="G34" s="43">
        <v>126</v>
      </c>
      <c r="H34" s="43">
        <v>68</v>
      </c>
      <c r="I34" s="43">
        <v>45</v>
      </c>
      <c r="J34" s="43">
        <v>28</v>
      </c>
      <c r="K34" s="43">
        <v>10</v>
      </c>
      <c r="L34" s="44">
        <v>2</v>
      </c>
      <c r="M34" s="10"/>
      <c r="N34" s="18"/>
      <c r="O34" s="18"/>
      <c r="P34" s="18"/>
      <c r="Q34" s="18"/>
      <c r="R34" s="510" t="s">
        <v>36</v>
      </c>
      <c r="S34" s="510"/>
      <c r="T34" s="510"/>
      <c r="U34" s="510"/>
      <c r="V34" s="18"/>
    </row>
    <row r="35" spans="1:22" ht="6" customHeight="1">
      <c r="A35" s="36"/>
      <c r="B35" s="24"/>
      <c r="C35" s="43"/>
      <c r="D35" s="43"/>
      <c r="E35" s="43"/>
      <c r="F35" s="43"/>
      <c r="G35" s="43"/>
      <c r="H35" s="43"/>
      <c r="I35" s="43"/>
      <c r="J35" s="43"/>
      <c r="K35" s="43"/>
      <c r="L35" s="44"/>
      <c r="M35" s="10"/>
      <c r="N35" s="18"/>
      <c r="O35" s="18"/>
      <c r="P35" s="18"/>
      <c r="Q35" s="18"/>
      <c r="R35" s="18"/>
      <c r="S35" s="18"/>
      <c r="T35" s="18"/>
      <c r="U35" s="18"/>
      <c r="V35" s="18"/>
    </row>
    <row r="36" spans="1:23" s="11" customFormat="1" ht="10.5" customHeight="1">
      <c r="A36" s="52"/>
      <c r="B36" s="16">
        <v>1812</v>
      </c>
      <c r="C36" s="16">
        <v>2114</v>
      </c>
      <c r="D36" s="16">
        <v>1779</v>
      </c>
      <c r="E36" s="16">
        <v>1774</v>
      </c>
      <c r="F36" s="16">
        <v>1653</v>
      </c>
      <c r="G36" s="16">
        <v>1378</v>
      </c>
      <c r="H36" s="16">
        <v>885</v>
      </c>
      <c r="I36" s="16">
        <v>493</v>
      </c>
      <c r="J36" s="16">
        <v>198</v>
      </c>
      <c r="K36" s="16">
        <v>46</v>
      </c>
      <c r="L36" s="41">
        <v>5</v>
      </c>
      <c r="M36" s="58"/>
      <c r="N36" s="486" t="s">
        <v>89</v>
      </c>
      <c r="O36" s="486"/>
      <c r="P36" s="486"/>
      <c r="Q36" s="486"/>
      <c r="R36" s="486"/>
      <c r="S36" s="486"/>
      <c r="T36" s="486"/>
      <c r="U36" s="486"/>
      <c r="V36" s="13"/>
      <c r="W36" s="12"/>
    </row>
    <row r="37" spans="1:22" ht="10.5" customHeight="1">
      <c r="A37" s="36"/>
      <c r="B37" s="24">
        <v>258</v>
      </c>
      <c r="C37" s="43">
        <v>239</v>
      </c>
      <c r="D37" s="43">
        <v>166</v>
      </c>
      <c r="E37" s="43">
        <v>157</v>
      </c>
      <c r="F37" s="43">
        <v>152</v>
      </c>
      <c r="G37" s="43">
        <v>143</v>
      </c>
      <c r="H37" s="43">
        <v>62</v>
      </c>
      <c r="I37" s="43">
        <v>37</v>
      </c>
      <c r="J37" s="43">
        <v>14</v>
      </c>
      <c r="K37" s="43">
        <v>1</v>
      </c>
      <c r="L37" s="44">
        <v>2</v>
      </c>
      <c r="M37" s="10"/>
      <c r="N37" s="18"/>
      <c r="O37" s="18"/>
      <c r="P37" s="18"/>
      <c r="Q37" s="18"/>
      <c r="R37" s="510" t="s">
        <v>25</v>
      </c>
      <c r="S37" s="510"/>
      <c r="T37" s="510"/>
      <c r="U37" s="510"/>
      <c r="V37" s="18"/>
    </row>
    <row r="38" spans="1:22" ht="10.5" customHeight="1">
      <c r="A38" s="36"/>
      <c r="B38" s="24">
        <v>281</v>
      </c>
      <c r="C38" s="43">
        <v>369</v>
      </c>
      <c r="D38" s="43">
        <v>271</v>
      </c>
      <c r="E38" s="43">
        <v>299</v>
      </c>
      <c r="F38" s="43">
        <v>254</v>
      </c>
      <c r="G38" s="43">
        <v>224</v>
      </c>
      <c r="H38" s="43">
        <v>159</v>
      </c>
      <c r="I38" s="43">
        <v>92</v>
      </c>
      <c r="J38" s="43">
        <v>41</v>
      </c>
      <c r="K38" s="43">
        <v>18</v>
      </c>
      <c r="L38" s="44">
        <v>0</v>
      </c>
      <c r="M38" s="10"/>
      <c r="N38" s="18"/>
      <c r="O38" s="18"/>
      <c r="P38" s="18"/>
      <c r="Q38" s="18"/>
      <c r="R38" s="510" t="s">
        <v>26</v>
      </c>
      <c r="S38" s="510"/>
      <c r="T38" s="510"/>
      <c r="U38" s="510"/>
      <c r="V38" s="18"/>
    </row>
    <row r="39" spans="1:22" ht="10.5" customHeight="1">
      <c r="A39" s="36"/>
      <c r="B39" s="24">
        <v>285</v>
      </c>
      <c r="C39" s="43">
        <v>351</v>
      </c>
      <c r="D39" s="43">
        <v>347</v>
      </c>
      <c r="E39" s="43">
        <v>341</v>
      </c>
      <c r="F39" s="43">
        <v>301</v>
      </c>
      <c r="G39" s="43">
        <v>240</v>
      </c>
      <c r="H39" s="43">
        <v>177</v>
      </c>
      <c r="I39" s="43">
        <v>108</v>
      </c>
      <c r="J39" s="43">
        <v>43</v>
      </c>
      <c r="K39" s="43">
        <v>9</v>
      </c>
      <c r="L39" s="44">
        <v>2</v>
      </c>
      <c r="M39" s="10"/>
      <c r="N39" s="18"/>
      <c r="O39" s="18"/>
      <c r="P39" s="18"/>
      <c r="Q39" s="18"/>
      <c r="R39" s="510" t="s">
        <v>30</v>
      </c>
      <c r="S39" s="510"/>
      <c r="T39" s="510"/>
      <c r="U39" s="510"/>
      <c r="V39" s="18"/>
    </row>
    <row r="40" spans="1:22" ht="10.5" customHeight="1">
      <c r="A40" s="36"/>
      <c r="B40" s="24">
        <v>128</v>
      </c>
      <c r="C40" s="43">
        <v>154</v>
      </c>
      <c r="D40" s="43">
        <v>168</v>
      </c>
      <c r="E40" s="43">
        <v>115</v>
      </c>
      <c r="F40" s="43">
        <v>111</v>
      </c>
      <c r="G40" s="43">
        <v>99</v>
      </c>
      <c r="H40" s="43">
        <v>45</v>
      </c>
      <c r="I40" s="43">
        <v>37</v>
      </c>
      <c r="J40" s="43">
        <v>20</v>
      </c>
      <c r="K40" s="43">
        <v>2</v>
      </c>
      <c r="L40" s="44">
        <v>1</v>
      </c>
      <c r="M40" s="10"/>
      <c r="N40" s="18"/>
      <c r="O40" s="18"/>
      <c r="P40" s="18"/>
      <c r="Q40" s="18"/>
      <c r="R40" s="510" t="s">
        <v>33</v>
      </c>
      <c r="S40" s="510"/>
      <c r="T40" s="510"/>
      <c r="U40" s="510"/>
      <c r="V40" s="18"/>
    </row>
    <row r="41" spans="1:22" ht="10.5" customHeight="1">
      <c r="A41" s="36"/>
      <c r="B41" s="24">
        <v>225</v>
      </c>
      <c r="C41" s="43">
        <v>234</v>
      </c>
      <c r="D41" s="43">
        <v>183</v>
      </c>
      <c r="E41" s="43">
        <v>178</v>
      </c>
      <c r="F41" s="43">
        <v>197</v>
      </c>
      <c r="G41" s="43">
        <v>150</v>
      </c>
      <c r="H41" s="43">
        <v>121</v>
      </c>
      <c r="I41" s="43">
        <v>61</v>
      </c>
      <c r="J41" s="43">
        <v>20</v>
      </c>
      <c r="K41" s="43">
        <v>2</v>
      </c>
      <c r="L41" s="44">
        <v>0</v>
      </c>
      <c r="M41" s="10"/>
      <c r="N41" s="18"/>
      <c r="O41" s="18"/>
      <c r="P41" s="18"/>
      <c r="Q41" s="18"/>
      <c r="R41" s="510" t="s">
        <v>36</v>
      </c>
      <c r="S41" s="510"/>
      <c r="T41" s="510"/>
      <c r="U41" s="510"/>
      <c r="V41" s="18"/>
    </row>
    <row r="42" spans="1:22" ht="10.5" customHeight="1">
      <c r="A42" s="36"/>
      <c r="B42" s="24">
        <v>300</v>
      </c>
      <c r="C42" s="43">
        <v>374</v>
      </c>
      <c r="D42" s="43">
        <v>285</v>
      </c>
      <c r="E42" s="43">
        <v>308</v>
      </c>
      <c r="F42" s="43">
        <v>317</v>
      </c>
      <c r="G42" s="43">
        <v>287</v>
      </c>
      <c r="H42" s="43">
        <v>183</v>
      </c>
      <c r="I42" s="43">
        <v>108</v>
      </c>
      <c r="J42" s="43">
        <v>30</v>
      </c>
      <c r="K42" s="43">
        <v>9</v>
      </c>
      <c r="L42" s="44">
        <v>0</v>
      </c>
      <c r="M42" s="10"/>
      <c r="N42" s="18"/>
      <c r="O42" s="18"/>
      <c r="P42" s="18"/>
      <c r="Q42" s="18"/>
      <c r="R42" s="510" t="s">
        <v>37</v>
      </c>
      <c r="S42" s="510"/>
      <c r="T42" s="510"/>
      <c r="U42" s="510"/>
      <c r="V42" s="18"/>
    </row>
    <row r="43" spans="1:22" ht="10.5" customHeight="1">
      <c r="A43" s="36"/>
      <c r="B43" s="24">
        <v>335</v>
      </c>
      <c r="C43" s="43">
        <v>393</v>
      </c>
      <c r="D43" s="43">
        <v>359</v>
      </c>
      <c r="E43" s="43">
        <v>376</v>
      </c>
      <c r="F43" s="43">
        <v>321</v>
      </c>
      <c r="G43" s="43">
        <v>235</v>
      </c>
      <c r="H43" s="43">
        <v>138</v>
      </c>
      <c r="I43" s="43">
        <v>50</v>
      </c>
      <c r="J43" s="43">
        <v>30</v>
      </c>
      <c r="K43" s="43">
        <v>5</v>
      </c>
      <c r="L43" s="44">
        <v>0</v>
      </c>
      <c r="M43" s="10"/>
      <c r="N43" s="18"/>
      <c r="O43" s="18"/>
      <c r="P43" s="18"/>
      <c r="Q43" s="18"/>
      <c r="R43" s="510" t="s">
        <v>68</v>
      </c>
      <c r="S43" s="510"/>
      <c r="T43" s="510"/>
      <c r="U43" s="510"/>
      <c r="V43" s="18"/>
    </row>
    <row r="44" spans="1:22" ht="6" customHeight="1">
      <c r="A44" s="36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46"/>
      <c r="M44" s="10"/>
      <c r="N44" s="18"/>
      <c r="O44" s="18"/>
      <c r="P44" s="18"/>
      <c r="Q44" s="18"/>
      <c r="R44" s="18"/>
      <c r="S44" s="18"/>
      <c r="T44" s="18"/>
      <c r="U44" s="18"/>
      <c r="V44" s="18"/>
    </row>
    <row r="45" spans="1:23" s="11" customFormat="1" ht="10.5" customHeight="1">
      <c r="A45" s="52"/>
      <c r="B45" s="16">
        <v>0</v>
      </c>
      <c r="C45" s="16">
        <v>0</v>
      </c>
      <c r="D45" s="16">
        <v>4</v>
      </c>
      <c r="E45" s="16">
        <v>6</v>
      </c>
      <c r="F45" s="16">
        <v>3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41">
        <v>0</v>
      </c>
      <c r="M45" s="58"/>
      <c r="N45" s="486" t="s">
        <v>90</v>
      </c>
      <c r="O45" s="486"/>
      <c r="P45" s="486"/>
      <c r="Q45" s="486"/>
      <c r="R45" s="486"/>
      <c r="S45" s="486"/>
      <c r="T45" s="486"/>
      <c r="U45" s="486"/>
      <c r="V45" s="13"/>
      <c r="W45" s="12"/>
    </row>
    <row r="46" spans="1:22" ht="6" customHeight="1">
      <c r="A46" s="36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46"/>
      <c r="M46" s="10"/>
      <c r="N46" s="18"/>
      <c r="O46" s="18"/>
      <c r="P46" s="18"/>
      <c r="Q46" s="18"/>
      <c r="R46" s="18"/>
      <c r="S46" s="18"/>
      <c r="T46" s="18"/>
      <c r="U46" s="18"/>
      <c r="V46" s="18"/>
    </row>
    <row r="47" spans="1:23" s="11" customFormat="1" ht="10.5" customHeight="1">
      <c r="A47" s="52"/>
      <c r="B47" s="16">
        <v>1165</v>
      </c>
      <c r="C47" s="16">
        <v>1466</v>
      </c>
      <c r="D47" s="16">
        <v>1472</v>
      </c>
      <c r="E47" s="16">
        <v>1409</v>
      </c>
      <c r="F47" s="16">
        <v>1216</v>
      </c>
      <c r="G47" s="16">
        <v>701</v>
      </c>
      <c r="H47" s="16">
        <v>420</v>
      </c>
      <c r="I47" s="16">
        <v>228</v>
      </c>
      <c r="J47" s="16">
        <v>100</v>
      </c>
      <c r="K47" s="16">
        <v>21</v>
      </c>
      <c r="L47" s="41">
        <v>2</v>
      </c>
      <c r="M47" s="58"/>
      <c r="N47" s="486" t="s">
        <v>91</v>
      </c>
      <c r="O47" s="486"/>
      <c r="P47" s="486"/>
      <c r="Q47" s="486"/>
      <c r="R47" s="486"/>
      <c r="S47" s="486"/>
      <c r="T47" s="486"/>
      <c r="U47" s="486"/>
      <c r="V47" s="13"/>
      <c r="W47" s="12"/>
    </row>
    <row r="48" spans="1:22" ht="10.5" customHeight="1">
      <c r="A48" s="36"/>
      <c r="B48" s="24">
        <v>210</v>
      </c>
      <c r="C48" s="43">
        <v>249</v>
      </c>
      <c r="D48" s="43">
        <v>231</v>
      </c>
      <c r="E48" s="43">
        <v>207</v>
      </c>
      <c r="F48" s="43">
        <v>214</v>
      </c>
      <c r="G48" s="43">
        <v>121</v>
      </c>
      <c r="H48" s="43">
        <v>74</v>
      </c>
      <c r="I48" s="43">
        <v>27</v>
      </c>
      <c r="J48" s="43">
        <v>13</v>
      </c>
      <c r="K48" s="43">
        <v>2</v>
      </c>
      <c r="L48" s="44">
        <v>0</v>
      </c>
      <c r="M48" s="10"/>
      <c r="N48" s="18"/>
      <c r="O48" s="18"/>
      <c r="P48" s="18"/>
      <c r="Q48" s="18"/>
      <c r="R48" s="510" t="s">
        <v>25</v>
      </c>
      <c r="S48" s="510"/>
      <c r="T48" s="510"/>
      <c r="U48" s="510"/>
      <c r="V48" s="18"/>
    </row>
    <row r="49" spans="1:22" ht="10.5" customHeight="1">
      <c r="A49" s="36"/>
      <c r="B49" s="24">
        <v>166</v>
      </c>
      <c r="C49" s="43">
        <v>204</v>
      </c>
      <c r="D49" s="43">
        <v>200</v>
      </c>
      <c r="E49" s="43">
        <v>196</v>
      </c>
      <c r="F49" s="43">
        <v>155</v>
      </c>
      <c r="G49" s="43">
        <v>98</v>
      </c>
      <c r="H49" s="43">
        <v>72</v>
      </c>
      <c r="I49" s="43">
        <v>38</v>
      </c>
      <c r="J49" s="43">
        <v>18</v>
      </c>
      <c r="K49" s="43">
        <v>3</v>
      </c>
      <c r="L49" s="44">
        <v>0</v>
      </c>
      <c r="M49" s="10"/>
      <c r="N49" s="18"/>
      <c r="O49" s="18"/>
      <c r="P49" s="18"/>
      <c r="Q49" s="18"/>
      <c r="R49" s="510" t="s">
        <v>26</v>
      </c>
      <c r="S49" s="510"/>
      <c r="T49" s="510"/>
      <c r="U49" s="510"/>
      <c r="V49" s="18"/>
    </row>
    <row r="50" spans="1:22" ht="10.5" customHeight="1">
      <c r="A50" s="36"/>
      <c r="B50" s="24">
        <v>182</v>
      </c>
      <c r="C50" s="43">
        <v>238</v>
      </c>
      <c r="D50" s="43">
        <v>248</v>
      </c>
      <c r="E50" s="43">
        <v>233</v>
      </c>
      <c r="F50" s="43">
        <v>214</v>
      </c>
      <c r="G50" s="43">
        <v>135</v>
      </c>
      <c r="H50" s="43">
        <v>78</v>
      </c>
      <c r="I50" s="43">
        <v>52</v>
      </c>
      <c r="J50" s="43">
        <v>21</v>
      </c>
      <c r="K50" s="43">
        <v>2</v>
      </c>
      <c r="L50" s="44">
        <v>0</v>
      </c>
      <c r="M50" s="10"/>
      <c r="N50" s="18"/>
      <c r="O50" s="18"/>
      <c r="P50" s="18"/>
      <c r="Q50" s="18"/>
      <c r="R50" s="510" t="s">
        <v>30</v>
      </c>
      <c r="S50" s="510"/>
      <c r="T50" s="510"/>
      <c r="U50" s="510"/>
      <c r="V50" s="18"/>
    </row>
    <row r="51" spans="1:22" ht="10.5" customHeight="1">
      <c r="A51" s="36"/>
      <c r="B51" s="24">
        <v>156</v>
      </c>
      <c r="C51" s="43">
        <v>202</v>
      </c>
      <c r="D51" s="43">
        <v>228</v>
      </c>
      <c r="E51" s="43">
        <v>227</v>
      </c>
      <c r="F51" s="43">
        <v>161</v>
      </c>
      <c r="G51" s="43">
        <v>77</v>
      </c>
      <c r="H51" s="43">
        <v>47</v>
      </c>
      <c r="I51" s="43">
        <v>30</v>
      </c>
      <c r="J51" s="43">
        <v>7</v>
      </c>
      <c r="K51" s="43">
        <v>5</v>
      </c>
      <c r="L51" s="44">
        <v>0</v>
      </c>
      <c r="M51" s="10"/>
      <c r="N51" s="18"/>
      <c r="O51" s="18"/>
      <c r="P51" s="18"/>
      <c r="Q51" s="18"/>
      <c r="R51" s="510" t="s">
        <v>33</v>
      </c>
      <c r="S51" s="510"/>
      <c r="T51" s="510"/>
      <c r="U51" s="510"/>
      <c r="V51" s="18"/>
    </row>
    <row r="52" spans="1:22" ht="10.5" customHeight="1">
      <c r="A52" s="36"/>
      <c r="B52" s="24">
        <v>307</v>
      </c>
      <c r="C52" s="43">
        <v>347</v>
      </c>
      <c r="D52" s="43">
        <v>356</v>
      </c>
      <c r="E52" s="43">
        <v>321</v>
      </c>
      <c r="F52" s="43">
        <v>301</v>
      </c>
      <c r="G52" s="43">
        <v>185</v>
      </c>
      <c r="H52" s="43">
        <v>109</v>
      </c>
      <c r="I52" s="43">
        <v>62</v>
      </c>
      <c r="J52" s="43">
        <v>31</v>
      </c>
      <c r="K52" s="43">
        <v>8</v>
      </c>
      <c r="L52" s="44">
        <v>2</v>
      </c>
      <c r="M52" s="10"/>
      <c r="N52" s="18"/>
      <c r="O52" s="18"/>
      <c r="P52" s="18"/>
      <c r="Q52" s="18"/>
      <c r="R52" s="510" t="s">
        <v>36</v>
      </c>
      <c r="S52" s="510"/>
      <c r="T52" s="510"/>
      <c r="U52" s="510"/>
      <c r="V52" s="18"/>
    </row>
    <row r="53" spans="1:22" ht="10.5" customHeight="1">
      <c r="A53" s="36"/>
      <c r="B53" s="24">
        <v>144</v>
      </c>
      <c r="C53" s="43">
        <v>226</v>
      </c>
      <c r="D53" s="43">
        <v>209</v>
      </c>
      <c r="E53" s="43">
        <v>225</v>
      </c>
      <c r="F53" s="43">
        <v>171</v>
      </c>
      <c r="G53" s="43">
        <v>85</v>
      </c>
      <c r="H53" s="43">
        <v>40</v>
      </c>
      <c r="I53" s="43">
        <v>19</v>
      </c>
      <c r="J53" s="43">
        <v>10</v>
      </c>
      <c r="K53" s="43">
        <v>1</v>
      </c>
      <c r="L53" s="44">
        <v>0</v>
      </c>
      <c r="M53" s="10"/>
      <c r="N53" s="18"/>
      <c r="O53" s="18"/>
      <c r="P53" s="18"/>
      <c r="Q53" s="18"/>
      <c r="R53" s="510" t="s">
        <v>37</v>
      </c>
      <c r="S53" s="510"/>
      <c r="T53" s="510"/>
      <c r="U53" s="510"/>
      <c r="V53" s="18"/>
    </row>
    <row r="54" spans="1:22" ht="6" customHeight="1">
      <c r="A54" s="6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41"/>
      <c r="M54" s="10"/>
      <c r="N54" s="7"/>
      <c r="O54" s="7"/>
      <c r="P54" s="7"/>
      <c r="Q54" s="7"/>
      <c r="R54" s="7"/>
      <c r="S54" s="7"/>
      <c r="T54" s="7"/>
      <c r="U54" s="7"/>
      <c r="V54" s="7"/>
    </row>
    <row r="55" spans="1:23" s="11" customFormat="1" ht="10.5" customHeight="1">
      <c r="A55" s="52"/>
      <c r="B55" s="16">
        <v>1416</v>
      </c>
      <c r="C55" s="16">
        <v>1607</v>
      </c>
      <c r="D55" s="16">
        <v>1391</v>
      </c>
      <c r="E55" s="16">
        <v>1393</v>
      </c>
      <c r="F55" s="16">
        <v>1296</v>
      </c>
      <c r="G55" s="16">
        <v>904</v>
      </c>
      <c r="H55" s="16">
        <v>517</v>
      </c>
      <c r="I55" s="16">
        <v>229</v>
      </c>
      <c r="J55" s="16">
        <v>86</v>
      </c>
      <c r="K55" s="16">
        <v>33</v>
      </c>
      <c r="L55" s="41">
        <v>2</v>
      </c>
      <c r="M55" s="58"/>
      <c r="N55" s="486" t="s">
        <v>92</v>
      </c>
      <c r="O55" s="486"/>
      <c r="P55" s="486"/>
      <c r="Q55" s="486"/>
      <c r="R55" s="486"/>
      <c r="S55" s="486"/>
      <c r="T55" s="486"/>
      <c r="U55" s="486"/>
      <c r="V55" s="13"/>
      <c r="W55" s="12"/>
    </row>
    <row r="56" spans="1:22" ht="10.5" customHeight="1">
      <c r="A56" s="36"/>
      <c r="B56" s="24">
        <v>252</v>
      </c>
      <c r="C56" s="43">
        <v>326</v>
      </c>
      <c r="D56" s="43">
        <v>293</v>
      </c>
      <c r="E56" s="43">
        <v>315</v>
      </c>
      <c r="F56" s="43">
        <v>279</v>
      </c>
      <c r="G56" s="43">
        <v>187</v>
      </c>
      <c r="H56" s="43">
        <v>85</v>
      </c>
      <c r="I56" s="43">
        <v>54</v>
      </c>
      <c r="J56" s="43">
        <v>20</v>
      </c>
      <c r="K56" s="43">
        <v>7</v>
      </c>
      <c r="L56" s="44">
        <v>0</v>
      </c>
      <c r="M56" s="10"/>
      <c r="N56" s="18"/>
      <c r="O56" s="18"/>
      <c r="P56" s="18"/>
      <c r="Q56" s="18"/>
      <c r="R56" s="510" t="s">
        <v>25</v>
      </c>
      <c r="S56" s="510"/>
      <c r="T56" s="510"/>
      <c r="U56" s="510"/>
      <c r="V56" s="18"/>
    </row>
    <row r="57" spans="1:22" ht="10.5" customHeight="1">
      <c r="A57" s="36"/>
      <c r="B57" s="24">
        <v>262</v>
      </c>
      <c r="C57" s="43">
        <v>279</v>
      </c>
      <c r="D57" s="43">
        <v>265</v>
      </c>
      <c r="E57" s="43">
        <v>246</v>
      </c>
      <c r="F57" s="43">
        <v>200</v>
      </c>
      <c r="G57" s="43">
        <v>151</v>
      </c>
      <c r="H57" s="43">
        <v>85</v>
      </c>
      <c r="I57" s="43">
        <v>31</v>
      </c>
      <c r="J57" s="43">
        <v>16</v>
      </c>
      <c r="K57" s="43">
        <v>6</v>
      </c>
      <c r="L57" s="44">
        <v>0</v>
      </c>
      <c r="M57" s="10"/>
      <c r="N57" s="18"/>
      <c r="O57" s="18"/>
      <c r="P57" s="18"/>
      <c r="Q57" s="18"/>
      <c r="R57" s="510" t="s">
        <v>26</v>
      </c>
      <c r="S57" s="510"/>
      <c r="T57" s="510"/>
      <c r="U57" s="510"/>
      <c r="V57" s="18"/>
    </row>
    <row r="58" spans="1:22" ht="10.5" customHeight="1">
      <c r="A58" s="36"/>
      <c r="B58" s="24">
        <v>222</v>
      </c>
      <c r="C58" s="43">
        <v>269</v>
      </c>
      <c r="D58" s="43">
        <v>240</v>
      </c>
      <c r="E58" s="43">
        <v>210</v>
      </c>
      <c r="F58" s="43">
        <v>211</v>
      </c>
      <c r="G58" s="43">
        <v>141</v>
      </c>
      <c r="H58" s="43">
        <v>97</v>
      </c>
      <c r="I58" s="43">
        <v>37</v>
      </c>
      <c r="J58" s="43">
        <v>19</v>
      </c>
      <c r="K58" s="43">
        <v>11</v>
      </c>
      <c r="L58" s="44">
        <v>0</v>
      </c>
      <c r="M58" s="10"/>
      <c r="N58" s="18"/>
      <c r="O58" s="18"/>
      <c r="P58" s="18"/>
      <c r="Q58" s="18"/>
      <c r="R58" s="510" t="s">
        <v>30</v>
      </c>
      <c r="S58" s="510"/>
      <c r="T58" s="510"/>
      <c r="U58" s="510"/>
      <c r="V58" s="18"/>
    </row>
    <row r="59" spans="1:22" ht="10.5" customHeight="1">
      <c r="A59" s="36"/>
      <c r="B59" s="24">
        <v>333</v>
      </c>
      <c r="C59" s="43">
        <v>369</v>
      </c>
      <c r="D59" s="43">
        <v>282</v>
      </c>
      <c r="E59" s="43">
        <v>332</v>
      </c>
      <c r="F59" s="43">
        <v>303</v>
      </c>
      <c r="G59" s="43">
        <v>229</v>
      </c>
      <c r="H59" s="43">
        <v>133</v>
      </c>
      <c r="I59" s="43">
        <v>53</v>
      </c>
      <c r="J59" s="43">
        <v>12</v>
      </c>
      <c r="K59" s="43">
        <v>2</v>
      </c>
      <c r="L59" s="44">
        <v>1</v>
      </c>
      <c r="M59" s="10"/>
      <c r="N59" s="18"/>
      <c r="O59" s="18"/>
      <c r="P59" s="18"/>
      <c r="Q59" s="18"/>
      <c r="R59" s="510" t="s">
        <v>33</v>
      </c>
      <c r="S59" s="510"/>
      <c r="T59" s="510"/>
      <c r="U59" s="510"/>
      <c r="V59" s="18"/>
    </row>
    <row r="60" spans="1:22" ht="10.5" customHeight="1">
      <c r="A60" s="36"/>
      <c r="B60" s="24">
        <v>256</v>
      </c>
      <c r="C60" s="43">
        <v>268</v>
      </c>
      <c r="D60" s="43">
        <v>218</v>
      </c>
      <c r="E60" s="43">
        <v>192</v>
      </c>
      <c r="F60" s="43">
        <v>197</v>
      </c>
      <c r="G60" s="43">
        <v>141</v>
      </c>
      <c r="H60" s="43">
        <v>87</v>
      </c>
      <c r="I60" s="43">
        <v>40</v>
      </c>
      <c r="J60" s="43">
        <v>12</v>
      </c>
      <c r="K60" s="43">
        <v>5</v>
      </c>
      <c r="L60" s="44">
        <v>1</v>
      </c>
      <c r="M60" s="10"/>
      <c r="N60" s="18"/>
      <c r="O60" s="18"/>
      <c r="P60" s="18"/>
      <c r="Q60" s="18"/>
      <c r="R60" s="510" t="s">
        <v>36</v>
      </c>
      <c r="S60" s="510"/>
      <c r="T60" s="510"/>
      <c r="U60" s="510"/>
      <c r="V60" s="18"/>
    </row>
    <row r="61" spans="1:22" ht="10.5" customHeight="1">
      <c r="A61" s="36"/>
      <c r="B61" s="24">
        <v>91</v>
      </c>
      <c r="C61" s="43">
        <v>96</v>
      </c>
      <c r="D61" s="43">
        <v>93</v>
      </c>
      <c r="E61" s="43">
        <v>98</v>
      </c>
      <c r="F61" s="43">
        <v>106</v>
      </c>
      <c r="G61" s="43">
        <v>55</v>
      </c>
      <c r="H61" s="43">
        <v>30</v>
      </c>
      <c r="I61" s="43">
        <v>14</v>
      </c>
      <c r="J61" s="43">
        <v>7</v>
      </c>
      <c r="K61" s="43">
        <v>2</v>
      </c>
      <c r="L61" s="44">
        <v>0</v>
      </c>
      <c r="M61" s="10"/>
      <c r="N61" s="18"/>
      <c r="O61" s="18"/>
      <c r="P61" s="18"/>
      <c r="Q61" s="18"/>
      <c r="R61" s="510" t="s">
        <v>37</v>
      </c>
      <c r="S61" s="510"/>
      <c r="T61" s="510"/>
      <c r="U61" s="510"/>
      <c r="V61" s="18"/>
    </row>
    <row r="62" spans="1:22" ht="6" customHeight="1">
      <c r="A62" s="36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46"/>
      <c r="M62" s="10"/>
      <c r="N62" s="18"/>
      <c r="O62" s="18"/>
      <c r="P62" s="18"/>
      <c r="Q62" s="18"/>
      <c r="R62" s="18"/>
      <c r="S62" s="18"/>
      <c r="T62" s="18"/>
      <c r="U62" s="18"/>
      <c r="V62" s="18"/>
    </row>
    <row r="63" spans="1:23" s="11" customFormat="1" ht="10.5" customHeight="1">
      <c r="A63" s="52"/>
      <c r="B63" s="16">
        <v>1174</v>
      </c>
      <c r="C63" s="16">
        <v>1584</v>
      </c>
      <c r="D63" s="16">
        <v>1728</v>
      </c>
      <c r="E63" s="16">
        <v>1722</v>
      </c>
      <c r="F63" s="16">
        <v>1421</v>
      </c>
      <c r="G63" s="16">
        <v>748</v>
      </c>
      <c r="H63" s="16">
        <v>350</v>
      </c>
      <c r="I63" s="16">
        <v>188</v>
      </c>
      <c r="J63" s="16">
        <v>102</v>
      </c>
      <c r="K63" s="16">
        <v>28</v>
      </c>
      <c r="L63" s="41">
        <v>7</v>
      </c>
      <c r="M63" s="58"/>
      <c r="N63" s="486" t="s">
        <v>93</v>
      </c>
      <c r="O63" s="486"/>
      <c r="P63" s="486"/>
      <c r="Q63" s="486"/>
      <c r="R63" s="486"/>
      <c r="S63" s="486"/>
      <c r="T63" s="486"/>
      <c r="U63" s="486"/>
      <c r="V63" s="13"/>
      <c r="W63" s="12"/>
    </row>
    <row r="64" spans="1:22" ht="10.5" customHeight="1">
      <c r="A64" s="36"/>
      <c r="B64" s="24">
        <v>242</v>
      </c>
      <c r="C64" s="43">
        <v>352</v>
      </c>
      <c r="D64" s="43">
        <v>384</v>
      </c>
      <c r="E64" s="43">
        <v>355</v>
      </c>
      <c r="F64" s="43">
        <v>287</v>
      </c>
      <c r="G64" s="43">
        <v>143</v>
      </c>
      <c r="H64" s="43">
        <v>56</v>
      </c>
      <c r="I64" s="43">
        <v>30</v>
      </c>
      <c r="J64" s="43">
        <v>15</v>
      </c>
      <c r="K64" s="43">
        <v>4</v>
      </c>
      <c r="L64" s="44">
        <v>0</v>
      </c>
      <c r="M64" s="10"/>
      <c r="N64" s="18"/>
      <c r="O64" s="18"/>
      <c r="P64" s="18"/>
      <c r="Q64" s="18"/>
      <c r="R64" s="510" t="s">
        <v>25</v>
      </c>
      <c r="S64" s="510"/>
      <c r="T64" s="510"/>
      <c r="U64" s="510"/>
      <c r="V64" s="18"/>
    </row>
    <row r="65" spans="1:22" ht="10.5" customHeight="1">
      <c r="A65" s="36"/>
      <c r="B65" s="24">
        <v>269</v>
      </c>
      <c r="C65" s="43">
        <v>377</v>
      </c>
      <c r="D65" s="43">
        <v>437</v>
      </c>
      <c r="E65" s="43">
        <v>463</v>
      </c>
      <c r="F65" s="43">
        <v>392</v>
      </c>
      <c r="G65" s="43">
        <v>185</v>
      </c>
      <c r="H65" s="43">
        <v>84</v>
      </c>
      <c r="I65" s="43">
        <v>36</v>
      </c>
      <c r="J65" s="43">
        <v>23</v>
      </c>
      <c r="K65" s="43">
        <v>4</v>
      </c>
      <c r="L65" s="44">
        <v>1</v>
      </c>
      <c r="M65" s="10"/>
      <c r="N65" s="18"/>
      <c r="O65" s="18"/>
      <c r="P65" s="18"/>
      <c r="Q65" s="18"/>
      <c r="R65" s="510" t="s">
        <v>26</v>
      </c>
      <c r="S65" s="510"/>
      <c r="T65" s="510"/>
      <c r="U65" s="510"/>
      <c r="V65" s="18"/>
    </row>
    <row r="66" spans="1:22" ht="10.5" customHeight="1">
      <c r="A66" s="36"/>
      <c r="B66" s="24">
        <v>219</v>
      </c>
      <c r="C66" s="43">
        <v>291</v>
      </c>
      <c r="D66" s="43">
        <v>342</v>
      </c>
      <c r="E66" s="43">
        <v>325</v>
      </c>
      <c r="F66" s="43">
        <v>228</v>
      </c>
      <c r="G66" s="43">
        <v>126</v>
      </c>
      <c r="H66" s="43">
        <v>63</v>
      </c>
      <c r="I66" s="43">
        <v>27</v>
      </c>
      <c r="J66" s="43">
        <v>16</v>
      </c>
      <c r="K66" s="43">
        <v>4</v>
      </c>
      <c r="L66" s="44">
        <v>1</v>
      </c>
      <c r="M66" s="10"/>
      <c r="N66" s="18"/>
      <c r="O66" s="18"/>
      <c r="P66" s="18"/>
      <c r="Q66" s="18"/>
      <c r="R66" s="510" t="s">
        <v>30</v>
      </c>
      <c r="S66" s="510"/>
      <c r="T66" s="510"/>
      <c r="U66" s="510"/>
      <c r="V66" s="18"/>
    </row>
    <row r="67" spans="1:22" ht="10.5" customHeight="1">
      <c r="A67" s="36"/>
      <c r="B67" s="24">
        <v>201</v>
      </c>
      <c r="C67" s="43">
        <v>245</v>
      </c>
      <c r="D67" s="43">
        <v>234</v>
      </c>
      <c r="E67" s="43">
        <v>248</v>
      </c>
      <c r="F67" s="43">
        <v>199</v>
      </c>
      <c r="G67" s="43">
        <v>113</v>
      </c>
      <c r="H67" s="43">
        <v>59</v>
      </c>
      <c r="I67" s="43">
        <v>40</v>
      </c>
      <c r="J67" s="43">
        <v>28</v>
      </c>
      <c r="K67" s="43">
        <v>11</v>
      </c>
      <c r="L67" s="44">
        <v>5</v>
      </c>
      <c r="M67" s="10"/>
      <c r="N67" s="18"/>
      <c r="O67" s="18"/>
      <c r="P67" s="18"/>
      <c r="Q67" s="18"/>
      <c r="R67" s="510" t="s">
        <v>33</v>
      </c>
      <c r="S67" s="510"/>
      <c r="T67" s="510"/>
      <c r="U67" s="510"/>
      <c r="V67" s="18"/>
    </row>
    <row r="68" spans="1:22" ht="10.5" customHeight="1">
      <c r="A68" s="36"/>
      <c r="B68" s="24">
        <v>118</v>
      </c>
      <c r="C68" s="43">
        <v>159</v>
      </c>
      <c r="D68" s="43">
        <v>169</v>
      </c>
      <c r="E68" s="43">
        <v>154</v>
      </c>
      <c r="F68" s="43">
        <v>169</v>
      </c>
      <c r="G68" s="43">
        <v>106</v>
      </c>
      <c r="H68" s="43">
        <v>53</v>
      </c>
      <c r="I68" s="43">
        <v>34</v>
      </c>
      <c r="J68" s="43">
        <v>10</v>
      </c>
      <c r="K68" s="43">
        <v>3</v>
      </c>
      <c r="L68" s="44">
        <v>0</v>
      </c>
      <c r="M68" s="10"/>
      <c r="N68" s="18"/>
      <c r="O68" s="18"/>
      <c r="P68" s="18"/>
      <c r="Q68" s="18"/>
      <c r="R68" s="510" t="s">
        <v>36</v>
      </c>
      <c r="S68" s="510"/>
      <c r="T68" s="510"/>
      <c r="U68" s="510"/>
      <c r="V68" s="18"/>
    </row>
    <row r="69" spans="1:22" ht="10.5" customHeight="1">
      <c r="A69" s="36"/>
      <c r="B69" s="24">
        <v>125</v>
      </c>
      <c r="C69" s="43">
        <v>160</v>
      </c>
      <c r="D69" s="43">
        <v>162</v>
      </c>
      <c r="E69" s="43">
        <v>177</v>
      </c>
      <c r="F69" s="43">
        <v>146</v>
      </c>
      <c r="G69" s="43">
        <v>75</v>
      </c>
      <c r="H69" s="43">
        <v>35</v>
      </c>
      <c r="I69" s="43">
        <v>21</v>
      </c>
      <c r="J69" s="43">
        <v>10</v>
      </c>
      <c r="K69" s="43">
        <v>2</v>
      </c>
      <c r="L69" s="44">
        <v>0</v>
      </c>
      <c r="M69" s="10"/>
      <c r="N69" s="18"/>
      <c r="O69" s="18"/>
      <c r="P69" s="18"/>
      <c r="Q69" s="18"/>
      <c r="R69" s="510" t="s">
        <v>37</v>
      </c>
      <c r="S69" s="510"/>
      <c r="T69" s="510"/>
      <c r="U69" s="510"/>
      <c r="V69" s="18"/>
    </row>
    <row r="70" spans="1:22" ht="6" customHeight="1">
      <c r="A70" s="36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46"/>
      <c r="M70" s="10"/>
      <c r="N70" s="18"/>
      <c r="O70" s="18"/>
      <c r="P70" s="18"/>
      <c r="Q70" s="18"/>
      <c r="R70" s="18"/>
      <c r="S70" s="18"/>
      <c r="T70" s="18"/>
      <c r="U70" s="18"/>
      <c r="V70" s="18"/>
    </row>
    <row r="71" spans="1:23" s="11" customFormat="1" ht="10.5" customHeight="1">
      <c r="A71" s="52"/>
      <c r="B71" s="16">
        <v>1753</v>
      </c>
      <c r="C71" s="16">
        <v>2279</v>
      </c>
      <c r="D71" s="16">
        <v>2162</v>
      </c>
      <c r="E71" s="16">
        <v>2234</v>
      </c>
      <c r="F71" s="16">
        <v>1910</v>
      </c>
      <c r="G71" s="16">
        <v>1318</v>
      </c>
      <c r="H71" s="16">
        <v>690</v>
      </c>
      <c r="I71" s="16">
        <v>376</v>
      </c>
      <c r="J71" s="16">
        <v>174</v>
      </c>
      <c r="K71" s="16">
        <v>44</v>
      </c>
      <c r="L71" s="41">
        <v>5</v>
      </c>
      <c r="M71" s="58"/>
      <c r="N71" s="486" t="s">
        <v>94</v>
      </c>
      <c r="O71" s="486"/>
      <c r="P71" s="486"/>
      <c r="Q71" s="486"/>
      <c r="R71" s="486"/>
      <c r="S71" s="486"/>
      <c r="T71" s="486"/>
      <c r="U71" s="486"/>
      <c r="V71" s="13"/>
      <c r="W71" s="12"/>
    </row>
    <row r="72" spans="1:22" ht="10.5" customHeight="1">
      <c r="A72" s="36"/>
      <c r="B72" s="24">
        <v>182</v>
      </c>
      <c r="C72" s="43">
        <v>183</v>
      </c>
      <c r="D72" s="43">
        <v>172</v>
      </c>
      <c r="E72" s="43">
        <v>154</v>
      </c>
      <c r="F72" s="43">
        <v>153</v>
      </c>
      <c r="G72" s="43">
        <v>116</v>
      </c>
      <c r="H72" s="43">
        <v>52</v>
      </c>
      <c r="I72" s="43">
        <v>23</v>
      </c>
      <c r="J72" s="43">
        <v>16</v>
      </c>
      <c r="K72" s="43">
        <v>5</v>
      </c>
      <c r="L72" s="44">
        <v>1</v>
      </c>
      <c r="M72" s="10"/>
      <c r="N72" s="18"/>
      <c r="O72" s="18"/>
      <c r="P72" s="18"/>
      <c r="Q72" s="18"/>
      <c r="R72" s="510" t="s">
        <v>25</v>
      </c>
      <c r="S72" s="510"/>
      <c r="T72" s="510"/>
      <c r="U72" s="510"/>
      <c r="V72" s="18"/>
    </row>
    <row r="73" spans="1:22" ht="10.5" customHeight="1">
      <c r="A73" s="36"/>
      <c r="B73" s="24">
        <v>187</v>
      </c>
      <c r="C73" s="43">
        <v>249</v>
      </c>
      <c r="D73" s="43">
        <v>166</v>
      </c>
      <c r="E73" s="43">
        <v>184</v>
      </c>
      <c r="F73" s="43">
        <v>169</v>
      </c>
      <c r="G73" s="43">
        <v>161</v>
      </c>
      <c r="H73" s="43">
        <v>88</v>
      </c>
      <c r="I73" s="43">
        <v>55</v>
      </c>
      <c r="J73" s="43">
        <v>20</v>
      </c>
      <c r="K73" s="43">
        <v>7</v>
      </c>
      <c r="L73" s="44">
        <v>1</v>
      </c>
      <c r="M73" s="10"/>
      <c r="N73" s="18"/>
      <c r="O73" s="18"/>
      <c r="P73" s="18"/>
      <c r="Q73" s="18"/>
      <c r="R73" s="510" t="s">
        <v>26</v>
      </c>
      <c r="S73" s="510"/>
      <c r="T73" s="510"/>
      <c r="U73" s="510"/>
      <c r="V73" s="18"/>
    </row>
    <row r="74" spans="1:22" ht="10.5" customHeight="1">
      <c r="A74" s="36"/>
      <c r="B74" s="24">
        <v>162</v>
      </c>
      <c r="C74" s="43">
        <v>194</v>
      </c>
      <c r="D74" s="43">
        <v>170</v>
      </c>
      <c r="E74" s="43">
        <v>166</v>
      </c>
      <c r="F74" s="43">
        <v>128</v>
      </c>
      <c r="G74" s="43">
        <v>80</v>
      </c>
      <c r="H74" s="43">
        <v>41</v>
      </c>
      <c r="I74" s="43">
        <v>10</v>
      </c>
      <c r="J74" s="43">
        <v>10</v>
      </c>
      <c r="K74" s="43">
        <v>3</v>
      </c>
      <c r="L74" s="44">
        <v>0</v>
      </c>
      <c r="M74" s="10"/>
      <c r="N74" s="18"/>
      <c r="O74" s="18"/>
      <c r="P74" s="18"/>
      <c r="Q74" s="18"/>
      <c r="R74" s="510" t="s">
        <v>30</v>
      </c>
      <c r="S74" s="510"/>
      <c r="T74" s="510"/>
      <c r="U74" s="510"/>
      <c r="V74" s="18"/>
    </row>
    <row r="75" spans="1:22" ht="10.5" customHeight="1">
      <c r="A75" s="36"/>
      <c r="B75" s="24">
        <v>202</v>
      </c>
      <c r="C75" s="43">
        <v>285</v>
      </c>
      <c r="D75" s="43">
        <v>268</v>
      </c>
      <c r="E75" s="43">
        <v>305</v>
      </c>
      <c r="F75" s="43">
        <v>270</v>
      </c>
      <c r="G75" s="43">
        <v>147</v>
      </c>
      <c r="H75" s="43">
        <v>81</v>
      </c>
      <c r="I75" s="43">
        <v>38</v>
      </c>
      <c r="J75" s="43">
        <v>19</v>
      </c>
      <c r="K75" s="43">
        <v>5</v>
      </c>
      <c r="L75" s="44">
        <v>0</v>
      </c>
      <c r="M75" s="10"/>
      <c r="N75" s="18"/>
      <c r="O75" s="18"/>
      <c r="P75" s="18"/>
      <c r="Q75" s="18"/>
      <c r="R75" s="510" t="s">
        <v>33</v>
      </c>
      <c r="S75" s="510"/>
      <c r="T75" s="510"/>
      <c r="U75" s="510"/>
      <c r="V75" s="18"/>
    </row>
    <row r="76" spans="1:22" ht="10.5" customHeight="1">
      <c r="A76" s="36"/>
      <c r="B76" s="24">
        <v>247</v>
      </c>
      <c r="C76" s="43">
        <v>283</v>
      </c>
      <c r="D76" s="43">
        <v>306</v>
      </c>
      <c r="E76" s="43">
        <v>315</v>
      </c>
      <c r="F76" s="43">
        <v>268</v>
      </c>
      <c r="G76" s="43">
        <v>157</v>
      </c>
      <c r="H76" s="43">
        <v>83</v>
      </c>
      <c r="I76" s="43">
        <v>46</v>
      </c>
      <c r="J76" s="43">
        <v>26</v>
      </c>
      <c r="K76" s="43">
        <v>4</v>
      </c>
      <c r="L76" s="44">
        <v>1</v>
      </c>
      <c r="M76" s="10"/>
      <c r="N76" s="18"/>
      <c r="O76" s="18"/>
      <c r="P76" s="18"/>
      <c r="Q76" s="18"/>
      <c r="R76" s="510" t="s">
        <v>36</v>
      </c>
      <c r="S76" s="510"/>
      <c r="T76" s="510"/>
      <c r="U76" s="510"/>
      <c r="V76" s="18"/>
    </row>
    <row r="77" spans="1:22" ht="10.5" customHeight="1">
      <c r="A77" s="36"/>
      <c r="B77" s="24">
        <v>283</v>
      </c>
      <c r="C77" s="43">
        <v>406</v>
      </c>
      <c r="D77" s="43">
        <v>374</v>
      </c>
      <c r="E77" s="43">
        <v>414</v>
      </c>
      <c r="F77" s="43">
        <v>396</v>
      </c>
      <c r="G77" s="43">
        <v>262</v>
      </c>
      <c r="H77" s="43">
        <v>143</v>
      </c>
      <c r="I77" s="43">
        <v>86</v>
      </c>
      <c r="J77" s="43">
        <v>37</v>
      </c>
      <c r="K77" s="43">
        <v>7</v>
      </c>
      <c r="L77" s="44">
        <v>0</v>
      </c>
      <c r="M77" s="10"/>
      <c r="N77" s="18"/>
      <c r="O77" s="18"/>
      <c r="P77" s="18"/>
      <c r="Q77" s="18"/>
      <c r="R77" s="510" t="s">
        <v>37</v>
      </c>
      <c r="S77" s="510"/>
      <c r="T77" s="510"/>
      <c r="U77" s="510"/>
      <c r="V77" s="18"/>
    </row>
    <row r="78" spans="1:22" ht="10.5" customHeight="1">
      <c r="A78" s="36"/>
      <c r="B78" s="24">
        <v>266</v>
      </c>
      <c r="C78" s="43">
        <v>329</v>
      </c>
      <c r="D78" s="43">
        <v>373</v>
      </c>
      <c r="E78" s="43">
        <v>348</v>
      </c>
      <c r="F78" s="43">
        <v>268</v>
      </c>
      <c r="G78" s="43">
        <v>215</v>
      </c>
      <c r="H78" s="43">
        <v>115</v>
      </c>
      <c r="I78" s="43">
        <v>79</v>
      </c>
      <c r="J78" s="43">
        <v>29</v>
      </c>
      <c r="K78" s="43">
        <v>10</v>
      </c>
      <c r="L78" s="44">
        <v>1</v>
      </c>
      <c r="M78" s="10"/>
      <c r="N78" s="18"/>
      <c r="O78" s="18"/>
      <c r="P78" s="18"/>
      <c r="Q78" s="18"/>
      <c r="R78" s="510" t="s">
        <v>68</v>
      </c>
      <c r="S78" s="510"/>
      <c r="T78" s="510"/>
      <c r="U78" s="510"/>
      <c r="V78" s="18"/>
    </row>
    <row r="79" spans="1:22" ht="10.5" customHeight="1">
      <c r="A79" s="36"/>
      <c r="B79" s="24">
        <v>223</v>
      </c>
      <c r="C79" s="43">
        <v>345</v>
      </c>
      <c r="D79" s="43">
        <v>331</v>
      </c>
      <c r="E79" s="43">
        <v>348</v>
      </c>
      <c r="F79" s="43">
        <v>258</v>
      </c>
      <c r="G79" s="43">
        <v>180</v>
      </c>
      <c r="H79" s="43">
        <v>87</v>
      </c>
      <c r="I79" s="43">
        <v>39</v>
      </c>
      <c r="J79" s="43">
        <v>17</v>
      </c>
      <c r="K79" s="43">
        <v>3</v>
      </c>
      <c r="L79" s="44">
        <v>1</v>
      </c>
      <c r="M79" s="10"/>
      <c r="N79" s="18"/>
      <c r="O79" s="18"/>
      <c r="P79" s="18"/>
      <c r="Q79" s="18"/>
      <c r="R79" s="510" t="s">
        <v>69</v>
      </c>
      <c r="S79" s="510"/>
      <c r="T79" s="510"/>
      <c r="U79" s="510"/>
      <c r="V79" s="18"/>
    </row>
    <row r="80" spans="1:22" ht="10.5" customHeight="1">
      <c r="A80" s="36"/>
      <c r="B80" s="24">
        <v>1</v>
      </c>
      <c r="C80" s="43">
        <v>5</v>
      </c>
      <c r="D80" s="43">
        <v>2</v>
      </c>
      <c r="E80" s="43">
        <v>0</v>
      </c>
      <c r="F80" s="43">
        <v>0</v>
      </c>
      <c r="G80" s="43">
        <v>0</v>
      </c>
      <c r="H80" s="43">
        <v>0</v>
      </c>
      <c r="I80" s="43">
        <v>0</v>
      </c>
      <c r="J80" s="43">
        <v>0</v>
      </c>
      <c r="K80" s="43">
        <v>0</v>
      </c>
      <c r="L80" s="44">
        <v>0</v>
      </c>
      <c r="M80" s="10"/>
      <c r="N80" s="18"/>
      <c r="O80" s="18"/>
      <c r="P80" s="18"/>
      <c r="Q80" s="18"/>
      <c r="R80" s="510" t="s">
        <v>95</v>
      </c>
      <c r="S80" s="510"/>
      <c r="T80" s="510"/>
      <c r="U80" s="510"/>
      <c r="V80" s="18"/>
    </row>
    <row r="81" spans="1:22" ht="10.5" customHeight="1">
      <c r="A81" s="6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60"/>
      <c r="N81" s="28"/>
      <c r="O81" s="28"/>
      <c r="P81" s="28"/>
      <c r="Q81" s="28"/>
      <c r="R81" s="28"/>
      <c r="S81" s="28"/>
      <c r="T81" s="28"/>
      <c r="U81" s="28"/>
      <c r="V81" s="28"/>
    </row>
    <row r="82" spans="1:12" ht="10.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ht="10.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ht="10.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ht="10.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2" ht="10.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ht="10.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ht="10.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ht="10.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8" spans="2:14" ht="11.25">
      <c r="B98" s="432">
        <f aca="true" t="shared" si="0" ref="B98:L98">SUM(B9,B17,B19,B23,B29,B36,B45,B47,B55,B63,B71)</f>
        <v>10983</v>
      </c>
      <c r="C98" s="432">
        <f t="shared" si="0"/>
        <v>13232</v>
      </c>
      <c r="D98" s="432">
        <f t="shared" si="0"/>
        <v>11817</v>
      </c>
      <c r="E98" s="432">
        <f t="shared" si="0"/>
        <v>11380</v>
      </c>
      <c r="F98" s="432">
        <f t="shared" si="0"/>
        <v>10329</v>
      </c>
      <c r="G98" s="432">
        <f t="shared" si="0"/>
        <v>7305</v>
      </c>
      <c r="H98" s="432">
        <f t="shared" si="0"/>
        <v>4238</v>
      </c>
      <c r="I98" s="432">
        <f t="shared" si="0"/>
        <v>2281</v>
      </c>
      <c r="J98" s="432">
        <f t="shared" si="0"/>
        <v>994</v>
      </c>
      <c r="K98" s="432">
        <f t="shared" si="0"/>
        <v>244</v>
      </c>
      <c r="L98" s="432">
        <f t="shared" si="0"/>
        <v>35</v>
      </c>
      <c r="M98" s="432"/>
      <c r="N98" s="432"/>
    </row>
  </sheetData>
  <mergeCells count="76">
    <mergeCell ref="N71:U71"/>
    <mergeCell ref="R72:U72"/>
    <mergeCell ref="R64:U64"/>
    <mergeCell ref="R65:U65"/>
    <mergeCell ref="R66:U66"/>
    <mergeCell ref="R67:U67"/>
    <mergeCell ref="R68:U68"/>
    <mergeCell ref="R69:U69"/>
    <mergeCell ref="B3:V3"/>
    <mergeCell ref="B4:V4"/>
    <mergeCell ref="R80:U80"/>
    <mergeCell ref="R79:U79"/>
    <mergeCell ref="R77:U77"/>
    <mergeCell ref="R73:U73"/>
    <mergeCell ref="R74:U74"/>
    <mergeCell ref="R75:U75"/>
    <mergeCell ref="R76:U76"/>
    <mergeCell ref="R78:U78"/>
    <mergeCell ref="R59:U59"/>
    <mergeCell ref="R60:U60"/>
    <mergeCell ref="R61:U61"/>
    <mergeCell ref="N63:U63"/>
    <mergeCell ref="N55:U55"/>
    <mergeCell ref="R56:U56"/>
    <mergeCell ref="R57:U57"/>
    <mergeCell ref="R58:U58"/>
    <mergeCell ref="R50:U50"/>
    <mergeCell ref="R51:U51"/>
    <mergeCell ref="R52:U52"/>
    <mergeCell ref="R53:U53"/>
    <mergeCell ref="N45:U45"/>
    <mergeCell ref="N47:U47"/>
    <mergeCell ref="R48:U48"/>
    <mergeCell ref="R49:U49"/>
    <mergeCell ref="R40:U40"/>
    <mergeCell ref="R41:U41"/>
    <mergeCell ref="R42:U42"/>
    <mergeCell ref="R43:U43"/>
    <mergeCell ref="R37:U37"/>
    <mergeCell ref="R38:U38"/>
    <mergeCell ref="R39:U39"/>
    <mergeCell ref="J6:J7"/>
    <mergeCell ref="K6:K7"/>
    <mergeCell ref="R33:U33"/>
    <mergeCell ref="R32:U32"/>
    <mergeCell ref="R31:U31"/>
    <mergeCell ref="R30:U30"/>
    <mergeCell ref="R25:U25"/>
    <mergeCell ref="B6:B7"/>
    <mergeCell ref="C6:C7"/>
    <mergeCell ref="D6:D7"/>
    <mergeCell ref="E6:E7"/>
    <mergeCell ref="F6:F7"/>
    <mergeCell ref="G6:G7"/>
    <mergeCell ref="H6:H7"/>
    <mergeCell ref="R10:U10"/>
    <mergeCell ref="N9:U9"/>
    <mergeCell ref="L6:L7"/>
    <mergeCell ref="M6:V7"/>
    <mergeCell ref="I6:I7"/>
    <mergeCell ref="R11:U11"/>
    <mergeCell ref="R20:U20"/>
    <mergeCell ref="N19:U19"/>
    <mergeCell ref="N17:U17"/>
    <mergeCell ref="R15:U15"/>
    <mergeCell ref="R14:U14"/>
    <mergeCell ref="R13:U13"/>
    <mergeCell ref="R12:U12"/>
    <mergeCell ref="N36:U36"/>
    <mergeCell ref="R27:U27"/>
    <mergeCell ref="R26:U26"/>
    <mergeCell ref="N29:U29"/>
    <mergeCell ref="R24:U24"/>
    <mergeCell ref="N23:U23"/>
    <mergeCell ref="R21:U21"/>
    <mergeCell ref="R34:U34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30"/>
  <dimension ref="A1:W90"/>
  <sheetViews>
    <sheetView view="pageBreakPreview" zoomScale="60" workbookViewId="0" topLeftCell="A49">
      <selection activeCell="AD15" sqref="AD15"/>
    </sheetView>
  </sheetViews>
  <sheetFormatPr defaultColWidth="9.00390625" defaultRowHeight="13.5"/>
  <cols>
    <col min="1" max="11" width="1.625" style="51" customWidth="1"/>
    <col min="12" max="13" width="8.375" style="51" customWidth="1"/>
    <col min="14" max="21" width="8.125" style="51" customWidth="1"/>
    <col min="22" max="22" width="1.625" style="51" customWidth="1"/>
    <col min="23" max="23" width="2.625" style="51" customWidth="1"/>
    <col min="24" max="24" width="1.875" style="51" customWidth="1"/>
    <col min="25" max="16384" width="9.00390625" style="51" customWidth="1"/>
  </cols>
  <sheetData>
    <row r="1" spans="1:12" ht="10.5" customHeight="1">
      <c r="A1" s="1" t="s">
        <v>413</v>
      </c>
      <c r="C1" s="68"/>
      <c r="F1" s="69"/>
      <c r="G1" s="69"/>
      <c r="H1" s="69"/>
      <c r="I1" s="69"/>
      <c r="J1" s="69"/>
      <c r="K1" s="69"/>
      <c r="L1" s="69"/>
    </row>
    <row r="2" ht="10.5" customHeight="1"/>
    <row r="3" spans="2:22" s="2" customFormat="1" ht="18" customHeight="1">
      <c r="B3" s="499" t="s">
        <v>590</v>
      </c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  <c r="P3" s="499"/>
      <c r="Q3" s="499"/>
      <c r="R3" s="499"/>
      <c r="S3" s="499"/>
      <c r="T3" s="499"/>
      <c r="U3" s="499"/>
      <c r="V3" s="6"/>
    </row>
    <row r="4" spans="2:22" ht="12.75" customHeight="1">
      <c r="B4" s="511" t="s">
        <v>96</v>
      </c>
      <c r="C4" s="511"/>
      <c r="D4" s="511"/>
      <c r="E4" s="511"/>
      <c r="F4" s="511"/>
      <c r="G4" s="511"/>
      <c r="H4" s="511"/>
      <c r="I4" s="511"/>
      <c r="J4" s="511"/>
      <c r="K4" s="511"/>
      <c r="L4" s="511"/>
      <c r="M4" s="511"/>
      <c r="N4" s="511"/>
      <c r="O4" s="511"/>
      <c r="P4" s="511"/>
      <c r="Q4" s="511"/>
      <c r="R4" s="511"/>
      <c r="S4" s="511"/>
      <c r="T4" s="511"/>
      <c r="U4" s="511"/>
      <c r="V4" s="71"/>
    </row>
    <row r="5" spans="2:22" ht="12.75" customHeight="1"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</row>
    <row r="6" spans="2:22" ht="15.75" customHeight="1">
      <c r="B6" s="512" t="s">
        <v>11</v>
      </c>
      <c r="C6" s="512"/>
      <c r="D6" s="512"/>
      <c r="E6" s="512"/>
      <c r="F6" s="512"/>
      <c r="G6" s="512"/>
      <c r="H6" s="512"/>
      <c r="I6" s="512"/>
      <c r="J6" s="512"/>
      <c r="K6" s="376"/>
      <c r="L6" s="393" t="s">
        <v>12</v>
      </c>
      <c r="M6" s="393"/>
      <c r="N6" s="393" t="s">
        <v>13</v>
      </c>
      <c r="O6" s="393"/>
      <c r="P6" s="393" t="s">
        <v>14</v>
      </c>
      <c r="Q6" s="393"/>
      <c r="R6" s="393" t="s">
        <v>15</v>
      </c>
      <c r="S6" s="393"/>
      <c r="T6" s="393" t="s">
        <v>16</v>
      </c>
      <c r="U6" s="393"/>
      <c r="V6" s="73"/>
    </row>
    <row r="7" spans="2:22" ht="15.75" customHeight="1">
      <c r="B7" s="513"/>
      <c r="C7" s="513"/>
      <c r="D7" s="513"/>
      <c r="E7" s="513"/>
      <c r="F7" s="513"/>
      <c r="G7" s="513"/>
      <c r="H7" s="513"/>
      <c r="I7" s="513"/>
      <c r="J7" s="513"/>
      <c r="K7" s="377"/>
      <c r="L7" s="74" t="s">
        <v>97</v>
      </c>
      <c r="M7" s="74" t="s">
        <v>98</v>
      </c>
      <c r="N7" s="74" t="s">
        <v>97</v>
      </c>
      <c r="O7" s="74" t="s">
        <v>98</v>
      </c>
      <c r="P7" s="74" t="s">
        <v>97</v>
      </c>
      <c r="Q7" s="74" t="s">
        <v>98</v>
      </c>
      <c r="R7" s="74" t="s">
        <v>97</v>
      </c>
      <c r="S7" s="74" t="s">
        <v>98</v>
      </c>
      <c r="T7" s="74" t="s">
        <v>97</v>
      </c>
      <c r="U7" s="74" t="s">
        <v>98</v>
      </c>
      <c r="V7" s="73"/>
    </row>
    <row r="8" spans="2:13" ht="10.5" customHeight="1">
      <c r="B8" s="72"/>
      <c r="C8" s="72"/>
      <c r="D8" s="72"/>
      <c r="E8" s="72"/>
      <c r="F8" s="72"/>
      <c r="G8" s="72"/>
      <c r="H8" s="72"/>
      <c r="I8" s="72"/>
      <c r="J8" s="72"/>
      <c r="K8" s="75"/>
      <c r="L8" s="76"/>
      <c r="M8" s="72"/>
    </row>
    <row r="9" spans="2:23" s="77" customFormat="1" ht="10.5" customHeight="1">
      <c r="B9" s="78"/>
      <c r="C9" s="391" t="s">
        <v>23</v>
      </c>
      <c r="D9" s="391"/>
      <c r="E9" s="391"/>
      <c r="F9" s="391"/>
      <c r="G9" s="391"/>
      <c r="H9" s="391"/>
      <c r="I9" s="391"/>
      <c r="J9" s="391"/>
      <c r="K9" s="80"/>
      <c r="L9" s="81">
        <v>334898</v>
      </c>
      <c r="M9" s="82">
        <v>339225</v>
      </c>
      <c r="N9" s="82">
        <v>14778</v>
      </c>
      <c r="O9" s="82">
        <v>13916</v>
      </c>
      <c r="P9" s="82">
        <v>15377</v>
      </c>
      <c r="Q9" s="82">
        <v>14546</v>
      </c>
      <c r="R9" s="82">
        <v>14951</v>
      </c>
      <c r="S9" s="82">
        <v>14221</v>
      </c>
      <c r="T9" s="82">
        <v>15328</v>
      </c>
      <c r="U9" s="82">
        <v>14626</v>
      </c>
      <c r="V9" s="16"/>
      <c r="W9" s="25"/>
    </row>
    <row r="10" spans="2:23" ht="5.25" customHeight="1">
      <c r="B10" s="72"/>
      <c r="C10" s="83"/>
      <c r="D10" s="83"/>
      <c r="E10" s="83"/>
      <c r="F10" s="83"/>
      <c r="G10" s="83"/>
      <c r="H10" s="83"/>
      <c r="I10" s="83"/>
      <c r="J10" s="83"/>
      <c r="K10" s="84"/>
      <c r="L10" s="85"/>
      <c r="M10" s="37"/>
      <c r="N10" s="37"/>
      <c r="O10" s="37"/>
      <c r="P10" s="37"/>
      <c r="Q10" s="37"/>
      <c r="R10" s="37"/>
      <c r="S10" s="37"/>
      <c r="T10" s="37"/>
      <c r="U10" s="37"/>
      <c r="V10" s="21"/>
      <c r="W10" s="24"/>
    </row>
    <row r="11" spans="2:23" s="77" customFormat="1" ht="10.5" customHeight="1">
      <c r="B11" s="78"/>
      <c r="C11" s="391" t="s">
        <v>24</v>
      </c>
      <c r="D11" s="391"/>
      <c r="E11" s="391"/>
      <c r="F11" s="391"/>
      <c r="G11" s="391"/>
      <c r="H11" s="391"/>
      <c r="I11" s="391"/>
      <c r="J11" s="391"/>
      <c r="K11" s="80"/>
      <c r="L11" s="81">
        <v>3613</v>
      </c>
      <c r="M11" s="82">
        <v>3492</v>
      </c>
      <c r="N11" s="82">
        <v>90</v>
      </c>
      <c r="O11" s="82">
        <v>93</v>
      </c>
      <c r="P11" s="82">
        <v>93</v>
      </c>
      <c r="Q11" s="82">
        <v>91</v>
      </c>
      <c r="R11" s="82">
        <v>85</v>
      </c>
      <c r="S11" s="82">
        <v>92</v>
      </c>
      <c r="T11" s="82">
        <v>118</v>
      </c>
      <c r="U11" s="82">
        <v>103</v>
      </c>
      <c r="V11" s="16"/>
      <c r="W11" s="25"/>
    </row>
    <row r="12" spans="2:23" ht="10.5" customHeight="1">
      <c r="B12" s="72"/>
      <c r="C12" s="83"/>
      <c r="D12" s="83"/>
      <c r="E12" s="83"/>
      <c r="F12" s="83"/>
      <c r="G12" s="390" t="s">
        <v>25</v>
      </c>
      <c r="H12" s="390"/>
      <c r="I12" s="390"/>
      <c r="J12" s="390"/>
      <c r="K12" s="84"/>
      <c r="L12" s="85">
        <v>2421</v>
      </c>
      <c r="M12" s="37">
        <v>2242</v>
      </c>
      <c r="N12" s="22">
        <v>57</v>
      </c>
      <c r="O12" s="24">
        <v>61</v>
      </c>
      <c r="P12" s="22">
        <v>56</v>
      </c>
      <c r="Q12" s="24">
        <v>55</v>
      </c>
      <c r="R12" s="22">
        <v>51</v>
      </c>
      <c r="S12" s="24">
        <v>49</v>
      </c>
      <c r="T12" s="22">
        <v>70</v>
      </c>
      <c r="U12" s="24">
        <v>53</v>
      </c>
      <c r="V12" s="21"/>
      <c r="W12" s="24"/>
    </row>
    <row r="13" spans="2:23" ht="10.5" customHeight="1">
      <c r="B13" s="72"/>
      <c r="C13" s="83"/>
      <c r="D13" s="83"/>
      <c r="E13" s="83"/>
      <c r="F13" s="83"/>
      <c r="G13" s="390" t="s">
        <v>26</v>
      </c>
      <c r="H13" s="390"/>
      <c r="I13" s="390"/>
      <c r="J13" s="390"/>
      <c r="K13" s="84"/>
      <c r="L13" s="85">
        <v>1192</v>
      </c>
      <c r="M13" s="37">
        <v>1230</v>
      </c>
      <c r="N13" s="22">
        <v>33</v>
      </c>
      <c r="O13" s="24">
        <v>32</v>
      </c>
      <c r="P13" s="22">
        <v>37</v>
      </c>
      <c r="Q13" s="24">
        <v>36</v>
      </c>
      <c r="R13" s="22">
        <v>34</v>
      </c>
      <c r="S13" s="24">
        <v>43</v>
      </c>
      <c r="T13" s="22">
        <v>48</v>
      </c>
      <c r="U13" s="24">
        <v>50</v>
      </c>
      <c r="V13" s="21"/>
      <c r="W13" s="24"/>
    </row>
    <row r="14" spans="2:23" ht="5.25" customHeight="1">
      <c r="B14" s="72"/>
      <c r="C14" s="83"/>
      <c r="D14" s="83"/>
      <c r="E14" s="83"/>
      <c r="F14" s="83"/>
      <c r="G14" s="83"/>
      <c r="H14" s="83"/>
      <c r="I14" s="83"/>
      <c r="J14" s="83"/>
      <c r="K14" s="84"/>
      <c r="L14" s="85"/>
      <c r="M14" s="22"/>
      <c r="N14" s="37"/>
      <c r="P14" s="37"/>
      <c r="Q14" s="24"/>
      <c r="R14" s="37"/>
      <c r="S14" s="24"/>
      <c r="T14" s="37"/>
      <c r="U14" s="24"/>
      <c r="V14" s="21"/>
      <c r="W14" s="24"/>
    </row>
    <row r="15" spans="2:23" s="77" customFormat="1" ht="10.5" customHeight="1">
      <c r="B15" s="78"/>
      <c r="C15" s="391" t="s">
        <v>27</v>
      </c>
      <c r="D15" s="391"/>
      <c r="E15" s="391"/>
      <c r="F15" s="391"/>
      <c r="G15" s="391"/>
      <c r="H15" s="391"/>
      <c r="I15" s="391"/>
      <c r="J15" s="391"/>
      <c r="K15" s="80"/>
      <c r="L15" s="81">
        <v>3709</v>
      </c>
      <c r="M15" s="82">
        <v>4133</v>
      </c>
      <c r="N15" s="82">
        <v>98</v>
      </c>
      <c r="O15" s="82">
        <v>100</v>
      </c>
      <c r="P15" s="82">
        <v>109</v>
      </c>
      <c r="Q15" s="82">
        <v>97</v>
      </c>
      <c r="R15" s="82">
        <v>138</v>
      </c>
      <c r="S15" s="82">
        <v>146</v>
      </c>
      <c r="T15" s="82">
        <v>154</v>
      </c>
      <c r="U15" s="82">
        <v>141</v>
      </c>
      <c r="V15" s="16"/>
      <c r="W15" s="25"/>
    </row>
    <row r="16" spans="2:23" ht="10.5" customHeight="1">
      <c r="B16" s="72"/>
      <c r="C16" s="83"/>
      <c r="D16" s="83"/>
      <c r="E16" s="83"/>
      <c r="F16" s="83"/>
      <c r="G16" s="390" t="s">
        <v>25</v>
      </c>
      <c r="H16" s="390"/>
      <c r="I16" s="390"/>
      <c r="J16" s="390"/>
      <c r="K16" s="84"/>
      <c r="L16" s="85">
        <v>2245</v>
      </c>
      <c r="M16" s="37">
        <v>2353</v>
      </c>
      <c r="N16" s="22">
        <v>56</v>
      </c>
      <c r="O16" s="24">
        <v>57</v>
      </c>
      <c r="P16" s="22">
        <v>72</v>
      </c>
      <c r="Q16" s="24">
        <v>60</v>
      </c>
      <c r="R16" s="22">
        <v>87</v>
      </c>
      <c r="S16" s="24">
        <v>77</v>
      </c>
      <c r="T16" s="22">
        <v>93</v>
      </c>
      <c r="U16" s="24">
        <v>72</v>
      </c>
      <c r="V16" s="21"/>
      <c r="W16" s="24"/>
    </row>
    <row r="17" spans="2:23" ht="10.5" customHeight="1">
      <c r="B17" s="72"/>
      <c r="C17" s="83"/>
      <c r="D17" s="83"/>
      <c r="E17" s="83"/>
      <c r="F17" s="83"/>
      <c r="G17" s="390" t="s">
        <v>26</v>
      </c>
      <c r="H17" s="390"/>
      <c r="I17" s="390"/>
      <c r="J17" s="390"/>
      <c r="K17" s="84"/>
      <c r="L17" s="85">
        <v>1464</v>
      </c>
      <c r="M17" s="37">
        <v>1780</v>
      </c>
      <c r="N17" s="22">
        <v>42</v>
      </c>
      <c r="O17" s="24">
        <v>43</v>
      </c>
      <c r="P17" s="22">
        <v>37</v>
      </c>
      <c r="Q17" s="24">
        <v>37</v>
      </c>
      <c r="R17" s="22">
        <v>51</v>
      </c>
      <c r="S17" s="24">
        <v>69</v>
      </c>
      <c r="T17" s="22">
        <v>61</v>
      </c>
      <c r="U17" s="24">
        <v>69</v>
      </c>
      <c r="V17" s="21"/>
      <c r="W17" s="24"/>
    </row>
    <row r="18" spans="2:23" ht="5.25" customHeight="1">
      <c r="B18" s="72"/>
      <c r="C18" s="83"/>
      <c r="D18" s="83"/>
      <c r="E18" s="83"/>
      <c r="F18" s="83"/>
      <c r="G18" s="83"/>
      <c r="H18" s="83"/>
      <c r="I18" s="83"/>
      <c r="J18" s="83"/>
      <c r="K18" s="84"/>
      <c r="L18" s="85"/>
      <c r="M18" s="22"/>
      <c r="N18" s="37"/>
      <c r="O18" s="24"/>
      <c r="P18" s="37"/>
      <c r="Q18" s="24"/>
      <c r="R18" s="37"/>
      <c r="S18" s="24"/>
      <c r="T18" s="37"/>
      <c r="U18" s="24"/>
      <c r="V18" s="21"/>
      <c r="W18" s="24"/>
    </row>
    <row r="19" spans="2:23" s="77" customFormat="1" ht="10.5" customHeight="1">
      <c r="B19" s="78"/>
      <c r="C19" s="391" t="s">
        <v>28</v>
      </c>
      <c r="D19" s="391"/>
      <c r="E19" s="391"/>
      <c r="F19" s="391"/>
      <c r="G19" s="391"/>
      <c r="H19" s="391"/>
      <c r="I19" s="391"/>
      <c r="J19" s="391"/>
      <c r="K19" s="80"/>
      <c r="L19" s="81">
        <v>1707</v>
      </c>
      <c r="M19" s="82">
        <v>1774</v>
      </c>
      <c r="N19" s="17">
        <v>50</v>
      </c>
      <c r="O19" s="25">
        <v>52</v>
      </c>
      <c r="P19" s="17">
        <v>52</v>
      </c>
      <c r="Q19" s="25">
        <v>46</v>
      </c>
      <c r="R19" s="17">
        <v>33</v>
      </c>
      <c r="S19" s="25">
        <v>40</v>
      </c>
      <c r="T19" s="17">
        <v>45</v>
      </c>
      <c r="U19" s="25">
        <v>42</v>
      </c>
      <c r="V19" s="16"/>
      <c r="W19" s="25"/>
    </row>
    <row r="20" spans="2:23" ht="5.25" customHeight="1">
      <c r="B20" s="72"/>
      <c r="C20" s="83"/>
      <c r="D20" s="83"/>
      <c r="E20" s="83"/>
      <c r="F20" s="83"/>
      <c r="G20" s="83"/>
      <c r="H20" s="83"/>
      <c r="I20" s="83"/>
      <c r="J20" s="83"/>
      <c r="K20" s="84"/>
      <c r="L20" s="85"/>
      <c r="M20" s="22"/>
      <c r="N20" s="37"/>
      <c r="P20" s="37"/>
      <c r="Q20" s="24"/>
      <c r="R20" s="37"/>
      <c r="S20" s="24"/>
      <c r="T20" s="37"/>
      <c r="U20" s="24"/>
      <c r="V20" s="21"/>
      <c r="W20" s="24"/>
    </row>
    <row r="21" spans="2:23" s="77" customFormat="1" ht="10.5" customHeight="1">
      <c r="B21" s="78"/>
      <c r="C21" s="391" t="s">
        <v>29</v>
      </c>
      <c r="D21" s="391"/>
      <c r="E21" s="391"/>
      <c r="F21" s="391"/>
      <c r="G21" s="391"/>
      <c r="H21" s="391"/>
      <c r="I21" s="391"/>
      <c r="J21" s="391"/>
      <c r="K21" s="80"/>
      <c r="L21" s="81">
        <v>3072</v>
      </c>
      <c r="M21" s="82">
        <v>3163</v>
      </c>
      <c r="N21" s="82">
        <v>113</v>
      </c>
      <c r="O21" s="25">
        <v>116</v>
      </c>
      <c r="P21" s="82">
        <v>119</v>
      </c>
      <c r="Q21" s="82">
        <v>121</v>
      </c>
      <c r="R21" s="82">
        <v>136</v>
      </c>
      <c r="S21" s="82">
        <v>110</v>
      </c>
      <c r="T21" s="82">
        <v>125</v>
      </c>
      <c r="U21" s="82">
        <v>120</v>
      </c>
      <c r="V21" s="16"/>
      <c r="W21" s="25"/>
    </row>
    <row r="22" spans="2:23" ht="10.5" customHeight="1">
      <c r="B22" s="72"/>
      <c r="C22" s="83"/>
      <c r="D22" s="83"/>
      <c r="E22" s="83"/>
      <c r="F22" s="83"/>
      <c r="G22" s="390" t="s">
        <v>25</v>
      </c>
      <c r="H22" s="390"/>
      <c r="I22" s="390"/>
      <c r="J22" s="390"/>
      <c r="K22" s="84"/>
      <c r="L22" s="85">
        <v>629</v>
      </c>
      <c r="M22" s="37">
        <v>695</v>
      </c>
      <c r="N22" s="22">
        <v>9</v>
      </c>
      <c r="O22" s="82">
        <v>13</v>
      </c>
      <c r="P22" s="22">
        <v>13</v>
      </c>
      <c r="Q22" s="24">
        <v>16</v>
      </c>
      <c r="R22" s="22">
        <v>23</v>
      </c>
      <c r="S22" s="24">
        <v>20</v>
      </c>
      <c r="T22" s="22">
        <v>15</v>
      </c>
      <c r="U22" s="24">
        <v>17</v>
      </c>
      <c r="V22" s="21"/>
      <c r="W22" s="24"/>
    </row>
    <row r="23" spans="2:23" ht="10.5" customHeight="1">
      <c r="B23" s="72"/>
      <c r="C23" s="83"/>
      <c r="D23" s="83"/>
      <c r="E23" s="83"/>
      <c r="F23" s="83"/>
      <c r="G23" s="390" t="s">
        <v>26</v>
      </c>
      <c r="H23" s="390"/>
      <c r="I23" s="390"/>
      <c r="J23" s="390"/>
      <c r="K23" s="84"/>
      <c r="L23" s="85">
        <v>1550</v>
      </c>
      <c r="M23" s="37">
        <v>1619</v>
      </c>
      <c r="N23" s="22">
        <v>45</v>
      </c>
      <c r="O23" s="24">
        <v>56</v>
      </c>
      <c r="P23" s="22">
        <v>71</v>
      </c>
      <c r="Q23" s="24">
        <v>76</v>
      </c>
      <c r="R23" s="22">
        <v>67</v>
      </c>
      <c r="S23" s="24">
        <v>56</v>
      </c>
      <c r="T23" s="22">
        <v>68</v>
      </c>
      <c r="U23" s="24">
        <v>72</v>
      </c>
      <c r="V23" s="21"/>
      <c r="W23" s="24"/>
    </row>
    <row r="24" spans="2:23" ht="10.5" customHeight="1">
      <c r="B24" s="72"/>
      <c r="C24" s="83"/>
      <c r="D24" s="83"/>
      <c r="E24" s="83"/>
      <c r="F24" s="83"/>
      <c r="G24" s="390" t="s">
        <v>30</v>
      </c>
      <c r="H24" s="390"/>
      <c r="I24" s="390"/>
      <c r="J24" s="390"/>
      <c r="K24" s="84"/>
      <c r="L24" s="85">
        <v>893</v>
      </c>
      <c r="M24" s="37">
        <v>849</v>
      </c>
      <c r="N24" s="22">
        <v>59</v>
      </c>
      <c r="O24" s="24">
        <v>47</v>
      </c>
      <c r="P24" s="22">
        <v>35</v>
      </c>
      <c r="Q24" s="24">
        <v>29</v>
      </c>
      <c r="R24" s="22">
        <v>46</v>
      </c>
      <c r="S24" s="24">
        <v>34</v>
      </c>
      <c r="T24" s="22">
        <v>42</v>
      </c>
      <c r="U24" s="24">
        <v>31</v>
      </c>
      <c r="V24" s="21"/>
      <c r="W24" s="24"/>
    </row>
    <row r="25" spans="2:23" ht="5.25" customHeight="1">
      <c r="B25" s="72"/>
      <c r="C25" s="83"/>
      <c r="D25" s="83"/>
      <c r="E25" s="83"/>
      <c r="F25" s="83"/>
      <c r="G25" s="83"/>
      <c r="H25" s="83"/>
      <c r="I25" s="83"/>
      <c r="J25" s="83"/>
      <c r="K25" s="84"/>
      <c r="L25" s="85"/>
      <c r="M25" s="22"/>
      <c r="N25" s="37"/>
      <c r="O25" s="24"/>
      <c r="P25" s="37"/>
      <c r="Q25" s="24"/>
      <c r="R25" s="37"/>
      <c r="S25" s="24"/>
      <c r="T25" s="37"/>
      <c r="U25" s="24"/>
      <c r="V25" s="21"/>
      <c r="W25" s="24"/>
    </row>
    <row r="26" spans="2:23" s="77" customFormat="1" ht="10.5" customHeight="1">
      <c r="B26" s="78"/>
      <c r="C26" s="391" t="s">
        <v>31</v>
      </c>
      <c r="D26" s="391"/>
      <c r="E26" s="391"/>
      <c r="F26" s="391"/>
      <c r="G26" s="391"/>
      <c r="H26" s="391"/>
      <c r="I26" s="391"/>
      <c r="J26" s="391"/>
      <c r="K26" s="80"/>
      <c r="L26" s="81">
        <v>2647</v>
      </c>
      <c r="M26" s="82">
        <v>2756</v>
      </c>
      <c r="N26" s="82">
        <v>81</v>
      </c>
      <c r="O26" s="82">
        <v>75</v>
      </c>
      <c r="P26" s="82">
        <v>59</v>
      </c>
      <c r="Q26" s="82">
        <v>60</v>
      </c>
      <c r="R26" s="82">
        <v>58</v>
      </c>
      <c r="S26" s="82">
        <v>65</v>
      </c>
      <c r="T26" s="82">
        <v>85</v>
      </c>
      <c r="U26" s="82">
        <v>103</v>
      </c>
      <c r="V26" s="16"/>
      <c r="W26" s="25"/>
    </row>
    <row r="27" spans="2:23" ht="10.5" customHeight="1">
      <c r="B27" s="72"/>
      <c r="C27" s="83"/>
      <c r="D27" s="83"/>
      <c r="E27" s="83"/>
      <c r="F27" s="83"/>
      <c r="G27" s="390" t="s">
        <v>25</v>
      </c>
      <c r="H27" s="390"/>
      <c r="I27" s="390"/>
      <c r="J27" s="390"/>
      <c r="K27" s="84"/>
      <c r="L27" s="85">
        <v>964</v>
      </c>
      <c r="M27" s="37">
        <v>962</v>
      </c>
      <c r="N27" s="22">
        <v>26</v>
      </c>
      <c r="O27" s="24">
        <v>29</v>
      </c>
      <c r="P27" s="22">
        <v>22</v>
      </c>
      <c r="Q27" s="24">
        <v>19</v>
      </c>
      <c r="R27" s="22">
        <v>22</v>
      </c>
      <c r="S27" s="24">
        <v>23</v>
      </c>
      <c r="T27" s="22">
        <v>26</v>
      </c>
      <c r="U27" s="24">
        <v>36</v>
      </c>
      <c r="V27" s="21"/>
      <c r="W27" s="24"/>
    </row>
    <row r="28" spans="2:23" ht="10.5" customHeight="1">
      <c r="B28" s="72"/>
      <c r="C28" s="83"/>
      <c r="D28" s="83"/>
      <c r="E28" s="83"/>
      <c r="F28" s="83"/>
      <c r="G28" s="390" t="s">
        <v>26</v>
      </c>
      <c r="H28" s="390"/>
      <c r="I28" s="390"/>
      <c r="J28" s="390"/>
      <c r="K28" s="84"/>
      <c r="L28" s="85">
        <v>1683</v>
      </c>
      <c r="M28" s="37">
        <v>1794</v>
      </c>
      <c r="N28" s="22">
        <v>55</v>
      </c>
      <c r="O28" s="24">
        <v>46</v>
      </c>
      <c r="P28" s="22">
        <v>37</v>
      </c>
      <c r="Q28" s="24">
        <v>41</v>
      </c>
      <c r="R28" s="22">
        <v>36</v>
      </c>
      <c r="S28" s="24">
        <v>42</v>
      </c>
      <c r="T28" s="22">
        <v>59</v>
      </c>
      <c r="U28" s="24">
        <v>67</v>
      </c>
      <c r="V28" s="21"/>
      <c r="W28" s="24"/>
    </row>
    <row r="29" spans="2:23" ht="5.25" customHeight="1">
      <c r="B29" s="72"/>
      <c r="C29" s="83"/>
      <c r="D29" s="83"/>
      <c r="E29" s="83"/>
      <c r="F29" s="83"/>
      <c r="G29" s="83"/>
      <c r="H29" s="83"/>
      <c r="I29" s="83"/>
      <c r="J29" s="83"/>
      <c r="K29" s="84"/>
      <c r="L29" s="85"/>
      <c r="M29" s="22"/>
      <c r="N29" s="22"/>
      <c r="O29" s="24"/>
      <c r="P29" s="22"/>
      <c r="Q29" s="24"/>
      <c r="S29" s="24"/>
      <c r="T29" s="22"/>
      <c r="U29" s="24"/>
      <c r="V29" s="21"/>
      <c r="W29" s="24"/>
    </row>
    <row r="30" spans="2:23" s="77" customFormat="1" ht="10.5" customHeight="1">
      <c r="B30" s="78"/>
      <c r="C30" s="391" t="s">
        <v>32</v>
      </c>
      <c r="D30" s="391"/>
      <c r="E30" s="391"/>
      <c r="F30" s="391"/>
      <c r="G30" s="391"/>
      <c r="H30" s="391"/>
      <c r="I30" s="391"/>
      <c r="J30" s="391"/>
      <c r="K30" s="80"/>
      <c r="L30" s="81">
        <v>4603</v>
      </c>
      <c r="M30" s="82">
        <v>4451</v>
      </c>
      <c r="N30" s="82">
        <v>155</v>
      </c>
      <c r="O30" s="82">
        <v>178</v>
      </c>
      <c r="P30" s="82">
        <v>184</v>
      </c>
      <c r="Q30" s="82">
        <v>164</v>
      </c>
      <c r="R30" s="17">
        <v>178</v>
      </c>
      <c r="S30" s="82">
        <v>147</v>
      </c>
      <c r="T30" s="82">
        <v>177</v>
      </c>
      <c r="U30" s="82">
        <v>201</v>
      </c>
      <c r="V30" s="16"/>
      <c r="W30" s="25"/>
    </row>
    <row r="31" spans="2:23" ht="10.5" customHeight="1">
      <c r="B31" s="72"/>
      <c r="C31" s="83"/>
      <c r="D31" s="83"/>
      <c r="E31" s="83"/>
      <c r="F31" s="83"/>
      <c r="G31" s="390" t="s">
        <v>25</v>
      </c>
      <c r="H31" s="390"/>
      <c r="I31" s="390"/>
      <c r="J31" s="390"/>
      <c r="K31" s="84"/>
      <c r="L31" s="85">
        <v>1185</v>
      </c>
      <c r="M31" s="37">
        <v>1102</v>
      </c>
      <c r="N31" s="22">
        <v>34</v>
      </c>
      <c r="O31" s="24">
        <v>44</v>
      </c>
      <c r="P31" s="22">
        <v>44</v>
      </c>
      <c r="Q31" s="24">
        <v>33</v>
      </c>
      <c r="R31" s="37">
        <v>37</v>
      </c>
      <c r="S31" s="24">
        <v>27</v>
      </c>
      <c r="T31" s="22">
        <v>49</v>
      </c>
      <c r="U31" s="24">
        <v>40</v>
      </c>
      <c r="V31" s="21"/>
      <c r="W31" s="24"/>
    </row>
    <row r="32" spans="2:23" ht="10.5" customHeight="1">
      <c r="B32" s="72"/>
      <c r="C32" s="83"/>
      <c r="D32" s="83"/>
      <c r="E32" s="83"/>
      <c r="F32" s="83"/>
      <c r="G32" s="390" t="s">
        <v>26</v>
      </c>
      <c r="H32" s="390"/>
      <c r="I32" s="390"/>
      <c r="J32" s="390"/>
      <c r="K32" s="84"/>
      <c r="L32" s="85">
        <v>1380</v>
      </c>
      <c r="M32" s="37">
        <v>1337</v>
      </c>
      <c r="N32" s="22">
        <v>42</v>
      </c>
      <c r="O32" s="24">
        <v>55</v>
      </c>
      <c r="P32" s="22">
        <v>51</v>
      </c>
      <c r="Q32" s="24">
        <v>49</v>
      </c>
      <c r="R32" s="22">
        <v>63</v>
      </c>
      <c r="S32" s="24">
        <v>47</v>
      </c>
      <c r="T32" s="22">
        <v>55</v>
      </c>
      <c r="U32" s="24">
        <v>67</v>
      </c>
      <c r="V32" s="21"/>
      <c r="W32" s="24"/>
    </row>
    <row r="33" spans="2:23" ht="10.5" customHeight="1">
      <c r="B33" s="72"/>
      <c r="C33" s="83"/>
      <c r="D33" s="83"/>
      <c r="E33" s="83"/>
      <c r="F33" s="83"/>
      <c r="G33" s="390" t="s">
        <v>30</v>
      </c>
      <c r="H33" s="390"/>
      <c r="I33" s="390"/>
      <c r="J33" s="390"/>
      <c r="K33" s="84"/>
      <c r="L33" s="85">
        <v>1337</v>
      </c>
      <c r="M33" s="37">
        <v>1291</v>
      </c>
      <c r="N33" s="22">
        <v>41</v>
      </c>
      <c r="O33" s="24">
        <v>41</v>
      </c>
      <c r="P33" s="22">
        <v>49</v>
      </c>
      <c r="Q33" s="24">
        <v>39</v>
      </c>
      <c r="R33" s="22">
        <v>46</v>
      </c>
      <c r="S33" s="24">
        <v>49</v>
      </c>
      <c r="T33" s="22">
        <v>44</v>
      </c>
      <c r="U33" s="24">
        <v>63</v>
      </c>
      <c r="V33" s="21"/>
      <c r="W33" s="24"/>
    </row>
    <row r="34" spans="2:23" ht="10.5" customHeight="1">
      <c r="B34" s="72"/>
      <c r="C34" s="83"/>
      <c r="D34" s="83"/>
      <c r="E34" s="83"/>
      <c r="F34" s="83"/>
      <c r="G34" s="390" t="s">
        <v>33</v>
      </c>
      <c r="H34" s="390"/>
      <c r="I34" s="390"/>
      <c r="J34" s="390"/>
      <c r="K34" s="84"/>
      <c r="L34" s="85">
        <v>699</v>
      </c>
      <c r="M34" s="37">
        <v>721</v>
      </c>
      <c r="N34" s="22">
        <v>38</v>
      </c>
      <c r="O34" s="24">
        <v>38</v>
      </c>
      <c r="P34" s="22">
        <v>40</v>
      </c>
      <c r="Q34" s="24">
        <v>43</v>
      </c>
      <c r="R34" s="22">
        <v>32</v>
      </c>
      <c r="S34" s="24">
        <v>24</v>
      </c>
      <c r="T34" s="22">
        <v>29</v>
      </c>
      <c r="U34" s="24">
        <v>31</v>
      </c>
      <c r="V34" s="21"/>
      <c r="W34" s="24"/>
    </row>
    <row r="35" spans="2:23" ht="5.25" customHeight="1">
      <c r="B35" s="72"/>
      <c r="C35" s="83"/>
      <c r="D35" s="83"/>
      <c r="E35" s="83"/>
      <c r="F35" s="83"/>
      <c r="G35" s="83"/>
      <c r="H35" s="83"/>
      <c r="I35" s="83"/>
      <c r="J35" s="83"/>
      <c r="K35" s="84"/>
      <c r="L35" s="85"/>
      <c r="M35" s="22"/>
      <c r="N35" s="22"/>
      <c r="O35" s="24"/>
      <c r="P35" s="22"/>
      <c r="Q35" s="24"/>
      <c r="R35" s="22"/>
      <c r="S35" s="24"/>
      <c r="T35" s="22"/>
      <c r="U35" s="24"/>
      <c r="V35" s="21"/>
      <c r="W35" s="24"/>
    </row>
    <row r="36" spans="2:23" s="77" customFormat="1" ht="10.5" customHeight="1">
      <c r="B36" s="78"/>
      <c r="C36" s="391" t="s">
        <v>34</v>
      </c>
      <c r="D36" s="391"/>
      <c r="E36" s="391"/>
      <c r="F36" s="391"/>
      <c r="G36" s="391"/>
      <c r="H36" s="391"/>
      <c r="I36" s="391"/>
      <c r="J36" s="391"/>
      <c r="K36" s="80"/>
      <c r="L36" s="81">
        <v>3863</v>
      </c>
      <c r="M36" s="82">
        <v>3681</v>
      </c>
      <c r="N36" s="82">
        <v>173</v>
      </c>
      <c r="O36" s="82">
        <v>177</v>
      </c>
      <c r="P36" s="82">
        <v>177</v>
      </c>
      <c r="Q36" s="82">
        <v>152</v>
      </c>
      <c r="R36" s="82">
        <v>157</v>
      </c>
      <c r="S36" s="82">
        <v>173</v>
      </c>
      <c r="T36" s="82">
        <v>167</v>
      </c>
      <c r="U36" s="82">
        <v>143</v>
      </c>
      <c r="V36" s="16"/>
      <c r="W36" s="25"/>
    </row>
    <row r="37" spans="2:23" ht="10.5" customHeight="1">
      <c r="B37" s="72"/>
      <c r="C37" s="83"/>
      <c r="D37" s="83"/>
      <c r="E37" s="83"/>
      <c r="F37" s="83"/>
      <c r="G37" s="390" t="s">
        <v>25</v>
      </c>
      <c r="H37" s="390"/>
      <c r="I37" s="390"/>
      <c r="J37" s="390"/>
      <c r="K37" s="84"/>
      <c r="L37" s="85">
        <v>1050</v>
      </c>
      <c r="M37" s="37">
        <v>1016</v>
      </c>
      <c r="N37" s="22">
        <v>45</v>
      </c>
      <c r="O37" s="24">
        <v>35</v>
      </c>
      <c r="P37" s="22">
        <v>42</v>
      </c>
      <c r="Q37" s="24">
        <v>48</v>
      </c>
      <c r="R37" s="22">
        <v>40</v>
      </c>
      <c r="S37" s="24">
        <v>48</v>
      </c>
      <c r="T37" s="22">
        <v>49</v>
      </c>
      <c r="U37" s="24">
        <v>39</v>
      </c>
      <c r="V37" s="21"/>
      <c r="W37" s="24"/>
    </row>
    <row r="38" spans="2:23" ht="10.5" customHeight="1">
      <c r="B38" s="72"/>
      <c r="C38" s="83"/>
      <c r="D38" s="83"/>
      <c r="E38" s="83"/>
      <c r="F38" s="83"/>
      <c r="G38" s="390" t="s">
        <v>26</v>
      </c>
      <c r="H38" s="390"/>
      <c r="I38" s="390"/>
      <c r="J38" s="390"/>
      <c r="K38" s="84"/>
      <c r="L38" s="85">
        <v>996</v>
      </c>
      <c r="M38" s="37">
        <v>964</v>
      </c>
      <c r="N38" s="22">
        <v>35</v>
      </c>
      <c r="O38" s="24">
        <v>33</v>
      </c>
      <c r="P38" s="22">
        <v>34</v>
      </c>
      <c r="Q38" s="24">
        <v>39</v>
      </c>
      <c r="R38" s="22">
        <v>31</v>
      </c>
      <c r="S38" s="24">
        <v>50</v>
      </c>
      <c r="T38" s="22">
        <v>37</v>
      </c>
      <c r="U38" s="24">
        <v>30</v>
      </c>
      <c r="V38" s="21"/>
      <c r="W38" s="24"/>
    </row>
    <row r="39" spans="2:23" ht="10.5" customHeight="1">
      <c r="B39" s="72"/>
      <c r="C39" s="83"/>
      <c r="D39" s="83"/>
      <c r="E39" s="83"/>
      <c r="F39" s="83"/>
      <c r="G39" s="390" t="s">
        <v>30</v>
      </c>
      <c r="H39" s="390"/>
      <c r="I39" s="390"/>
      <c r="J39" s="390"/>
      <c r="K39" s="84"/>
      <c r="L39" s="85">
        <v>1817</v>
      </c>
      <c r="M39" s="37">
        <v>1701</v>
      </c>
      <c r="N39" s="22">
        <v>93</v>
      </c>
      <c r="O39" s="24">
        <v>109</v>
      </c>
      <c r="P39" s="22">
        <v>101</v>
      </c>
      <c r="Q39" s="24">
        <v>65</v>
      </c>
      <c r="R39" s="22">
        <v>86</v>
      </c>
      <c r="S39" s="24">
        <v>75</v>
      </c>
      <c r="T39" s="22">
        <v>81</v>
      </c>
      <c r="U39" s="24">
        <v>74</v>
      </c>
      <c r="V39" s="21"/>
      <c r="W39" s="24"/>
    </row>
    <row r="40" spans="2:23" ht="5.25" customHeight="1">
      <c r="B40" s="72"/>
      <c r="C40" s="83"/>
      <c r="D40" s="83"/>
      <c r="E40" s="83"/>
      <c r="F40" s="83"/>
      <c r="G40" s="83"/>
      <c r="H40" s="83"/>
      <c r="I40" s="83"/>
      <c r="J40" s="83"/>
      <c r="K40" s="84"/>
      <c r="L40" s="85"/>
      <c r="M40" s="22"/>
      <c r="N40" s="22"/>
      <c r="O40" s="24"/>
      <c r="P40" s="22"/>
      <c r="Q40" s="24"/>
      <c r="R40" s="22"/>
      <c r="S40" s="24"/>
      <c r="T40" s="22"/>
      <c r="U40" s="24"/>
      <c r="V40" s="21"/>
      <c r="W40" s="24"/>
    </row>
    <row r="41" spans="2:23" s="77" customFormat="1" ht="10.5" customHeight="1">
      <c r="B41" s="78"/>
      <c r="C41" s="391" t="s">
        <v>35</v>
      </c>
      <c r="D41" s="391"/>
      <c r="E41" s="391"/>
      <c r="F41" s="391"/>
      <c r="G41" s="391"/>
      <c r="H41" s="391"/>
      <c r="I41" s="391"/>
      <c r="J41" s="391"/>
      <c r="K41" s="80"/>
      <c r="L41" s="81">
        <v>7819</v>
      </c>
      <c r="M41" s="82">
        <v>7917</v>
      </c>
      <c r="N41" s="82">
        <v>271</v>
      </c>
      <c r="O41" s="82">
        <v>251</v>
      </c>
      <c r="P41" s="82">
        <v>270</v>
      </c>
      <c r="Q41" s="82">
        <v>235</v>
      </c>
      <c r="R41" s="82">
        <v>238</v>
      </c>
      <c r="S41" s="82">
        <v>223</v>
      </c>
      <c r="T41" s="82">
        <v>250</v>
      </c>
      <c r="U41" s="82">
        <v>271</v>
      </c>
      <c r="V41" s="16"/>
      <c r="W41" s="25"/>
    </row>
    <row r="42" spans="2:23" ht="10.5" customHeight="1">
      <c r="B42" s="72"/>
      <c r="C42" s="83"/>
      <c r="D42" s="83"/>
      <c r="E42" s="83"/>
      <c r="F42" s="83"/>
      <c r="G42" s="390" t="s">
        <v>25</v>
      </c>
      <c r="H42" s="390"/>
      <c r="I42" s="390"/>
      <c r="J42" s="390"/>
      <c r="K42" s="84"/>
      <c r="L42" s="85">
        <v>1092</v>
      </c>
      <c r="M42" s="37">
        <v>1180</v>
      </c>
      <c r="N42" s="37">
        <v>31</v>
      </c>
      <c r="O42" s="24">
        <v>35</v>
      </c>
      <c r="P42" s="22">
        <v>40</v>
      </c>
      <c r="Q42" s="24">
        <v>40</v>
      </c>
      <c r="R42" s="22">
        <v>33</v>
      </c>
      <c r="S42" s="24">
        <v>28</v>
      </c>
      <c r="T42" s="22">
        <v>39</v>
      </c>
      <c r="U42" s="24">
        <v>48</v>
      </c>
      <c r="V42" s="21"/>
      <c r="W42" s="24"/>
    </row>
    <row r="43" spans="2:23" ht="10.5" customHeight="1">
      <c r="B43" s="72"/>
      <c r="C43" s="83"/>
      <c r="D43" s="83"/>
      <c r="E43" s="83"/>
      <c r="F43" s="83"/>
      <c r="G43" s="390" t="s">
        <v>26</v>
      </c>
      <c r="H43" s="390"/>
      <c r="I43" s="390"/>
      <c r="J43" s="390"/>
      <c r="K43" s="84"/>
      <c r="L43" s="85">
        <v>1037</v>
      </c>
      <c r="M43" s="37">
        <v>1077</v>
      </c>
      <c r="N43" s="22">
        <v>37</v>
      </c>
      <c r="O43" s="24">
        <v>32</v>
      </c>
      <c r="P43" s="22">
        <v>49</v>
      </c>
      <c r="Q43" s="24">
        <v>25</v>
      </c>
      <c r="R43" s="22">
        <v>34</v>
      </c>
      <c r="S43" s="24">
        <v>31</v>
      </c>
      <c r="T43" s="22">
        <v>34</v>
      </c>
      <c r="U43" s="24">
        <v>39</v>
      </c>
      <c r="V43" s="21"/>
      <c r="W43" s="24"/>
    </row>
    <row r="44" spans="2:23" ht="10.5" customHeight="1">
      <c r="B44" s="72"/>
      <c r="C44" s="83"/>
      <c r="D44" s="83"/>
      <c r="E44" s="83"/>
      <c r="F44" s="83"/>
      <c r="G44" s="390" t="s">
        <v>30</v>
      </c>
      <c r="H44" s="390"/>
      <c r="I44" s="390"/>
      <c r="J44" s="390"/>
      <c r="K44" s="84"/>
      <c r="L44" s="85">
        <v>1273</v>
      </c>
      <c r="M44" s="37">
        <v>1201</v>
      </c>
      <c r="N44" s="22">
        <v>32</v>
      </c>
      <c r="O44" s="24">
        <v>34</v>
      </c>
      <c r="P44" s="22">
        <v>40</v>
      </c>
      <c r="Q44" s="24">
        <v>42</v>
      </c>
      <c r="R44" s="22">
        <v>58</v>
      </c>
      <c r="S44" s="24">
        <v>47</v>
      </c>
      <c r="T44" s="22">
        <v>47</v>
      </c>
      <c r="U44" s="24">
        <v>42</v>
      </c>
      <c r="V44" s="21"/>
      <c r="W44" s="24"/>
    </row>
    <row r="45" spans="2:23" ht="10.5" customHeight="1">
      <c r="B45" s="72"/>
      <c r="C45" s="83"/>
      <c r="D45" s="83"/>
      <c r="E45" s="83"/>
      <c r="F45" s="83"/>
      <c r="G45" s="390" t="s">
        <v>33</v>
      </c>
      <c r="H45" s="390"/>
      <c r="I45" s="390"/>
      <c r="J45" s="390"/>
      <c r="K45" s="84"/>
      <c r="L45" s="85">
        <v>1610</v>
      </c>
      <c r="M45" s="37">
        <v>1554</v>
      </c>
      <c r="N45" s="22">
        <v>60</v>
      </c>
      <c r="O45" s="24">
        <v>49</v>
      </c>
      <c r="P45" s="22">
        <v>48</v>
      </c>
      <c r="Q45" s="24">
        <v>41</v>
      </c>
      <c r="R45" s="22">
        <v>39</v>
      </c>
      <c r="S45" s="24">
        <v>40</v>
      </c>
      <c r="T45" s="22">
        <v>37</v>
      </c>
      <c r="U45" s="24">
        <v>60</v>
      </c>
      <c r="V45" s="21"/>
      <c r="W45" s="24"/>
    </row>
    <row r="46" spans="2:23" ht="10.5" customHeight="1">
      <c r="B46" s="72"/>
      <c r="C46" s="83"/>
      <c r="D46" s="83"/>
      <c r="E46" s="83"/>
      <c r="F46" s="83"/>
      <c r="G46" s="390" t="s">
        <v>36</v>
      </c>
      <c r="H46" s="390"/>
      <c r="I46" s="390"/>
      <c r="J46" s="390"/>
      <c r="K46" s="84"/>
      <c r="L46" s="85">
        <v>1395</v>
      </c>
      <c r="M46" s="37">
        <v>1455</v>
      </c>
      <c r="N46" s="22">
        <v>44</v>
      </c>
      <c r="O46" s="24">
        <v>36</v>
      </c>
      <c r="P46" s="22">
        <v>33</v>
      </c>
      <c r="Q46" s="24">
        <v>29</v>
      </c>
      <c r="R46" s="22">
        <v>28</v>
      </c>
      <c r="S46" s="24">
        <v>32</v>
      </c>
      <c r="T46" s="22">
        <v>42</v>
      </c>
      <c r="U46" s="24">
        <v>41</v>
      </c>
      <c r="V46" s="21"/>
      <c r="W46" s="24"/>
    </row>
    <row r="47" spans="2:23" ht="10.5" customHeight="1">
      <c r="B47" s="72"/>
      <c r="C47" s="83"/>
      <c r="D47" s="83"/>
      <c r="E47" s="83"/>
      <c r="F47" s="83"/>
      <c r="G47" s="390" t="s">
        <v>37</v>
      </c>
      <c r="H47" s="390"/>
      <c r="I47" s="390"/>
      <c r="J47" s="390"/>
      <c r="K47" s="84"/>
      <c r="L47" s="85">
        <v>1412</v>
      </c>
      <c r="M47" s="37">
        <v>1450</v>
      </c>
      <c r="N47" s="22">
        <v>67</v>
      </c>
      <c r="O47" s="24">
        <v>65</v>
      </c>
      <c r="P47" s="22">
        <v>60</v>
      </c>
      <c r="Q47" s="24">
        <v>58</v>
      </c>
      <c r="R47" s="22">
        <v>46</v>
      </c>
      <c r="S47" s="24">
        <v>45</v>
      </c>
      <c r="T47" s="22">
        <v>51</v>
      </c>
      <c r="U47" s="24">
        <v>41</v>
      </c>
      <c r="V47" s="21"/>
      <c r="W47" s="24"/>
    </row>
    <row r="48" spans="2:23" ht="5.25" customHeight="1">
      <c r="B48" s="72"/>
      <c r="C48" s="83"/>
      <c r="D48" s="83"/>
      <c r="E48" s="83"/>
      <c r="F48" s="83"/>
      <c r="G48" s="83"/>
      <c r="H48" s="83"/>
      <c r="I48" s="83"/>
      <c r="J48" s="83"/>
      <c r="K48" s="84"/>
      <c r="L48" s="85"/>
      <c r="M48" s="22"/>
      <c r="N48" s="22"/>
      <c r="O48" s="24"/>
      <c r="P48" s="22"/>
      <c r="Q48" s="24"/>
      <c r="R48" s="22"/>
      <c r="S48" s="24"/>
      <c r="T48" s="22"/>
      <c r="U48" s="24"/>
      <c r="V48" s="21"/>
      <c r="W48" s="24"/>
    </row>
    <row r="49" spans="2:23" s="77" customFormat="1" ht="10.5" customHeight="1">
      <c r="B49" s="78"/>
      <c r="C49" s="391" t="s">
        <v>38</v>
      </c>
      <c r="D49" s="391"/>
      <c r="E49" s="391"/>
      <c r="F49" s="391"/>
      <c r="G49" s="391"/>
      <c r="H49" s="391"/>
      <c r="I49" s="391"/>
      <c r="J49" s="391"/>
      <c r="K49" s="80"/>
      <c r="L49" s="81">
        <v>4370</v>
      </c>
      <c r="M49" s="82">
        <v>4513</v>
      </c>
      <c r="N49" s="82">
        <v>196</v>
      </c>
      <c r="O49" s="82">
        <v>170</v>
      </c>
      <c r="P49" s="82">
        <v>198</v>
      </c>
      <c r="Q49" s="82">
        <v>216</v>
      </c>
      <c r="R49" s="82">
        <v>206</v>
      </c>
      <c r="S49" s="82">
        <v>194</v>
      </c>
      <c r="T49" s="82">
        <v>192</v>
      </c>
      <c r="U49" s="82">
        <v>207</v>
      </c>
      <c r="V49" s="16"/>
      <c r="W49" s="25"/>
    </row>
    <row r="50" spans="2:23" ht="10.5" customHeight="1">
      <c r="B50" s="72"/>
      <c r="C50" s="83"/>
      <c r="D50" s="83"/>
      <c r="E50" s="83"/>
      <c r="F50" s="83"/>
      <c r="G50" s="390" t="s">
        <v>25</v>
      </c>
      <c r="H50" s="390"/>
      <c r="I50" s="390"/>
      <c r="J50" s="390"/>
      <c r="K50" s="84"/>
      <c r="L50" s="85">
        <v>1127</v>
      </c>
      <c r="M50" s="37">
        <v>1147</v>
      </c>
      <c r="N50" s="22">
        <v>53</v>
      </c>
      <c r="O50" s="24">
        <v>29</v>
      </c>
      <c r="P50" s="22">
        <v>51</v>
      </c>
      <c r="Q50" s="24">
        <v>49</v>
      </c>
      <c r="R50" s="22">
        <v>39</v>
      </c>
      <c r="S50" s="24">
        <v>35</v>
      </c>
      <c r="T50" s="22">
        <v>64</v>
      </c>
      <c r="U50" s="24">
        <v>42</v>
      </c>
      <c r="V50" s="21"/>
      <c r="W50" s="24"/>
    </row>
    <row r="51" spans="2:23" ht="10.5" customHeight="1">
      <c r="B51" s="72"/>
      <c r="C51" s="83"/>
      <c r="D51" s="83"/>
      <c r="E51" s="83"/>
      <c r="F51" s="83"/>
      <c r="G51" s="390" t="s">
        <v>26</v>
      </c>
      <c r="H51" s="390"/>
      <c r="I51" s="390"/>
      <c r="J51" s="390"/>
      <c r="K51" s="84"/>
      <c r="L51" s="85">
        <v>1397</v>
      </c>
      <c r="M51" s="37">
        <v>1483</v>
      </c>
      <c r="N51" s="22">
        <v>74</v>
      </c>
      <c r="O51" s="24">
        <v>83</v>
      </c>
      <c r="P51" s="22">
        <v>69</v>
      </c>
      <c r="Q51" s="24">
        <v>80</v>
      </c>
      <c r="R51" s="22">
        <v>77</v>
      </c>
      <c r="S51" s="24">
        <v>72</v>
      </c>
      <c r="T51" s="22">
        <v>59</v>
      </c>
      <c r="U51" s="24">
        <v>67</v>
      </c>
      <c r="V51" s="21"/>
      <c r="W51" s="24"/>
    </row>
    <row r="52" spans="2:23" ht="10.5" customHeight="1">
      <c r="B52" s="72"/>
      <c r="C52" s="83"/>
      <c r="D52" s="83"/>
      <c r="E52" s="83"/>
      <c r="F52" s="83"/>
      <c r="G52" s="390" t="s">
        <v>30</v>
      </c>
      <c r="H52" s="390"/>
      <c r="I52" s="390"/>
      <c r="J52" s="390"/>
      <c r="K52" s="84"/>
      <c r="L52" s="85">
        <v>1846</v>
      </c>
      <c r="M52" s="37">
        <v>1883</v>
      </c>
      <c r="N52" s="22">
        <v>69</v>
      </c>
      <c r="O52" s="24">
        <v>58</v>
      </c>
      <c r="P52" s="22">
        <v>78</v>
      </c>
      <c r="Q52" s="24">
        <v>87</v>
      </c>
      <c r="R52" s="22">
        <v>90</v>
      </c>
      <c r="S52" s="24">
        <v>87</v>
      </c>
      <c r="T52" s="22">
        <v>69</v>
      </c>
      <c r="U52" s="24">
        <v>98</v>
      </c>
      <c r="V52" s="21"/>
      <c r="W52" s="24"/>
    </row>
    <row r="53" spans="2:23" ht="5.25" customHeight="1">
      <c r="B53" s="72"/>
      <c r="C53" s="72"/>
      <c r="D53" s="72"/>
      <c r="E53" s="72"/>
      <c r="F53" s="72"/>
      <c r="G53" s="72"/>
      <c r="H53" s="72"/>
      <c r="I53" s="72"/>
      <c r="J53" s="72"/>
      <c r="K53" s="75"/>
      <c r="L53" s="85"/>
      <c r="M53" s="22"/>
      <c r="N53" s="22"/>
      <c r="O53" s="24"/>
      <c r="P53" s="22"/>
      <c r="Q53" s="24"/>
      <c r="R53" s="22"/>
      <c r="S53" s="24"/>
      <c r="T53" s="22"/>
      <c r="U53" s="24"/>
      <c r="V53" s="21"/>
      <c r="W53" s="24"/>
    </row>
    <row r="54" spans="2:23" s="77" customFormat="1" ht="10.5" customHeight="1">
      <c r="B54" s="78"/>
      <c r="C54" s="391" t="s">
        <v>39</v>
      </c>
      <c r="D54" s="391"/>
      <c r="E54" s="391"/>
      <c r="F54" s="391"/>
      <c r="G54" s="391"/>
      <c r="H54" s="391"/>
      <c r="I54" s="391"/>
      <c r="J54" s="391"/>
      <c r="K54" s="80"/>
      <c r="L54" s="81">
        <v>4315</v>
      </c>
      <c r="M54" s="82">
        <v>4384</v>
      </c>
      <c r="N54" s="82">
        <v>269</v>
      </c>
      <c r="O54" s="82">
        <v>216</v>
      </c>
      <c r="P54" s="82">
        <v>214</v>
      </c>
      <c r="Q54" s="82">
        <v>207</v>
      </c>
      <c r="R54" s="82">
        <v>172</v>
      </c>
      <c r="S54" s="82">
        <v>198</v>
      </c>
      <c r="T54" s="82">
        <v>188</v>
      </c>
      <c r="U54" s="82">
        <v>208</v>
      </c>
      <c r="V54" s="16"/>
      <c r="W54" s="25"/>
    </row>
    <row r="55" spans="2:23" ht="10.5" customHeight="1">
      <c r="B55" s="72"/>
      <c r="C55" s="83"/>
      <c r="D55" s="83"/>
      <c r="E55" s="83"/>
      <c r="F55" s="83"/>
      <c r="G55" s="390" t="s">
        <v>25</v>
      </c>
      <c r="H55" s="390"/>
      <c r="I55" s="390"/>
      <c r="J55" s="390"/>
      <c r="K55" s="84"/>
      <c r="L55" s="85">
        <v>1653</v>
      </c>
      <c r="M55" s="37">
        <v>1587</v>
      </c>
      <c r="N55" s="22">
        <v>111</v>
      </c>
      <c r="O55" s="24">
        <v>76</v>
      </c>
      <c r="P55" s="22">
        <v>75</v>
      </c>
      <c r="Q55" s="24">
        <v>70</v>
      </c>
      <c r="R55" s="22">
        <v>53</v>
      </c>
      <c r="S55" s="24">
        <v>76</v>
      </c>
      <c r="T55" s="22">
        <v>74</v>
      </c>
      <c r="U55" s="24">
        <v>66</v>
      </c>
      <c r="V55" s="21"/>
      <c r="W55" s="24"/>
    </row>
    <row r="56" spans="2:23" ht="10.5" customHeight="1">
      <c r="B56" s="72"/>
      <c r="C56" s="83"/>
      <c r="D56" s="83"/>
      <c r="E56" s="83"/>
      <c r="F56" s="83"/>
      <c r="G56" s="390" t="s">
        <v>26</v>
      </c>
      <c r="H56" s="390"/>
      <c r="I56" s="390"/>
      <c r="J56" s="390"/>
      <c r="K56" s="84"/>
      <c r="L56" s="85">
        <v>1511</v>
      </c>
      <c r="M56" s="37">
        <v>1552</v>
      </c>
      <c r="N56" s="22">
        <v>88</v>
      </c>
      <c r="O56" s="24">
        <v>82</v>
      </c>
      <c r="P56" s="22">
        <v>74</v>
      </c>
      <c r="Q56" s="24">
        <v>69</v>
      </c>
      <c r="R56" s="22">
        <v>68</v>
      </c>
      <c r="S56" s="24">
        <v>65</v>
      </c>
      <c r="T56" s="22">
        <v>54</v>
      </c>
      <c r="U56" s="24">
        <v>80</v>
      </c>
      <c r="V56" s="21"/>
      <c r="W56" s="24"/>
    </row>
    <row r="57" spans="2:23" ht="10.5" customHeight="1">
      <c r="B57" s="72"/>
      <c r="C57" s="83"/>
      <c r="D57" s="83"/>
      <c r="E57" s="83"/>
      <c r="F57" s="83"/>
      <c r="G57" s="390" t="s">
        <v>30</v>
      </c>
      <c r="H57" s="390"/>
      <c r="I57" s="390"/>
      <c r="J57" s="390"/>
      <c r="K57" s="84"/>
      <c r="L57" s="85">
        <v>1151</v>
      </c>
      <c r="M57" s="37">
        <v>1245</v>
      </c>
      <c r="N57" s="22">
        <v>70</v>
      </c>
      <c r="O57" s="24">
        <v>58</v>
      </c>
      <c r="P57" s="22">
        <v>65</v>
      </c>
      <c r="Q57" s="24">
        <v>68</v>
      </c>
      <c r="R57" s="22">
        <v>51</v>
      </c>
      <c r="S57" s="24">
        <v>57</v>
      </c>
      <c r="T57" s="22">
        <v>60</v>
      </c>
      <c r="U57" s="24">
        <v>62</v>
      </c>
      <c r="V57" s="21"/>
      <c r="W57" s="24"/>
    </row>
    <row r="58" spans="11:23" s="72" customFormat="1" ht="5.25" customHeight="1">
      <c r="K58" s="75"/>
      <c r="L58" s="26"/>
      <c r="M58" s="22"/>
      <c r="N58" s="22"/>
      <c r="O58" s="24"/>
      <c r="P58" s="22"/>
      <c r="Q58" s="24"/>
      <c r="R58" s="22"/>
      <c r="S58" s="24"/>
      <c r="T58" s="22"/>
      <c r="U58" s="24"/>
      <c r="V58" s="22"/>
      <c r="W58" s="22"/>
    </row>
    <row r="59" spans="3:23" s="78" customFormat="1" ht="10.5" customHeight="1">
      <c r="C59" s="391" t="s">
        <v>40</v>
      </c>
      <c r="D59" s="391"/>
      <c r="E59" s="391"/>
      <c r="F59" s="391"/>
      <c r="G59" s="391"/>
      <c r="H59" s="391"/>
      <c r="I59" s="391"/>
      <c r="J59" s="391"/>
      <c r="K59" s="80"/>
      <c r="L59" s="81">
        <v>4581</v>
      </c>
      <c r="M59" s="82">
        <v>4823</v>
      </c>
      <c r="N59" s="82">
        <v>220</v>
      </c>
      <c r="O59" s="82">
        <v>195</v>
      </c>
      <c r="P59" s="82">
        <v>179</v>
      </c>
      <c r="Q59" s="82">
        <v>165</v>
      </c>
      <c r="R59" s="82">
        <v>153</v>
      </c>
      <c r="S59" s="82">
        <v>153</v>
      </c>
      <c r="T59" s="82">
        <v>175</v>
      </c>
      <c r="U59" s="82">
        <v>163</v>
      </c>
      <c r="V59" s="16"/>
      <c r="W59" s="17"/>
    </row>
    <row r="60" spans="2:23" ht="10.5" customHeight="1">
      <c r="B60" s="72"/>
      <c r="C60" s="83"/>
      <c r="D60" s="83"/>
      <c r="E60" s="83"/>
      <c r="F60" s="83"/>
      <c r="G60" s="390" t="s">
        <v>25</v>
      </c>
      <c r="H60" s="390"/>
      <c r="I60" s="390"/>
      <c r="J60" s="390"/>
      <c r="K60" s="84"/>
      <c r="L60" s="85">
        <v>1349</v>
      </c>
      <c r="M60" s="37">
        <v>1378</v>
      </c>
      <c r="N60" s="22">
        <v>44</v>
      </c>
      <c r="O60" s="24">
        <v>42</v>
      </c>
      <c r="P60" s="22">
        <v>62</v>
      </c>
      <c r="Q60" s="24">
        <v>61</v>
      </c>
      <c r="R60" s="22">
        <v>47</v>
      </c>
      <c r="S60" s="24">
        <v>58</v>
      </c>
      <c r="T60" s="22">
        <v>45</v>
      </c>
      <c r="U60" s="24">
        <v>53</v>
      </c>
      <c r="V60" s="21"/>
      <c r="W60" s="24"/>
    </row>
    <row r="61" spans="2:23" ht="10.5" customHeight="1">
      <c r="B61" s="72"/>
      <c r="C61" s="83"/>
      <c r="D61" s="83"/>
      <c r="E61" s="83"/>
      <c r="F61" s="83"/>
      <c r="G61" s="390" t="s">
        <v>26</v>
      </c>
      <c r="H61" s="390"/>
      <c r="I61" s="390"/>
      <c r="J61" s="390"/>
      <c r="K61" s="84"/>
      <c r="L61" s="85">
        <v>1267</v>
      </c>
      <c r="M61" s="37">
        <v>1171</v>
      </c>
      <c r="N61" s="22">
        <v>85</v>
      </c>
      <c r="O61" s="24">
        <v>57</v>
      </c>
      <c r="P61" s="22">
        <v>40</v>
      </c>
      <c r="Q61" s="24">
        <v>35</v>
      </c>
      <c r="R61" s="22">
        <v>41</v>
      </c>
      <c r="S61" s="24">
        <v>37</v>
      </c>
      <c r="T61" s="22">
        <v>53</v>
      </c>
      <c r="U61" s="24">
        <v>50</v>
      </c>
      <c r="V61" s="21"/>
      <c r="W61" s="24"/>
    </row>
    <row r="62" spans="2:23" ht="10.5" customHeight="1">
      <c r="B62" s="72"/>
      <c r="C62" s="83"/>
      <c r="D62" s="83"/>
      <c r="E62" s="83"/>
      <c r="F62" s="83"/>
      <c r="G62" s="390" t="s">
        <v>30</v>
      </c>
      <c r="H62" s="390"/>
      <c r="I62" s="390"/>
      <c r="J62" s="390"/>
      <c r="K62" s="84"/>
      <c r="L62" s="85">
        <v>840</v>
      </c>
      <c r="M62" s="37">
        <v>972</v>
      </c>
      <c r="N62" s="22">
        <v>33</v>
      </c>
      <c r="O62" s="24">
        <v>34</v>
      </c>
      <c r="P62" s="22">
        <v>20</v>
      </c>
      <c r="Q62" s="24">
        <v>21</v>
      </c>
      <c r="R62" s="22">
        <v>25</v>
      </c>
      <c r="S62" s="24">
        <v>31</v>
      </c>
      <c r="T62" s="22">
        <v>39</v>
      </c>
      <c r="U62" s="24">
        <v>32</v>
      </c>
      <c r="V62" s="21"/>
      <c r="W62" s="24"/>
    </row>
    <row r="63" spans="2:23" ht="10.5" customHeight="1">
      <c r="B63" s="72"/>
      <c r="C63" s="83"/>
      <c r="D63" s="83"/>
      <c r="E63" s="83"/>
      <c r="F63" s="83"/>
      <c r="G63" s="390" t="s">
        <v>33</v>
      </c>
      <c r="H63" s="390"/>
      <c r="I63" s="390"/>
      <c r="J63" s="390"/>
      <c r="K63" s="84"/>
      <c r="L63" s="85">
        <v>1125</v>
      </c>
      <c r="M63" s="37">
        <v>1302</v>
      </c>
      <c r="N63" s="22">
        <v>58</v>
      </c>
      <c r="O63" s="24">
        <v>62</v>
      </c>
      <c r="P63" s="22">
        <v>57</v>
      </c>
      <c r="Q63" s="24">
        <v>48</v>
      </c>
      <c r="R63" s="22">
        <v>40</v>
      </c>
      <c r="S63" s="24">
        <v>27</v>
      </c>
      <c r="T63" s="22">
        <v>38</v>
      </c>
      <c r="U63" s="24">
        <v>28</v>
      </c>
      <c r="V63" s="21"/>
      <c r="W63" s="24"/>
    </row>
    <row r="64" spans="2:23" ht="5.25" customHeight="1">
      <c r="B64" s="72"/>
      <c r="C64" s="83"/>
      <c r="D64" s="83"/>
      <c r="E64" s="83"/>
      <c r="F64" s="83"/>
      <c r="G64" s="83"/>
      <c r="H64" s="83"/>
      <c r="I64" s="83"/>
      <c r="J64" s="83"/>
      <c r="K64" s="84"/>
      <c r="L64" s="85"/>
      <c r="M64" s="22"/>
      <c r="N64" s="37"/>
      <c r="O64" s="24"/>
      <c r="P64" s="37"/>
      <c r="Q64" s="24"/>
      <c r="S64" s="24"/>
      <c r="T64" s="37"/>
      <c r="U64" s="24"/>
      <c r="V64" s="21"/>
      <c r="W64" s="24"/>
    </row>
    <row r="65" spans="2:23" s="77" customFormat="1" ht="10.5" customHeight="1">
      <c r="B65" s="78"/>
      <c r="C65" s="391" t="s">
        <v>41</v>
      </c>
      <c r="D65" s="391"/>
      <c r="E65" s="391"/>
      <c r="F65" s="391"/>
      <c r="G65" s="391"/>
      <c r="H65" s="391"/>
      <c r="I65" s="391"/>
      <c r="J65" s="391"/>
      <c r="K65" s="80"/>
      <c r="L65" s="81">
        <v>11847</v>
      </c>
      <c r="M65" s="82">
        <v>11996</v>
      </c>
      <c r="N65" s="82">
        <v>395</v>
      </c>
      <c r="O65" s="82">
        <v>396</v>
      </c>
      <c r="P65" s="82">
        <v>431</v>
      </c>
      <c r="Q65" s="82">
        <v>404</v>
      </c>
      <c r="R65" s="82">
        <v>461</v>
      </c>
      <c r="S65" s="82">
        <v>396</v>
      </c>
      <c r="T65" s="82">
        <v>531</v>
      </c>
      <c r="U65" s="82">
        <v>486</v>
      </c>
      <c r="V65" s="16"/>
      <c r="W65" s="25"/>
    </row>
    <row r="66" spans="2:23" ht="10.5" customHeight="1">
      <c r="B66" s="72"/>
      <c r="C66" s="83"/>
      <c r="D66" s="83"/>
      <c r="E66" s="83"/>
      <c r="F66" s="83"/>
      <c r="G66" s="390" t="s">
        <v>25</v>
      </c>
      <c r="H66" s="390"/>
      <c r="I66" s="390"/>
      <c r="J66" s="390"/>
      <c r="K66" s="84"/>
      <c r="L66" s="85">
        <v>2272</v>
      </c>
      <c r="M66" s="37">
        <v>2325</v>
      </c>
      <c r="N66" s="22">
        <v>79</v>
      </c>
      <c r="O66" s="24">
        <v>64</v>
      </c>
      <c r="P66" s="22">
        <v>83</v>
      </c>
      <c r="Q66" s="24">
        <v>57</v>
      </c>
      <c r="R66" s="22">
        <v>77</v>
      </c>
      <c r="S66" s="24">
        <v>65</v>
      </c>
      <c r="T66" s="22">
        <v>100</v>
      </c>
      <c r="U66" s="24">
        <v>89</v>
      </c>
      <c r="V66" s="21"/>
      <c r="W66" s="24"/>
    </row>
    <row r="67" spans="2:23" ht="10.5" customHeight="1">
      <c r="B67" s="72"/>
      <c r="C67" s="83"/>
      <c r="D67" s="83"/>
      <c r="E67" s="83"/>
      <c r="F67" s="83"/>
      <c r="G67" s="390" t="s">
        <v>26</v>
      </c>
      <c r="H67" s="390"/>
      <c r="I67" s="390"/>
      <c r="J67" s="390"/>
      <c r="K67" s="84"/>
      <c r="L67" s="85">
        <v>2186</v>
      </c>
      <c r="M67" s="37">
        <v>2190</v>
      </c>
      <c r="N67" s="22">
        <v>64</v>
      </c>
      <c r="O67" s="24">
        <v>88</v>
      </c>
      <c r="P67" s="22">
        <v>78</v>
      </c>
      <c r="Q67" s="24">
        <v>75</v>
      </c>
      <c r="R67" s="22">
        <v>83</v>
      </c>
      <c r="S67" s="24">
        <v>67</v>
      </c>
      <c r="T67" s="22">
        <v>101</v>
      </c>
      <c r="U67" s="24">
        <v>93</v>
      </c>
      <c r="V67" s="21"/>
      <c r="W67" s="24"/>
    </row>
    <row r="68" spans="2:23" ht="10.5" customHeight="1">
      <c r="B68" s="72"/>
      <c r="C68" s="83"/>
      <c r="D68" s="83"/>
      <c r="E68" s="83"/>
      <c r="F68" s="83"/>
      <c r="G68" s="390" t="s">
        <v>30</v>
      </c>
      <c r="H68" s="390"/>
      <c r="I68" s="390"/>
      <c r="J68" s="390"/>
      <c r="K68" s="84"/>
      <c r="L68" s="85">
        <v>2301</v>
      </c>
      <c r="M68" s="37">
        <v>2301</v>
      </c>
      <c r="N68" s="22">
        <v>94</v>
      </c>
      <c r="O68" s="24">
        <v>3</v>
      </c>
      <c r="P68" s="22">
        <v>103</v>
      </c>
      <c r="Q68" s="24">
        <v>104</v>
      </c>
      <c r="R68" s="22">
        <v>98</v>
      </c>
      <c r="S68" s="24">
        <v>79</v>
      </c>
      <c r="T68" s="22">
        <v>112</v>
      </c>
      <c r="U68" s="24">
        <v>85</v>
      </c>
      <c r="V68" s="21"/>
      <c r="W68" s="24"/>
    </row>
    <row r="69" spans="2:23" ht="10.5" customHeight="1">
      <c r="B69" s="72"/>
      <c r="C69" s="83"/>
      <c r="D69" s="83"/>
      <c r="E69" s="83"/>
      <c r="F69" s="83"/>
      <c r="G69" s="390" t="s">
        <v>33</v>
      </c>
      <c r="H69" s="390"/>
      <c r="I69" s="390"/>
      <c r="J69" s="390"/>
      <c r="K69" s="84"/>
      <c r="L69" s="85">
        <v>1476</v>
      </c>
      <c r="M69" s="37">
        <v>1589</v>
      </c>
      <c r="N69" s="22">
        <v>32</v>
      </c>
      <c r="O69" s="24">
        <v>36</v>
      </c>
      <c r="P69" s="22">
        <v>43</v>
      </c>
      <c r="Q69" s="24">
        <v>36</v>
      </c>
      <c r="R69" s="22">
        <v>50</v>
      </c>
      <c r="S69" s="24">
        <v>46</v>
      </c>
      <c r="T69" s="22">
        <v>53</v>
      </c>
      <c r="U69" s="24">
        <v>63</v>
      </c>
      <c r="V69" s="21"/>
      <c r="W69" s="24"/>
    </row>
    <row r="70" spans="2:23" ht="10.5" customHeight="1">
      <c r="B70" s="72"/>
      <c r="C70" s="83"/>
      <c r="D70" s="83"/>
      <c r="E70" s="83"/>
      <c r="F70" s="83"/>
      <c r="G70" s="390" t="s">
        <v>36</v>
      </c>
      <c r="H70" s="390"/>
      <c r="I70" s="390"/>
      <c r="J70" s="390"/>
      <c r="K70" s="84"/>
      <c r="L70" s="85">
        <v>1877</v>
      </c>
      <c r="M70" s="37">
        <v>1781</v>
      </c>
      <c r="N70" s="22">
        <v>71</v>
      </c>
      <c r="O70" s="24">
        <v>63</v>
      </c>
      <c r="P70" s="22">
        <v>44</v>
      </c>
      <c r="Q70" s="24">
        <v>62</v>
      </c>
      <c r="R70" s="22">
        <v>68</v>
      </c>
      <c r="S70" s="24">
        <v>61</v>
      </c>
      <c r="T70" s="22">
        <v>76</v>
      </c>
      <c r="U70" s="24">
        <v>67</v>
      </c>
      <c r="V70" s="21"/>
      <c r="W70" s="24"/>
    </row>
    <row r="71" spans="2:23" ht="10.5" customHeight="1">
      <c r="B71" s="72"/>
      <c r="C71" s="83"/>
      <c r="D71" s="83"/>
      <c r="E71" s="83"/>
      <c r="F71" s="83"/>
      <c r="G71" s="390" t="s">
        <v>37</v>
      </c>
      <c r="H71" s="390"/>
      <c r="I71" s="390"/>
      <c r="J71" s="390"/>
      <c r="K71" s="84"/>
      <c r="L71" s="85">
        <v>1735</v>
      </c>
      <c r="M71" s="37">
        <v>1810</v>
      </c>
      <c r="N71" s="22">
        <v>55</v>
      </c>
      <c r="O71" s="24">
        <v>52</v>
      </c>
      <c r="P71" s="22">
        <v>80</v>
      </c>
      <c r="Q71" s="24">
        <v>70</v>
      </c>
      <c r="R71" s="22">
        <v>85</v>
      </c>
      <c r="S71" s="24">
        <v>78</v>
      </c>
      <c r="T71" s="22">
        <v>89</v>
      </c>
      <c r="U71" s="24">
        <v>89</v>
      </c>
      <c r="V71" s="21"/>
      <c r="W71" s="24"/>
    </row>
    <row r="72" spans="2:23" ht="5.25" customHeight="1">
      <c r="B72" s="72"/>
      <c r="C72" s="83"/>
      <c r="D72" s="83"/>
      <c r="E72" s="83"/>
      <c r="F72" s="83"/>
      <c r="G72" s="83"/>
      <c r="H72" s="83"/>
      <c r="I72" s="83"/>
      <c r="J72" s="83"/>
      <c r="K72" s="84"/>
      <c r="L72" s="85"/>
      <c r="M72" s="22"/>
      <c r="N72" s="22"/>
      <c r="O72" s="24"/>
      <c r="P72" s="22"/>
      <c r="Q72" s="24"/>
      <c r="R72" s="22"/>
      <c r="S72" s="24"/>
      <c r="T72" s="22"/>
      <c r="U72" s="24"/>
      <c r="V72" s="21"/>
      <c r="W72" s="24"/>
    </row>
    <row r="73" spans="2:23" s="77" customFormat="1" ht="10.5" customHeight="1">
      <c r="B73" s="78"/>
      <c r="C73" s="391" t="s">
        <v>42</v>
      </c>
      <c r="D73" s="391"/>
      <c r="E73" s="391"/>
      <c r="F73" s="391"/>
      <c r="G73" s="391"/>
      <c r="H73" s="391"/>
      <c r="I73" s="391"/>
      <c r="J73" s="391"/>
      <c r="K73" s="80"/>
      <c r="L73" s="81">
        <v>6813</v>
      </c>
      <c r="M73" s="82">
        <v>6886</v>
      </c>
      <c r="N73" s="82">
        <v>252</v>
      </c>
      <c r="O73" s="82">
        <v>229</v>
      </c>
      <c r="P73" s="82">
        <v>183</v>
      </c>
      <c r="Q73" s="82">
        <v>178</v>
      </c>
      <c r="R73" s="82">
        <v>223</v>
      </c>
      <c r="S73" s="82">
        <v>189</v>
      </c>
      <c r="T73" s="82">
        <v>253</v>
      </c>
      <c r="U73" s="82">
        <v>239</v>
      </c>
      <c r="V73" s="16"/>
      <c r="W73" s="25"/>
    </row>
    <row r="74" spans="2:23" ht="10.5" customHeight="1">
      <c r="B74" s="72"/>
      <c r="C74" s="83"/>
      <c r="D74" s="83"/>
      <c r="E74" s="83"/>
      <c r="F74" s="83"/>
      <c r="G74" s="390" t="s">
        <v>25</v>
      </c>
      <c r="H74" s="390"/>
      <c r="I74" s="390"/>
      <c r="J74" s="390"/>
      <c r="K74" s="84"/>
      <c r="L74" s="85">
        <v>1854</v>
      </c>
      <c r="M74" s="37">
        <v>1843</v>
      </c>
      <c r="N74" s="22">
        <v>67</v>
      </c>
      <c r="O74" s="24">
        <v>62</v>
      </c>
      <c r="P74" s="22">
        <v>39</v>
      </c>
      <c r="Q74" s="24">
        <v>39</v>
      </c>
      <c r="R74" s="22">
        <v>45</v>
      </c>
      <c r="S74" s="24">
        <v>48</v>
      </c>
      <c r="T74" s="22">
        <v>59</v>
      </c>
      <c r="U74" s="24">
        <v>63</v>
      </c>
      <c r="V74" s="21"/>
      <c r="W74" s="24"/>
    </row>
    <row r="75" spans="2:23" ht="10.5" customHeight="1">
      <c r="B75" s="72"/>
      <c r="C75" s="83"/>
      <c r="D75" s="83"/>
      <c r="E75" s="83"/>
      <c r="F75" s="83"/>
      <c r="G75" s="390" t="s">
        <v>26</v>
      </c>
      <c r="H75" s="390"/>
      <c r="I75" s="390"/>
      <c r="J75" s="390"/>
      <c r="K75" s="84"/>
      <c r="L75" s="85">
        <v>1529</v>
      </c>
      <c r="M75" s="37">
        <v>1586</v>
      </c>
      <c r="N75" s="22">
        <v>31</v>
      </c>
      <c r="O75" s="24">
        <v>44</v>
      </c>
      <c r="P75" s="22">
        <v>37</v>
      </c>
      <c r="Q75" s="24">
        <v>34</v>
      </c>
      <c r="R75" s="22">
        <v>73</v>
      </c>
      <c r="S75" s="24">
        <v>51</v>
      </c>
      <c r="T75" s="22">
        <v>75</v>
      </c>
      <c r="U75" s="24">
        <v>63</v>
      </c>
      <c r="V75" s="21"/>
      <c r="W75" s="24"/>
    </row>
    <row r="76" spans="2:23" ht="10.5" customHeight="1">
      <c r="B76" s="72"/>
      <c r="C76" s="83"/>
      <c r="D76" s="83"/>
      <c r="E76" s="83"/>
      <c r="F76" s="83"/>
      <c r="G76" s="390" t="s">
        <v>30</v>
      </c>
      <c r="H76" s="390"/>
      <c r="I76" s="390"/>
      <c r="J76" s="390"/>
      <c r="K76" s="84"/>
      <c r="L76" s="85">
        <v>1662</v>
      </c>
      <c r="M76" s="37">
        <v>1679</v>
      </c>
      <c r="N76" s="22">
        <v>71</v>
      </c>
      <c r="O76" s="24">
        <v>63</v>
      </c>
      <c r="P76" s="22">
        <v>44</v>
      </c>
      <c r="Q76" s="24">
        <v>41</v>
      </c>
      <c r="R76" s="22">
        <v>45</v>
      </c>
      <c r="S76" s="24">
        <v>32</v>
      </c>
      <c r="T76" s="22">
        <v>56</v>
      </c>
      <c r="U76" s="24">
        <v>50</v>
      </c>
      <c r="V76" s="21"/>
      <c r="W76" s="24"/>
    </row>
    <row r="77" spans="2:23" ht="10.5" customHeight="1">
      <c r="B77" s="72"/>
      <c r="C77" s="83"/>
      <c r="D77" s="83"/>
      <c r="E77" s="83"/>
      <c r="F77" s="83"/>
      <c r="G77" s="390" t="s">
        <v>33</v>
      </c>
      <c r="H77" s="390"/>
      <c r="I77" s="390"/>
      <c r="J77" s="390"/>
      <c r="K77" s="84"/>
      <c r="L77" s="85">
        <v>1768</v>
      </c>
      <c r="M77" s="37">
        <v>1778</v>
      </c>
      <c r="N77" s="22">
        <v>83</v>
      </c>
      <c r="O77" s="24">
        <v>60</v>
      </c>
      <c r="P77" s="22">
        <v>63</v>
      </c>
      <c r="Q77" s="24">
        <v>64</v>
      </c>
      <c r="R77" s="22">
        <v>60</v>
      </c>
      <c r="S77" s="24">
        <v>58</v>
      </c>
      <c r="T77" s="22">
        <v>63</v>
      </c>
      <c r="U77" s="24">
        <v>63</v>
      </c>
      <c r="V77" s="21"/>
      <c r="W77" s="24"/>
    </row>
    <row r="78" spans="2:23" ht="5.25" customHeight="1">
      <c r="B78" s="72"/>
      <c r="C78" s="83"/>
      <c r="D78" s="83"/>
      <c r="E78" s="83"/>
      <c r="F78" s="83"/>
      <c r="G78" s="83"/>
      <c r="H78" s="83"/>
      <c r="I78" s="83"/>
      <c r="J78" s="83"/>
      <c r="K78" s="84"/>
      <c r="L78" s="85"/>
      <c r="M78" s="22"/>
      <c r="N78" s="22"/>
      <c r="O78" s="24"/>
      <c r="P78" s="22"/>
      <c r="Q78" s="24"/>
      <c r="R78" s="22"/>
      <c r="S78" s="24"/>
      <c r="T78" s="22"/>
      <c r="U78" s="24"/>
      <c r="V78" s="21"/>
      <c r="W78" s="24"/>
    </row>
    <row r="79" spans="2:23" s="77" customFormat="1" ht="10.5" customHeight="1">
      <c r="B79" s="78"/>
      <c r="C79" s="391" t="s">
        <v>43</v>
      </c>
      <c r="D79" s="391"/>
      <c r="E79" s="391"/>
      <c r="F79" s="391"/>
      <c r="G79" s="391"/>
      <c r="H79" s="391"/>
      <c r="I79" s="391"/>
      <c r="J79" s="391"/>
      <c r="K79" s="80"/>
      <c r="L79" s="81">
        <v>4948</v>
      </c>
      <c r="M79" s="82">
        <v>5112</v>
      </c>
      <c r="N79" s="82">
        <v>229</v>
      </c>
      <c r="O79" s="82">
        <v>192</v>
      </c>
      <c r="P79" s="82">
        <v>210</v>
      </c>
      <c r="Q79" s="82">
        <v>211</v>
      </c>
      <c r="R79" s="82">
        <v>167</v>
      </c>
      <c r="S79" s="82">
        <v>177</v>
      </c>
      <c r="T79" s="82">
        <v>208</v>
      </c>
      <c r="U79" s="82">
        <v>208</v>
      </c>
      <c r="V79" s="16"/>
      <c r="W79" s="25"/>
    </row>
    <row r="80" spans="2:23" ht="10.5" customHeight="1">
      <c r="B80" s="72"/>
      <c r="C80" s="83"/>
      <c r="D80" s="83"/>
      <c r="E80" s="83"/>
      <c r="F80" s="83"/>
      <c r="G80" s="390" t="s">
        <v>25</v>
      </c>
      <c r="H80" s="390"/>
      <c r="I80" s="390"/>
      <c r="J80" s="390"/>
      <c r="K80" s="84"/>
      <c r="L80" s="85">
        <v>768</v>
      </c>
      <c r="M80" s="37">
        <v>761</v>
      </c>
      <c r="N80" s="22">
        <v>30</v>
      </c>
      <c r="O80" s="24">
        <v>29</v>
      </c>
      <c r="P80" s="22">
        <v>16</v>
      </c>
      <c r="Q80" s="24">
        <v>23</v>
      </c>
      <c r="R80" s="22">
        <v>14</v>
      </c>
      <c r="S80" s="24">
        <v>23</v>
      </c>
      <c r="T80" s="22">
        <v>20</v>
      </c>
      <c r="U80" s="24">
        <v>24</v>
      </c>
      <c r="V80" s="21"/>
      <c r="W80" s="24"/>
    </row>
    <row r="81" spans="2:23" ht="10.5" customHeight="1">
      <c r="B81" s="72"/>
      <c r="C81" s="83"/>
      <c r="D81" s="83"/>
      <c r="E81" s="83"/>
      <c r="F81" s="83"/>
      <c r="G81" s="390" t="s">
        <v>26</v>
      </c>
      <c r="H81" s="390"/>
      <c r="I81" s="390"/>
      <c r="J81" s="390"/>
      <c r="K81" s="84"/>
      <c r="L81" s="85">
        <v>1146</v>
      </c>
      <c r="M81" s="37">
        <v>1132</v>
      </c>
      <c r="N81" s="22">
        <v>52</v>
      </c>
      <c r="O81" s="24">
        <v>40</v>
      </c>
      <c r="P81" s="22">
        <v>62</v>
      </c>
      <c r="Q81" s="24">
        <v>43</v>
      </c>
      <c r="R81" s="22">
        <v>43</v>
      </c>
      <c r="S81" s="24">
        <v>37</v>
      </c>
      <c r="T81" s="22">
        <v>58</v>
      </c>
      <c r="U81" s="24">
        <v>55</v>
      </c>
      <c r="V81" s="21"/>
      <c r="W81" s="24"/>
    </row>
    <row r="82" spans="2:23" ht="10.5" customHeight="1">
      <c r="B82" s="72"/>
      <c r="C82" s="83"/>
      <c r="D82" s="83"/>
      <c r="E82" s="83"/>
      <c r="F82" s="83"/>
      <c r="G82" s="390" t="s">
        <v>30</v>
      </c>
      <c r="H82" s="390"/>
      <c r="I82" s="390"/>
      <c r="J82" s="390"/>
      <c r="K82" s="84"/>
      <c r="L82" s="85">
        <v>1168</v>
      </c>
      <c r="M82" s="37">
        <v>1248</v>
      </c>
      <c r="N82" s="22">
        <v>47</v>
      </c>
      <c r="O82" s="24">
        <v>28</v>
      </c>
      <c r="P82" s="22">
        <v>37</v>
      </c>
      <c r="Q82" s="24">
        <v>41</v>
      </c>
      <c r="R82" s="22">
        <v>46</v>
      </c>
      <c r="S82" s="24">
        <v>39</v>
      </c>
      <c r="T82" s="22">
        <v>47</v>
      </c>
      <c r="U82" s="24">
        <v>49</v>
      </c>
      <c r="V82" s="21"/>
      <c r="W82" s="24"/>
    </row>
    <row r="83" spans="2:23" ht="10.5" customHeight="1">
      <c r="B83" s="72"/>
      <c r="C83" s="83"/>
      <c r="D83" s="83"/>
      <c r="E83" s="83"/>
      <c r="F83" s="83"/>
      <c r="G83" s="390" t="s">
        <v>33</v>
      </c>
      <c r="H83" s="390"/>
      <c r="I83" s="390"/>
      <c r="J83" s="390"/>
      <c r="K83" s="84"/>
      <c r="L83" s="85">
        <v>1866</v>
      </c>
      <c r="M83" s="37">
        <v>1971</v>
      </c>
      <c r="N83" s="22">
        <v>100</v>
      </c>
      <c r="O83" s="24">
        <v>95</v>
      </c>
      <c r="P83" s="22">
        <v>95</v>
      </c>
      <c r="Q83" s="24">
        <v>104</v>
      </c>
      <c r="R83" s="22">
        <v>64</v>
      </c>
      <c r="S83" s="24">
        <v>78</v>
      </c>
      <c r="T83" s="22">
        <v>83</v>
      </c>
      <c r="U83" s="24">
        <v>80</v>
      </c>
      <c r="V83" s="21"/>
      <c r="W83" s="24"/>
    </row>
    <row r="84" spans="2:22" ht="10.5" customHeight="1">
      <c r="B84" s="86"/>
      <c r="C84" s="87"/>
      <c r="D84" s="87"/>
      <c r="E84" s="87"/>
      <c r="F84" s="88"/>
      <c r="G84" s="86"/>
      <c r="H84" s="86"/>
      <c r="I84" s="86"/>
      <c r="J84" s="86"/>
      <c r="K84" s="89"/>
      <c r="L84" s="90"/>
      <c r="M84" s="91"/>
      <c r="N84" s="91"/>
      <c r="O84" s="91"/>
      <c r="P84" s="91"/>
      <c r="Q84" s="91"/>
      <c r="R84" s="91"/>
      <c r="S84" s="91"/>
      <c r="T84" s="91"/>
      <c r="U84" s="91"/>
      <c r="V84" s="92"/>
    </row>
    <row r="85" spans="12:22" ht="10.5" customHeight="1"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</row>
    <row r="86" spans="12:22" ht="10.5" customHeight="1"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</row>
    <row r="87" spans="12:22" ht="10.5" customHeight="1"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</row>
    <row r="88" spans="12:22" ht="10.5" customHeight="1"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</row>
    <row r="89" spans="12:22" ht="10.5" customHeight="1"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</row>
    <row r="90" spans="12:22" ht="11.25"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</row>
  </sheetData>
  <mergeCells count="69">
    <mergeCell ref="L6:M6"/>
    <mergeCell ref="G44:J44"/>
    <mergeCell ref="C41:J41"/>
    <mergeCell ref="G39:J39"/>
    <mergeCell ref="G37:J37"/>
    <mergeCell ref="G17:J17"/>
    <mergeCell ref="G16:J16"/>
    <mergeCell ref="C15:J15"/>
    <mergeCell ref="C9:J9"/>
    <mergeCell ref="G13:J13"/>
    <mergeCell ref="G67:J67"/>
    <mergeCell ref="G66:J66"/>
    <mergeCell ref="C65:J65"/>
    <mergeCell ref="G63:J63"/>
    <mergeCell ref="G12:J12"/>
    <mergeCell ref="C11:J11"/>
    <mergeCell ref="G24:J24"/>
    <mergeCell ref="G23:J23"/>
    <mergeCell ref="C21:J21"/>
    <mergeCell ref="C19:J19"/>
    <mergeCell ref="G22:J22"/>
    <mergeCell ref="G34:J34"/>
    <mergeCell ref="G31:J31"/>
    <mergeCell ref="G27:J27"/>
    <mergeCell ref="C26:J26"/>
    <mergeCell ref="G33:J33"/>
    <mergeCell ref="G32:J32"/>
    <mergeCell ref="C30:J30"/>
    <mergeCell ref="G28:J28"/>
    <mergeCell ref="G43:J43"/>
    <mergeCell ref="G42:J42"/>
    <mergeCell ref="G38:J38"/>
    <mergeCell ref="C36:J36"/>
    <mergeCell ref="G50:J50"/>
    <mergeCell ref="G47:J47"/>
    <mergeCell ref="C49:J49"/>
    <mergeCell ref="G45:J45"/>
    <mergeCell ref="G46:J46"/>
    <mergeCell ref="G51:J51"/>
    <mergeCell ref="G62:J62"/>
    <mergeCell ref="G61:J61"/>
    <mergeCell ref="G60:J60"/>
    <mergeCell ref="G57:J57"/>
    <mergeCell ref="G55:J55"/>
    <mergeCell ref="G56:J56"/>
    <mergeCell ref="C59:J59"/>
    <mergeCell ref="C79:J79"/>
    <mergeCell ref="G77:J77"/>
    <mergeCell ref="G76:J76"/>
    <mergeCell ref="G75:J75"/>
    <mergeCell ref="G83:J83"/>
    <mergeCell ref="G82:J82"/>
    <mergeCell ref="G81:J81"/>
    <mergeCell ref="G80:J80"/>
    <mergeCell ref="G74:J74"/>
    <mergeCell ref="B3:U3"/>
    <mergeCell ref="B4:U4"/>
    <mergeCell ref="N6:O6"/>
    <mergeCell ref="P6:Q6"/>
    <mergeCell ref="R6:S6"/>
    <mergeCell ref="T6:U6"/>
    <mergeCell ref="B6:K7"/>
    <mergeCell ref="C54:J54"/>
    <mergeCell ref="G52:J52"/>
    <mergeCell ref="G68:J68"/>
    <mergeCell ref="C73:J73"/>
    <mergeCell ref="G71:J71"/>
    <mergeCell ref="G69:J69"/>
    <mergeCell ref="G70:J70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31"/>
  <dimension ref="A1:X89"/>
  <sheetViews>
    <sheetView view="pageBreakPreview" zoomScale="80" zoomScaleSheetLayoutView="80" workbookViewId="0" topLeftCell="A58">
      <selection activeCell="AD15" sqref="AD15"/>
    </sheetView>
  </sheetViews>
  <sheetFormatPr defaultColWidth="9.00390625" defaultRowHeight="13.5"/>
  <cols>
    <col min="1" max="1" width="1.25" style="51" customWidth="1"/>
    <col min="2" max="13" width="6.875" style="51" customWidth="1"/>
    <col min="14" max="23" width="1.625" style="51" customWidth="1"/>
    <col min="24" max="24" width="1.875" style="51" customWidth="1"/>
    <col min="25" max="25" width="1.37890625" style="51" customWidth="1"/>
    <col min="26" max="16384" width="9.00390625" style="51" customWidth="1"/>
  </cols>
  <sheetData>
    <row r="1" spans="1:24" ht="10.5" customHeight="1">
      <c r="A1" s="250"/>
      <c r="L1" s="69"/>
      <c r="M1" s="69"/>
      <c r="V1" s="71"/>
      <c r="X1" s="38" t="s">
        <v>414</v>
      </c>
    </row>
    <row r="2" ht="10.5" customHeight="1"/>
    <row r="3" spans="2:23" s="4" customFormat="1" ht="18" customHeight="1">
      <c r="B3" s="505" t="s">
        <v>591</v>
      </c>
      <c r="C3" s="505"/>
      <c r="D3" s="505"/>
      <c r="E3" s="505"/>
      <c r="F3" s="505"/>
      <c r="G3" s="505"/>
      <c r="H3" s="505"/>
      <c r="I3" s="505"/>
      <c r="J3" s="505"/>
      <c r="K3" s="505"/>
      <c r="L3" s="505"/>
      <c r="M3" s="505"/>
      <c r="N3" s="505"/>
      <c r="O3" s="505"/>
      <c r="P3" s="505"/>
      <c r="Q3" s="505"/>
      <c r="R3" s="505"/>
      <c r="S3" s="505"/>
      <c r="T3" s="505"/>
      <c r="U3" s="505"/>
      <c r="V3" s="505"/>
      <c r="W3" s="505"/>
    </row>
    <row r="4" spans="2:23" ht="12.75" customHeight="1">
      <c r="B4" s="514" t="s">
        <v>379</v>
      </c>
      <c r="C4" s="514"/>
      <c r="D4" s="514"/>
      <c r="E4" s="514"/>
      <c r="F4" s="514"/>
      <c r="G4" s="514"/>
      <c r="H4" s="514"/>
      <c r="I4" s="514"/>
      <c r="J4" s="514"/>
      <c r="K4" s="514"/>
      <c r="L4" s="514"/>
      <c r="M4" s="514"/>
      <c r="N4" s="514"/>
      <c r="O4" s="514"/>
      <c r="P4" s="514"/>
      <c r="Q4" s="514"/>
      <c r="R4" s="514"/>
      <c r="S4" s="514"/>
      <c r="T4" s="514"/>
      <c r="U4" s="514"/>
      <c r="V4" s="514"/>
      <c r="W4" s="514"/>
    </row>
    <row r="5" spans="2:23" ht="12.75" customHeight="1"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 t="s">
        <v>589</v>
      </c>
      <c r="N5" s="72"/>
      <c r="O5" s="72"/>
      <c r="P5" s="72"/>
      <c r="W5" s="71"/>
    </row>
    <row r="6" spans="2:24" ht="15.75" customHeight="1">
      <c r="B6" s="376" t="s">
        <v>17</v>
      </c>
      <c r="C6" s="393"/>
      <c r="D6" s="393" t="s">
        <v>18</v>
      </c>
      <c r="E6" s="393"/>
      <c r="F6" s="393" t="s">
        <v>19</v>
      </c>
      <c r="G6" s="393"/>
      <c r="H6" s="393" t="s">
        <v>20</v>
      </c>
      <c r="I6" s="393"/>
      <c r="J6" s="393" t="s">
        <v>21</v>
      </c>
      <c r="K6" s="393"/>
      <c r="L6" s="393" t="s">
        <v>22</v>
      </c>
      <c r="M6" s="375"/>
      <c r="N6" s="375" t="s">
        <v>11</v>
      </c>
      <c r="O6" s="512"/>
      <c r="P6" s="512"/>
      <c r="Q6" s="512"/>
      <c r="R6" s="512"/>
      <c r="S6" s="512"/>
      <c r="T6" s="512"/>
      <c r="U6" s="512"/>
      <c r="V6" s="512"/>
      <c r="W6" s="512"/>
      <c r="X6" s="72"/>
    </row>
    <row r="7" spans="2:24" ht="15.75" customHeight="1">
      <c r="B7" s="107" t="s">
        <v>97</v>
      </c>
      <c r="C7" s="106" t="s">
        <v>98</v>
      </c>
      <c r="D7" s="106" t="s">
        <v>97</v>
      </c>
      <c r="E7" s="106" t="s">
        <v>98</v>
      </c>
      <c r="F7" s="106" t="s">
        <v>97</v>
      </c>
      <c r="G7" s="106" t="s">
        <v>98</v>
      </c>
      <c r="H7" s="106" t="s">
        <v>97</v>
      </c>
      <c r="I7" s="106" t="s">
        <v>98</v>
      </c>
      <c r="J7" s="106" t="s">
        <v>97</v>
      </c>
      <c r="K7" s="106" t="s">
        <v>98</v>
      </c>
      <c r="L7" s="106" t="s">
        <v>97</v>
      </c>
      <c r="M7" s="119" t="s">
        <v>98</v>
      </c>
      <c r="N7" s="378"/>
      <c r="O7" s="513"/>
      <c r="P7" s="513"/>
      <c r="Q7" s="513"/>
      <c r="R7" s="513"/>
      <c r="S7" s="513"/>
      <c r="T7" s="513"/>
      <c r="U7" s="513"/>
      <c r="V7" s="513"/>
      <c r="W7" s="513"/>
      <c r="X7" s="72"/>
    </row>
    <row r="8" spans="14:24" ht="10.5" customHeight="1">
      <c r="N8" s="100"/>
      <c r="O8" s="72"/>
      <c r="P8" s="72"/>
      <c r="Q8" s="72"/>
      <c r="R8" s="72"/>
      <c r="S8" s="72"/>
      <c r="T8" s="72"/>
      <c r="U8" s="72"/>
      <c r="V8" s="72"/>
      <c r="W8" s="72"/>
      <c r="X8" s="72"/>
    </row>
    <row r="9" spans="2:24" s="77" customFormat="1" ht="10.5" customHeight="1">
      <c r="B9" s="82">
        <v>21942</v>
      </c>
      <c r="C9" s="82">
        <v>20519</v>
      </c>
      <c r="D9" s="82">
        <v>27495</v>
      </c>
      <c r="E9" s="82">
        <v>26144</v>
      </c>
      <c r="F9" s="82">
        <v>31919</v>
      </c>
      <c r="G9" s="82">
        <v>30137</v>
      </c>
      <c r="H9" s="82">
        <v>30407</v>
      </c>
      <c r="I9" s="82">
        <v>28375</v>
      </c>
      <c r="J9" s="82">
        <v>26981</v>
      </c>
      <c r="K9" s="82">
        <v>24602</v>
      </c>
      <c r="L9" s="82">
        <v>21550</v>
      </c>
      <c r="M9" s="101">
        <v>20228</v>
      </c>
      <c r="N9" s="102"/>
      <c r="O9" s="391" t="s">
        <v>23</v>
      </c>
      <c r="P9" s="391"/>
      <c r="Q9" s="391"/>
      <c r="R9" s="391"/>
      <c r="S9" s="391"/>
      <c r="T9" s="391"/>
      <c r="U9" s="391"/>
      <c r="V9" s="391"/>
      <c r="W9" s="79"/>
      <c r="X9" s="78"/>
    </row>
    <row r="10" spans="2:24" ht="5.25" customHeight="1"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101"/>
      <c r="N10" s="100"/>
      <c r="O10" s="83"/>
      <c r="P10" s="83"/>
      <c r="Q10" s="83"/>
      <c r="R10" s="83"/>
      <c r="S10" s="83"/>
      <c r="T10" s="83"/>
      <c r="U10" s="83"/>
      <c r="V10" s="83"/>
      <c r="W10" s="83"/>
      <c r="X10" s="72"/>
    </row>
    <row r="11" spans="2:24" s="77" customFormat="1" ht="10.5" customHeight="1">
      <c r="B11" s="82">
        <v>275</v>
      </c>
      <c r="C11" s="82">
        <v>277</v>
      </c>
      <c r="D11" s="82">
        <v>444</v>
      </c>
      <c r="E11" s="82">
        <v>362</v>
      </c>
      <c r="F11" s="82">
        <v>406</v>
      </c>
      <c r="G11" s="82">
        <v>320</v>
      </c>
      <c r="H11" s="82">
        <v>359</v>
      </c>
      <c r="I11" s="82">
        <v>278</v>
      </c>
      <c r="J11" s="82">
        <v>313</v>
      </c>
      <c r="K11" s="82">
        <v>269</v>
      </c>
      <c r="L11" s="82">
        <v>224</v>
      </c>
      <c r="M11" s="101">
        <v>174</v>
      </c>
      <c r="N11" s="102"/>
      <c r="O11" s="391" t="s">
        <v>24</v>
      </c>
      <c r="P11" s="391"/>
      <c r="Q11" s="391"/>
      <c r="R11" s="391"/>
      <c r="S11" s="391"/>
      <c r="T11" s="391"/>
      <c r="U11" s="391"/>
      <c r="V11" s="391"/>
      <c r="W11" s="79"/>
      <c r="X11" s="78"/>
    </row>
    <row r="12" spans="2:24" ht="10.5" customHeight="1">
      <c r="B12" s="37">
        <v>177</v>
      </c>
      <c r="C12" s="37">
        <v>166</v>
      </c>
      <c r="D12" s="37">
        <v>301</v>
      </c>
      <c r="E12" s="37">
        <v>241</v>
      </c>
      <c r="F12" s="37">
        <v>313</v>
      </c>
      <c r="G12" s="37">
        <v>232</v>
      </c>
      <c r="H12" s="37">
        <v>251</v>
      </c>
      <c r="I12" s="37">
        <v>203</v>
      </c>
      <c r="J12" s="37">
        <v>227</v>
      </c>
      <c r="K12" s="37">
        <v>175</v>
      </c>
      <c r="L12" s="37">
        <v>148</v>
      </c>
      <c r="M12" s="37">
        <v>104</v>
      </c>
      <c r="N12" s="100"/>
      <c r="O12" s="83"/>
      <c r="P12" s="83"/>
      <c r="Q12" s="83"/>
      <c r="R12" s="83"/>
      <c r="S12" s="390" t="s">
        <v>25</v>
      </c>
      <c r="T12" s="390"/>
      <c r="U12" s="390"/>
      <c r="V12" s="390"/>
      <c r="W12" s="83"/>
      <c r="X12" s="72"/>
    </row>
    <row r="13" spans="2:24" ht="10.5" customHeight="1">
      <c r="B13" s="37">
        <v>98</v>
      </c>
      <c r="C13" s="37">
        <v>111</v>
      </c>
      <c r="D13" s="37">
        <v>143</v>
      </c>
      <c r="E13" s="37">
        <v>121</v>
      </c>
      <c r="F13" s="37">
        <v>93</v>
      </c>
      <c r="G13" s="37">
        <v>88</v>
      </c>
      <c r="H13" s="37">
        <v>108</v>
      </c>
      <c r="I13" s="37">
        <v>75</v>
      </c>
      <c r="J13" s="37">
        <v>86</v>
      </c>
      <c r="K13" s="37">
        <v>94</v>
      </c>
      <c r="L13" s="37">
        <v>76</v>
      </c>
      <c r="M13" s="37">
        <v>70</v>
      </c>
      <c r="N13" s="100"/>
      <c r="O13" s="83"/>
      <c r="P13" s="83"/>
      <c r="Q13" s="83"/>
      <c r="R13" s="83"/>
      <c r="S13" s="390" t="s">
        <v>26</v>
      </c>
      <c r="T13" s="390"/>
      <c r="U13" s="390"/>
      <c r="V13" s="390"/>
      <c r="W13" s="83"/>
      <c r="X13" s="72"/>
    </row>
    <row r="14" spans="2:24" ht="5.25" customHeight="1">
      <c r="B14" s="82"/>
      <c r="C14" s="82"/>
      <c r="D14" s="82"/>
      <c r="E14" s="82"/>
      <c r="F14" s="82"/>
      <c r="H14" s="82"/>
      <c r="I14" s="82"/>
      <c r="J14" s="82"/>
      <c r="K14" s="82"/>
      <c r="L14" s="82"/>
      <c r="M14" s="101"/>
      <c r="N14" s="100"/>
      <c r="O14" s="83"/>
      <c r="P14" s="83"/>
      <c r="Q14" s="83"/>
      <c r="R14" s="83"/>
      <c r="S14" s="83"/>
      <c r="T14" s="83"/>
      <c r="U14" s="83"/>
      <c r="V14" s="83"/>
      <c r="W14" s="83"/>
      <c r="X14" s="72"/>
    </row>
    <row r="15" spans="2:24" s="77" customFormat="1" ht="10.5" customHeight="1">
      <c r="B15" s="82">
        <v>341</v>
      </c>
      <c r="C15" s="82">
        <v>338</v>
      </c>
      <c r="D15" s="82">
        <v>412</v>
      </c>
      <c r="E15" s="82">
        <v>440</v>
      </c>
      <c r="F15" s="82">
        <v>390</v>
      </c>
      <c r="G15" s="82">
        <v>417</v>
      </c>
      <c r="H15" s="82">
        <v>304</v>
      </c>
      <c r="I15" s="82">
        <v>338</v>
      </c>
      <c r="J15" s="82">
        <v>290</v>
      </c>
      <c r="K15" s="82">
        <v>286</v>
      </c>
      <c r="L15" s="82">
        <v>235</v>
      </c>
      <c r="M15" s="101">
        <v>214</v>
      </c>
      <c r="N15" s="102"/>
      <c r="O15" s="391" t="s">
        <v>27</v>
      </c>
      <c r="P15" s="391"/>
      <c r="Q15" s="391"/>
      <c r="R15" s="391"/>
      <c r="S15" s="391"/>
      <c r="T15" s="391"/>
      <c r="U15" s="391"/>
      <c r="V15" s="391"/>
      <c r="W15" s="79"/>
      <c r="X15" s="78"/>
    </row>
    <row r="16" spans="2:24" ht="10.5" customHeight="1">
      <c r="B16" s="37">
        <v>197</v>
      </c>
      <c r="C16" s="37">
        <v>206</v>
      </c>
      <c r="D16" s="37">
        <v>267</v>
      </c>
      <c r="E16" s="37">
        <v>258</v>
      </c>
      <c r="F16" s="37">
        <v>234</v>
      </c>
      <c r="G16" s="37">
        <v>224</v>
      </c>
      <c r="H16" s="37">
        <v>190</v>
      </c>
      <c r="I16" s="37">
        <v>175</v>
      </c>
      <c r="J16" s="37">
        <v>180</v>
      </c>
      <c r="K16" s="37">
        <v>156</v>
      </c>
      <c r="L16" s="37">
        <v>139</v>
      </c>
      <c r="M16" s="37">
        <v>129</v>
      </c>
      <c r="N16" s="100"/>
      <c r="O16" s="83"/>
      <c r="P16" s="83"/>
      <c r="Q16" s="83"/>
      <c r="R16" s="83"/>
      <c r="S16" s="390" t="s">
        <v>25</v>
      </c>
      <c r="T16" s="390"/>
      <c r="U16" s="390"/>
      <c r="V16" s="390"/>
      <c r="W16" s="83"/>
      <c r="X16" s="72"/>
    </row>
    <row r="17" spans="2:24" ht="10.5" customHeight="1">
      <c r="B17" s="37">
        <v>144</v>
      </c>
      <c r="C17" s="37">
        <v>132</v>
      </c>
      <c r="D17" s="37">
        <v>145</v>
      </c>
      <c r="E17" s="37">
        <v>182</v>
      </c>
      <c r="F17" s="37">
        <v>156</v>
      </c>
      <c r="G17" s="37">
        <v>193</v>
      </c>
      <c r="H17" s="37">
        <v>114</v>
      </c>
      <c r="I17" s="37">
        <v>163</v>
      </c>
      <c r="J17" s="37">
        <v>110</v>
      </c>
      <c r="K17" s="37">
        <v>130</v>
      </c>
      <c r="L17" s="37">
        <v>96</v>
      </c>
      <c r="M17" s="37">
        <v>85</v>
      </c>
      <c r="N17" s="100"/>
      <c r="O17" s="83"/>
      <c r="P17" s="83"/>
      <c r="Q17" s="83"/>
      <c r="R17" s="83"/>
      <c r="S17" s="390" t="s">
        <v>26</v>
      </c>
      <c r="T17" s="390"/>
      <c r="U17" s="390"/>
      <c r="V17" s="390"/>
      <c r="W17" s="83"/>
      <c r="X17" s="72"/>
    </row>
    <row r="18" spans="2:24" ht="5.25" customHeight="1">
      <c r="B18" s="82"/>
      <c r="C18" s="82"/>
      <c r="E18" s="82"/>
      <c r="F18" s="82"/>
      <c r="G18" s="82"/>
      <c r="H18" s="82"/>
      <c r="I18" s="82"/>
      <c r="K18" s="82"/>
      <c r="L18" s="82"/>
      <c r="M18" s="101"/>
      <c r="N18" s="100"/>
      <c r="O18" s="83"/>
      <c r="P18" s="83"/>
      <c r="Q18" s="83"/>
      <c r="R18" s="83"/>
      <c r="S18" s="83"/>
      <c r="T18" s="83"/>
      <c r="U18" s="83"/>
      <c r="V18" s="83"/>
      <c r="W18" s="83"/>
      <c r="X18" s="72"/>
    </row>
    <row r="19" spans="2:24" s="77" customFormat="1" ht="10.5" customHeight="1">
      <c r="B19" s="82">
        <v>103</v>
      </c>
      <c r="C19" s="82">
        <v>122</v>
      </c>
      <c r="D19" s="82">
        <v>185</v>
      </c>
      <c r="E19" s="82">
        <v>230</v>
      </c>
      <c r="F19" s="82">
        <v>250</v>
      </c>
      <c r="G19" s="82">
        <v>214</v>
      </c>
      <c r="H19" s="82">
        <v>216</v>
      </c>
      <c r="I19" s="82">
        <v>179</v>
      </c>
      <c r="J19" s="82">
        <v>152</v>
      </c>
      <c r="K19" s="82">
        <v>114</v>
      </c>
      <c r="L19" s="82">
        <v>99</v>
      </c>
      <c r="M19" s="101">
        <v>85</v>
      </c>
      <c r="N19" s="102"/>
      <c r="O19" s="391" t="s">
        <v>28</v>
      </c>
      <c r="P19" s="391"/>
      <c r="Q19" s="391"/>
      <c r="R19" s="391"/>
      <c r="S19" s="391"/>
      <c r="T19" s="391"/>
      <c r="U19" s="391"/>
      <c r="V19" s="391"/>
      <c r="W19" s="79"/>
      <c r="X19" s="78"/>
    </row>
    <row r="20" spans="2:24" ht="5.25" customHeight="1"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101"/>
      <c r="N20" s="100"/>
      <c r="O20" s="83"/>
      <c r="P20" s="83"/>
      <c r="Q20" s="83"/>
      <c r="R20" s="83"/>
      <c r="S20" s="83"/>
      <c r="T20" s="83"/>
      <c r="U20" s="83"/>
      <c r="V20" s="83"/>
      <c r="W20" s="83"/>
      <c r="X20" s="72"/>
    </row>
    <row r="21" spans="2:24" s="77" customFormat="1" ht="10.5" customHeight="1">
      <c r="B21" s="82">
        <v>241</v>
      </c>
      <c r="C21" s="82">
        <v>204</v>
      </c>
      <c r="D21" s="82">
        <v>296</v>
      </c>
      <c r="E21" s="82">
        <v>304</v>
      </c>
      <c r="F21" s="82">
        <v>344</v>
      </c>
      <c r="G21" s="82">
        <v>296</v>
      </c>
      <c r="H21" s="82">
        <v>290</v>
      </c>
      <c r="I21" s="82">
        <v>273</v>
      </c>
      <c r="J21" s="82">
        <v>261</v>
      </c>
      <c r="K21" s="82">
        <v>218</v>
      </c>
      <c r="L21" s="82">
        <v>199</v>
      </c>
      <c r="M21" s="101">
        <v>206</v>
      </c>
      <c r="N21" s="102"/>
      <c r="O21" s="391" t="s">
        <v>29</v>
      </c>
      <c r="P21" s="391"/>
      <c r="Q21" s="391"/>
      <c r="R21" s="391"/>
      <c r="S21" s="391"/>
      <c r="T21" s="391"/>
      <c r="U21" s="391"/>
      <c r="V21" s="391"/>
      <c r="W21" s="79"/>
      <c r="X21" s="78"/>
    </row>
    <row r="22" spans="2:24" ht="10.5" customHeight="1">
      <c r="B22" s="37">
        <v>52</v>
      </c>
      <c r="C22" s="37">
        <v>55</v>
      </c>
      <c r="D22" s="37">
        <v>78</v>
      </c>
      <c r="E22" s="37">
        <v>83</v>
      </c>
      <c r="F22" s="37">
        <v>81</v>
      </c>
      <c r="G22" s="37">
        <v>62</v>
      </c>
      <c r="H22" s="37">
        <v>56</v>
      </c>
      <c r="I22" s="37">
        <v>50</v>
      </c>
      <c r="J22" s="37">
        <v>53</v>
      </c>
      <c r="K22" s="37">
        <v>39</v>
      </c>
      <c r="L22" s="37">
        <v>29</v>
      </c>
      <c r="M22" s="37">
        <v>33</v>
      </c>
      <c r="N22" s="100"/>
      <c r="O22" s="83"/>
      <c r="P22" s="83"/>
      <c r="Q22" s="83"/>
      <c r="R22" s="83"/>
      <c r="S22" s="390" t="s">
        <v>25</v>
      </c>
      <c r="T22" s="390"/>
      <c r="U22" s="390"/>
      <c r="V22" s="390"/>
      <c r="W22" s="83"/>
      <c r="X22" s="72"/>
    </row>
    <row r="23" spans="2:24" ht="10.5" customHeight="1">
      <c r="B23" s="37">
        <v>133</v>
      </c>
      <c r="C23" s="37">
        <v>102</v>
      </c>
      <c r="D23" s="37">
        <v>134</v>
      </c>
      <c r="E23" s="37">
        <v>137</v>
      </c>
      <c r="F23" s="37">
        <v>159</v>
      </c>
      <c r="G23" s="37">
        <v>136</v>
      </c>
      <c r="H23" s="37">
        <v>136</v>
      </c>
      <c r="I23" s="37">
        <v>138</v>
      </c>
      <c r="J23" s="37">
        <v>124</v>
      </c>
      <c r="K23" s="37">
        <v>108</v>
      </c>
      <c r="L23" s="37">
        <v>120</v>
      </c>
      <c r="M23" s="37">
        <v>113</v>
      </c>
      <c r="N23" s="100"/>
      <c r="O23" s="83"/>
      <c r="P23" s="83"/>
      <c r="Q23" s="83"/>
      <c r="R23" s="83"/>
      <c r="S23" s="390" t="s">
        <v>26</v>
      </c>
      <c r="T23" s="390"/>
      <c r="U23" s="390"/>
      <c r="V23" s="390"/>
      <c r="W23" s="83"/>
      <c r="X23" s="72"/>
    </row>
    <row r="24" spans="2:24" ht="10.5" customHeight="1">
      <c r="B24" s="37">
        <v>56</v>
      </c>
      <c r="C24" s="37">
        <v>47</v>
      </c>
      <c r="D24" s="37">
        <v>84</v>
      </c>
      <c r="E24" s="37">
        <v>84</v>
      </c>
      <c r="F24" s="37">
        <v>104</v>
      </c>
      <c r="G24" s="37">
        <v>98</v>
      </c>
      <c r="H24" s="37">
        <v>98</v>
      </c>
      <c r="I24" s="37">
        <v>85</v>
      </c>
      <c r="J24" s="37">
        <v>84</v>
      </c>
      <c r="K24" s="37">
        <v>71</v>
      </c>
      <c r="L24" s="37">
        <v>50</v>
      </c>
      <c r="M24" s="37">
        <v>60</v>
      </c>
      <c r="N24" s="100"/>
      <c r="O24" s="83"/>
      <c r="P24" s="83"/>
      <c r="Q24" s="83"/>
      <c r="R24" s="83"/>
      <c r="S24" s="390" t="s">
        <v>30</v>
      </c>
      <c r="T24" s="390"/>
      <c r="U24" s="390"/>
      <c r="V24" s="390"/>
      <c r="W24" s="83"/>
      <c r="X24" s="72"/>
    </row>
    <row r="25" spans="2:24" ht="5.25" customHeight="1"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101"/>
      <c r="N25" s="100"/>
      <c r="O25" s="83"/>
      <c r="P25" s="83"/>
      <c r="Q25" s="83"/>
      <c r="R25" s="83"/>
      <c r="S25" s="83"/>
      <c r="T25" s="83"/>
      <c r="U25" s="83"/>
      <c r="V25" s="83"/>
      <c r="W25" s="83"/>
      <c r="X25" s="72"/>
    </row>
    <row r="26" spans="2:24" s="77" customFormat="1" ht="10.5" customHeight="1">
      <c r="B26" s="82">
        <v>213</v>
      </c>
      <c r="C26" s="82">
        <v>208</v>
      </c>
      <c r="D26" s="82">
        <v>353</v>
      </c>
      <c r="E26" s="82">
        <v>364</v>
      </c>
      <c r="F26" s="82">
        <v>315</v>
      </c>
      <c r="G26" s="82">
        <v>312</v>
      </c>
      <c r="H26" s="82">
        <v>273</v>
      </c>
      <c r="I26" s="82">
        <v>239</v>
      </c>
      <c r="J26" s="82">
        <v>209</v>
      </c>
      <c r="K26" s="82">
        <v>180</v>
      </c>
      <c r="L26" s="82">
        <v>169</v>
      </c>
      <c r="M26" s="101">
        <v>156</v>
      </c>
      <c r="N26" s="102"/>
      <c r="O26" s="391" t="s">
        <v>31</v>
      </c>
      <c r="P26" s="391"/>
      <c r="Q26" s="391"/>
      <c r="R26" s="391"/>
      <c r="S26" s="391"/>
      <c r="T26" s="391"/>
      <c r="U26" s="391"/>
      <c r="V26" s="391"/>
      <c r="W26" s="79"/>
      <c r="X26" s="78"/>
    </row>
    <row r="27" spans="2:24" ht="10.5" customHeight="1">
      <c r="B27" s="37">
        <v>72</v>
      </c>
      <c r="C27" s="37">
        <v>64</v>
      </c>
      <c r="D27" s="37">
        <v>118</v>
      </c>
      <c r="E27" s="37">
        <v>137</v>
      </c>
      <c r="F27" s="37">
        <v>121</v>
      </c>
      <c r="G27" s="37">
        <v>130</v>
      </c>
      <c r="H27" s="37">
        <v>105</v>
      </c>
      <c r="I27" s="37">
        <v>87</v>
      </c>
      <c r="J27" s="37">
        <v>79</v>
      </c>
      <c r="K27" s="37">
        <v>63</v>
      </c>
      <c r="L27" s="37">
        <v>55</v>
      </c>
      <c r="M27" s="37">
        <v>48</v>
      </c>
      <c r="N27" s="100"/>
      <c r="O27" s="83"/>
      <c r="P27" s="83"/>
      <c r="Q27" s="83"/>
      <c r="R27" s="83"/>
      <c r="S27" s="390" t="s">
        <v>25</v>
      </c>
      <c r="T27" s="390"/>
      <c r="U27" s="390"/>
      <c r="V27" s="390"/>
      <c r="W27" s="83"/>
      <c r="X27" s="72"/>
    </row>
    <row r="28" spans="2:24" ht="10.5" customHeight="1">
      <c r="B28" s="37">
        <v>141</v>
      </c>
      <c r="C28" s="37">
        <v>144</v>
      </c>
      <c r="D28" s="37">
        <v>235</v>
      </c>
      <c r="E28" s="37">
        <v>227</v>
      </c>
      <c r="F28" s="37">
        <v>194</v>
      </c>
      <c r="G28" s="37">
        <v>182</v>
      </c>
      <c r="H28" s="37">
        <v>168</v>
      </c>
      <c r="I28" s="37">
        <v>152</v>
      </c>
      <c r="J28" s="37">
        <v>130</v>
      </c>
      <c r="K28" s="37">
        <v>117</v>
      </c>
      <c r="L28" s="37">
        <v>114</v>
      </c>
      <c r="M28" s="37">
        <v>108</v>
      </c>
      <c r="N28" s="100"/>
      <c r="O28" s="83"/>
      <c r="P28" s="83"/>
      <c r="Q28" s="83"/>
      <c r="R28" s="83"/>
      <c r="S28" s="390" t="s">
        <v>26</v>
      </c>
      <c r="T28" s="390"/>
      <c r="U28" s="390"/>
      <c r="V28" s="390"/>
      <c r="W28" s="83"/>
      <c r="X28" s="72"/>
    </row>
    <row r="29" spans="2:24" ht="5.25" customHeight="1"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101"/>
      <c r="N29" s="100"/>
      <c r="O29" s="83"/>
      <c r="P29" s="83"/>
      <c r="Q29" s="83"/>
      <c r="R29" s="83"/>
      <c r="S29" s="83"/>
      <c r="T29" s="83"/>
      <c r="U29" s="83"/>
      <c r="V29" s="83"/>
      <c r="W29" s="83"/>
      <c r="X29" s="72"/>
    </row>
    <row r="30" spans="2:24" s="77" customFormat="1" ht="10.5" customHeight="1">
      <c r="B30" s="82">
        <v>336</v>
      </c>
      <c r="C30" s="82">
        <v>273</v>
      </c>
      <c r="D30" s="82">
        <v>448</v>
      </c>
      <c r="E30" s="82">
        <v>390</v>
      </c>
      <c r="F30" s="82">
        <v>513</v>
      </c>
      <c r="G30" s="82">
        <v>405</v>
      </c>
      <c r="H30" s="82">
        <v>432</v>
      </c>
      <c r="I30" s="82">
        <v>359</v>
      </c>
      <c r="J30" s="82">
        <v>323</v>
      </c>
      <c r="K30" s="82">
        <v>292</v>
      </c>
      <c r="L30" s="82">
        <v>298</v>
      </c>
      <c r="M30" s="101">
        <v>260</v>
      </c>
      <c r="N30" s="102"/>
      <c r="O30" s="391" t="s">
        <v>32</v>
      </c>
      <c r="P30" s="391"/>
      <c r="Q30" s="391"/>
      <c r="R30" s="391"/>
      <c r="S30" s="391"/>
      <c r="T30" s="391"/>
      <c r="U30" s="391"/>
      <c r="V30" s="391"/>
      <c r="W30" s="79"/>
      <c r="X30" s="78"/>
    </row>
    <row r="31" spans="2:24" ht="10.5" customHeight="1">
      <c r="B31" s="37">
        <v>108</v>
      </c>
      <c r="C31" s="37">
        <v>69</v>
      </c>
      <c r="D31" s="37">
        <v>132</v>
      </c>
      <c r="E31" s="37">
        <v>77</v>
      </c>
      <c r="F31" s="37">
        <v>125</v>
      </c>
      <c r="G31" s="37">
        <v>102</v>
      </c>
      <c r="H31" s="37">
        <v>98</v>
      </c>
      <c r="I31" s="37">
        <v>79</v>
      </c>
      <c r="J31" s="37">
        <v>81</v>
      </c>
      <c r="K31" s="37">
        <v>69</v>
      </c>
      <c r="L31" s="37">
        <v>73</v>
      </c>
      <c r="M31" s="37">
        <v>67</v>
      </c>
      <c r="N31" s="100"/>
      <c r="O31" s="83"/>
      <c r="P31" s="83"/>
      <c r="Q31" s="83"/>
      <c r="R31" s="83"/>
      <c r="S31" s="390" t="s">
        <v>25</v>
      </c>
      <c r="T31" s="390"/>
      <c r="U31" s="390"/>
      <c r="V31" s="390"/>
      <c r="W31" s="83"/>
      <c r="X31" s="72"/>
    </row>
    <row r="32" spans="2:24" ht="10.5" customHeight="1">
      <c r="B32" s="37">
        <v>119</v>
      </c>
      <c r="C32" s="37">
        <v>90</v>
      </c>
      <c r="D32" s="37">
        <v>135</v>
      </c>
      <c r="E32" s="37">
        <v>143</v>
      </c>
      <c r="F32" s="37">
        <v>161</v>
      </c>
      <c r="G32" s="37">
        <v>126</v>
      </c>
      <c r="H32" s="37">
        <v>151</v>
      </c>
      <c r="I32" s="37">
        <v>125</v>
      </c>
      <c r="J32" s="37">
        <v>106</v>
      </c>
      <c r="K32" s="37">
        <v>88</v>
      </c>
      <c r="L32" s="37">
        <v>98</v>
      </c>
      <c r="M32" s="37">
        <v>83</v>
      </c>
      <c r="N32" s="100"/>
      <c r="O32" s="83"/>
      <c r="P32" s="83"/>
      <c r="Q32" s="83"/>
      <c r="R32" s="83"/>
      <c r="S32" s="390" t="s">
        <v>26</v>
      </c>
      <c r="T32" s="390"/>
      <c r="U32" s="390"/>
      <c r="V32" s="390"/>
      <c r="W32" s="83"/>
      <c r="X32" s="72"/>
    </row>
    <row r="33" spans="2:24" ht="10.5" customHeight="1">
      <c r="B33" s="37">
        <v>76</v>
      </c>
      <c r="C33" s="37">
        <v>80</v>
      </c>
      <c r="D33" s="37">
        <v>132</v>
      </c>
      <c r="E33" s="37">
        <v>117</v>
      </c>
      <c r="F33" s="37">
        <v>131</v>
      </c>
      <c r="G33" s="37">
        <v>96</v>
      </c>
      <c r="H33" s="37">
        <v>110</v>
      </c>
      <c r="I33" s="37">
        <v>89</v>
      </c>
      <c r="J33" s="37">
        <v>84</v>
      </c>
      <c r="K33" s="37">
        <v>84</v>
      </c>
      <c r="L33" s="37">
        <v>74</v>
      </c>
      <c r="M33" s="37">
        <v>70</v>
      </c>
      <c r="N33" s="100"/>
      <c r="O33" s="83"/>
      <c r="P33" s="83"/>
      <c r="Q33" s="83"/>
      <c r="R33" s="83"/>
      <c r="S33" s="390" t="s">
        <v>30</v>
      </c>
      <c r="T33" s="390"/>
      <c r="U33" s="390"/>
      <c r="V33" s="390"/>
      <c r="W33" s="83"/>
      <c r="X33" s="72"/>
    </row>
    <row r="34" spans="2:24" ht="10.5" customHeight="1">
      <c r="B34" s="37">
        <v>33</v>
      </c>
      <c r="C34" s="37">
        <v>34</v>
      </c>
      <c r="D34" s="37">
        <v>49</v>
      </c>
      <c r="E34" s="37">
        <v>53</v>
      </c>
      <c r="F34" s="37">
        <v>96</v>
      </c>
      <c r="G34" s="37">
        <v>81</v>
      </c>
      <c r="H34" s="37">
        <v>73</v>
      </c>
      <c r="I34" s="37">
        <v>66</v>
      </c>
      <c r="J34" s="37">
        <v>52</v>
      </c>
      <c r="K34" s="37">
        <v>51</v>
      </c>
      <c r="L34" s="37">
        <v>53</v>
      </c>
      <c r="M34" s="37">
        <v>40</v>
      </c>
      <c r="N34" s="100"/>
      <c r="O34" s="83"/>
      <c r="P34" s="83"/>
      <c r="Q34" s="83"/>
      <c r="R34" s="83"/>
      <c r="S34" s="390" t="s">
        <v>33</v>
      </c>
      <c r="T34" s="390"/>
      <c r="U34" s="390"/>
      <c r="V34" s="390"/>
      <c r="W34" s="83"/>
      <c r="X34" s="72"/>
    </row>
    <row r="35" spans="2:24" ht="5.25" customHeight="1"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101"/>
      <c r="N35" s="100"/>
      <c r="O35" s="83"/>
      <c r="P35" s="83"/>
      <c r="Q35" s="83"/>
      <c r="R35" s="83"/>
      <c r="S35" s="83"/>
      <c r="T35" s="83"/>
      <c r="U35" s="83"/>
      <c r="V35" s="83"/>
      <c r="W35" s="83"/>
      <c r="X35" s="72"/>
    </row>
    <row r="36" spans="2:24" s="77" customFormat="1" ht="10.5" customHeight="1">
      <c r="B36" s="82">
        <v>275</v>
      </c>
      <c r="C36" s="82">
        <v>234</v>
      </c>
      <c r="D36" s="82">
        <v>368</v>
      </c>
      <c r="E36" s="82">
        <v>328</v>
      </c>
      <c r="F36" s="82">
        <v>387</v>
      </c>
      <c r="G36" s="82">
        <v>338</v>
      </c>
      <c r="H36" s="82">
        <v>335</v>
      </c>
      <c r="I36" s="82">
        <v>281</v>
      </c>
      <c r="J36" s="82">
        <v>280</v>
      </c>
      <c r="K36" s="82">
        <v>242</v>
      </c>
      <c r="L36" s="82">
        <v>275</v>
      </c>
      <c r="M36" s="101">
        <v>208</v>
      </c>
      <c r="N36" s="102"/>
      <c r="O36" s="391" t="s">
        <v>34</v>
      </c>
      <c r="P36" s="391"/>
      <c r="Q36" s="391"/>
      <c r="R36" s="391"/>
      <c r="S36" s="391"/>
      <c r="T36" s="391"/>
      <c r="U36" s="391"/>
      <c r="V36" s="391"/>
      <c r="W36" s="79"/>
      <c r="X36" s="78"/>
    </row>
    <row r="37" spans="2:24" ht="10.5" customHeight="1">
      <c r="B37" s="37">
        <v>100</v>
      </c>
      <c r="C37" s="37">
        <v>71</v>
      </c>
      <c r="D37" s="37">
        <v>108</v>
      </c>
      <c r="E37" s="37">
        <v>104</v>
      </c>
      <c r="F37" s="37">
        <v>96</v>
      </c>
      <c r="G37" s="37">
        <v>81</v>
      </c>
      <c r="H37" s="37">
        <v>89</v>
      </c>
      <c r="I37" s="37">
        <v>77</v>
      </c>
      <c r="J37" s="37">
        <v>88</v>
      </c>
      <c r="K37" s="37">
        <v>71</v>
      </c>
      <c r="L37" s="37">
        <v>81</v>
      </c>
      <c r="M37" s="37">
        <v>61</v>
      </c>
      <c r="N37" s="100"/>
      <c r="O37" s="83"/>
      <c r="P37" s="83"/>
      <c r="Q37" s="83"/>
      <c r="R37" s="83"/>
      <c r="S37" s="390" t="s">
        <v>25</v>
      </c>
      <c r="T37" s="390"/>
      <c r="U37" s="390"/>
      <c r="V37" s="390"/>
      <c r="W37" s="83"/>
      <c r="X37" s="72"/>
    </row>
    <row r="38" spans="2:24" ht="10.5" customHeight="1">
      <c r="B38" s="37">
        <v>81</v>
      </c>
      <c r="C38" s="37">
        <v>51</v>
      </c>
      <c r="D38" s="37">
        <v>100</v>
      </c>
      <c r="E38" s="37">
        <v>75</v>
      </c>
      <c r="F38" s="37">
        <v>108</v>
      </c>
      <c r="G38" s="37">
        <v>78</v>
      </c>
      <c r="H38" s="37">
        <v>90</v>
      </c>
      <c r="I38" s="37">
        <v>70</v>
      </c>
      <c r="J38" s="37">
        <v>60</v>
      </c>
      <c r="K38" s="37">
        <v>62</v>
      </c>
      <c r="L38" s="37">
        <v>54</v>
      </c>
      <c r="M38" s="37">
        <v>42</v>
      </c>
      <c r="N38" s="100"/>
      <c r="O38" s="83"/>
      <c r="P38" s="83"/>
      <c r="Q38" s="83"/>
      <c r="R38" s="83"/>
      <c r="S38" s="390" t="s">
        <v>26</v>
      </c>
      <c r="T38" s="390"/>
      <c r="U38" s="390"/>
      <c r="V38" s="390"/>
      <c r="W38" s="83"/>
      <c r="X38" s="72"/>
    </row>
    <row r="39" spans="2:24" ht="10.5" customHeight="1">
      <c r="B39" s="37">
        <v>94</v>
      </c>
      <c r="C39" s="37">
        <v>112</v>
      </c>
      <c r="D39" s="37">
        <v>160</v>
      </c>
      <c r="E39" s="37">
        <v>149</v>
      </c>
      <c r="F39" s="37">
        <v>183</v>
      </c>
      <c r="G39" s="37">
        <v>179</v>
      </c>
      <c r="H39" s="37">
        <v>156</v>
      </c>
      <c r="I39" s="37">
        <v>134</v>
      </c>
      <c r="J39" s="37">
        <v>132</v>
      </c>
      <c r="K39" s="37">
        <v>109</v>
      </c>
      <c r="L39" s="37">
        <v>140</v>
      </c>
      <c r="M39" s="37">
        <v>105</v>
      </c>
      <c r="N39" s="100"/>
      <c r="O39" s="83"/>
      <c r="P39" s="83"/>
      <c r="Q39" s="83"/>
      <c r="R39" s="83"/>
      <c r="S39" s="390" t="s">
        <v>30</v>
      </c>
      <c r="T39" s="390"/>
      <c r="U39" s="390"/>
      <c r="V39" s="390"/>
      <c r="W39" s="83"/>
      <c r="X39" s="72"/>
    </row>
    <row r="40" spans="2:24" ht="5.25" customHeight="1">
      <c r="B40" s="82"/>
      <c r="C40" s="82"/>
      <c r="D40" s="82"/>
      <c r="E40" s="82"/>
      <c r="F40" s="82"/>
      <c r="G40" s="82"/>
      <c r="I40" s="82"/>
      <c r="J40" s="82"/>
      <c r="K40" s="82"/>
      <c r="L40" s="82"/>
      <c r="M40" s="101"/>
      <c r="N40" s="100"/>
      <c r="O40" s="83"/>
      <c r="P40" s="83"/>
      <c r="Q40" s="83"/>
      <c r="R40" s="83"/>
      <c r="S40" s="83"/>
      <c r="T40" s="83"/>
      <c r="U40" s="83"/>
      <c r="V40" s="83"/>
      <c r="W40" s="83"/>
      <c r="X40" s="72"/>
    </row>
    <row r="41" spans="2:24" s="77" customFormat="1" ht="10.5" customHeight="1">
      <c r="B41" s="82">
        <v>597</v>
      </c>
      <c r="C41" s="82">
        <v>559</v>
      </c>
      <c r="D41" s="82">
        <v>1008</v>
      </c>
      <c r="E41" s="82">
        <v>839</v>
      </c>
      <c r="F41" s="82">
        <v>930</v>
      </c>
      <c r="G41" s="82">
        <v>865</v>
      </c>
      <c r="H41" s="82">
        <v>726</v>
      </c>
      <c r="I41" s="82">
        <v>692</v>
      </c>
      <c r="J41" s="82">
        <v>581</v>
      </c>
      <c r="K41" s="82">
        <v>572</v>
      </c>
      <c r="L41" s="82">
        <v>453</v>
      </c>
      <c r="M41" s="101">
        <v>455</v>
      </c>
      <c r="N41" s="102"/>
      <c r="O41" s="391" t="s">
        <v>35</v>
      </c>
      <c r="P41" s="391"/>
      <c r="Q41" s="391"/>
      <c r="R41" s="391"/>
      <c r="S41" s="391"/>
      <c r="T41" s="391"/>
      <c r="U41" s="391"/>
      <c r="V41" s="391"/>
      <c r="W41" s="79"/>
      <c r="X41" s="78"/>
    </row>
    <row r="42" spans="2:24" ht="10.5" customHeight="1">
      <c r="B42" s="37">
        <v>101</v>
      </c>
      <c r="C42" s="37">
        <v>88</v>
      </c>
      <c r="D42" s="37">
        <v>114</v>
      </c>
      <c r="E42" s="37">
        <v>121</v>
      </c>
      <c r="F42" s="37">
        <v>114</v>
      </c>
      <c r="G42" s="37">
        <v>118</v>
      </c>
      <c r="H42" s="37">
        <v>107</v>
      </c>
      <c r="I42" s="37">
        <v>103</v>
      </c>
      <c r="J42" s="37">
        <v>96</v>
      </c>
      <c r="K42" s="37">
        <v>79</v>
      </c>
      <c r="L42" s="37">
        <v>57</v>
      </c>
      <c r="M42" s="37">
        <v>78</v>
      </c>
      <c r="N42" s="100"/>
      <c r="O42" s="83"/>
      <c r="P42" s="83"/>
      <c r="Q42" s="83"/>
      <c r="R42" s="83"/>
      <c r="S42" s="390" t="s">
        <v>25</v>
      </c>
      <c r="T42" s="390"/>
      <c r="U42" s="390"/>
      <c r="V42" s="390"/>
      <c r="W42" s="83"/>
      <c r="X42" s="72"/>
    </row>
    <row r="43" spans="2:24" ht="10.5" customHeight="1">
      <c r="B43" s="37">
        <v>68</v>
      </c>
      <c r="C43" s="37">
        <v>80</v>
      </c>
      <c r="D43" s="37">
        <v>125</v>
      </c>
      <c r="E43" s="37">
        <v>114</v>
      </c>
      <c r="F43" s="37">
        <v>128</v>
      </c>
      <c r="G43" s="37">
        <v>130</v>
      </c>
      <c r="H43" s="37">
        <v>104</v>
      </c>
      <c r="I43" s="37">
        <v>82</v>
      </c>
      <c r="J43" s="37">
        <v>64</v>
      </c>
      <c r="K43" s="37">
        <v>67</v>
      </c>
      <c r="L43" s="37">
        <v>55</v>
      </c>
      <c r="M43" s="37">
        <v>56</v>
      </c>
      <c r="N43" s="100"/>
      <c r="O43" s="83"/>
      <c r="P43" s="83"/>
      <c r="Q43" s="83"/>
      <c r="R43" s="83"/>
      <c r="S43" s="390" t="s">
        <v>26</v>
      </c>
      <c r="T43" s="390"/>
      <c r="U43" s="390"/>
      <c r="V43" s="390"/>
      <c r="W43" s="83"/>
      <c r="X43" s="72"/>
    </row>
    <row r="44" spans="2:24" ht="10.5" customHeight="1">
      <c r="B44" s="37">
        <v>95</v>
      </c>
      <c r="C44" s="37">
        <v>75</v>
      </c>
      <c r="D44" s="37">
        <v>175</v>
      </c>
      <c r="E44" s="37">
        <v>116</v>
      </c>
      <c r="F44" s="37">
        <v>149</v>
      </c>
      <c r="G44" s="37">
        <v>138</v>
      </c>
      <c r="H44" s="37">
        <v>126</v>
      </c>
      <c r="I44" s="37">
        <v>109</v>
      </c>
      <c r="J44" s="37">
        <v>101</v>
      </c>
      <c r="K44" s="37">
        <v>87</v>
      </c>
      <c r="L44" s="37">
        <v>77</v>
      </c>
      <c r="M44" s="37">
        <v>80</v>
      </c>
      <c r="N44" s="100"/>
      <c r="O44" s="83"/>
      <c r="P44" s="83"/>
      <c r="Q44" s="83"/>
      <c r="R44" s="83"/>
      <c r="S44" s="390" t="s">
        <v>30</v>
      </c>
      <c r="T44" s="390"/>
      <c r="U44" s="390"/>
      <c r="V44" s="390"/>
      <c r="W44" s="83"/>
      <c r="X44" s="72"/>
    </row>
    <row r="45" spans="2:24" ht="10.5" customHeight="1">
      <c r="B45" s="37">
        <v>117</v>
      </c>
      <c r="C45" s="37">
        <v>121</v>
      </c>
      <c r="D45" s="37">
        <v>219</v>
      </c>
      <c r="E45" s="37">
        <v>172</v>
      </c>
      <c r="F45" s="37">
        <v>207</v>
      </c>
      <c r="G45" s="37">
        <v>146</v>
      </c>
      <c r="H45" s="37">
        <v>136</v>
      </c>
      <c r="I45" s="37">
        <v>124</v>
      </c>
      <c r="J45" s="37">
        <v>99</v>
      </c>
      <c r="K45" s="37">
        <v>103</v>
      </c>
      <c r="L45" s="37">
        <v>91</v>
      </c>
      <c r="M45" s="37">
        <v>82</v>
      </c>
      <c r="N45" s="100"/>
      <c r="O45" s="83"/>
      <c r="P45" s="83"/>
      <c r="Q45" s="83"/>
      <c r="R45" s="83"/>
      <c r="S45" s="390" t="s">
        <v>33</v>
      </c>
      <c r="T45" s="390"/>
      <c r="U45" s="390"/>
      <c r="V45" s="390"/>
      <c r="W45" s="83"/>
      <c r="X45" s="72"/>
    </row>
    <row r="46" spans="2:24" ht="10.5" customHeight="1">
      <c r="B46" s="37">
        <v>101</v>
      </c>
      <c r="C46" s="37">
        <v>104</v>
      </c>
      <c r="D46" s="37">
        <v>185</v>
      </c>
      <c r="E46" s="37">
        <v>170</v>
      </c>
      <c r="F46" s="37">
        <v>183</v>
      </c>
      <c r="G46" s="37">
        <v>173</v>
      </c>
      <c r="H46" s="37">
        <v>111</v>
      </c>
      <c r="I46" s="37">
        <v>131</v>
      </c>
      <c r="J46" s="37">
        <v>102</v>
      </c>
      <c r="K46" s="37">
        <v>105</v>
      </c>
      <c r="L46" s="37">
        <v>86</v>
      </c>
      <c r="M46" s="37">
        <v>68</v>
      </c>
      <c r="N46" s="100"/>
      <c r="O46" s="83"/>
      <c r="P46" s="83"/>
      <c r="Q46" s="83"/>
      <c r="R46" s="83"/>
      <c r="S46" s="390" t="s">
        <v>36</v>
      </c>
      <c r="T46" s="390"/>
      <c r="U46" s="390"/>
      <c r="V46" s="390"/>
      <c r="W46" s="83"/>
      <c r="X46" s="72"/>
    </row>
    <row r="47" spans="2:24" ht="10.5" customHeight="1">
      <c r="B47" s="37">
        <v>115</v>
      </c>
      <c r="C47" s="37">
        <v>91</v>
      </c>
      <c r="D47" s="37">
        <v>190</v>
      </c>
      <c r="E47" s="37">
        <v>146</v>
      </c>
      <c r="F47" s="37">
        <v>149</v>
      </c>
      <c r="G47" s="37">
        <v>160</v>
      </c>
      <c r="H47" s="37">
        <v>142</v>
      </c>
      <c r="I47" s="37">
        <v>143</v>
      </c>
      <c r="J47" s="37">
        <v>119</v>
      </c>
      <c r="K47" s="37">
        <v>131</v>
      </c>
      <c r="L47" s="37">
        <v>87</v>
      </c>
      <c r="M47" s="37">
        <v>91</v>
      </c>
      <c r="N47" s="100"/>
      <c r="O47" s="83"/>
      <c r="P47" s="83"/>
      <c r="Q47" s="83"/>
      <c r="R47" s="83"/>
      <c r="S47" s="390" t="s">
        <v>37</v>
      </c>
      <c r="T47" s="390"/>
      <c r="U47" s="390"/>
      <c r="V47" s="390"/>
      <c r="W47" s="83"/>
      <c r="X47" s="72"/>
    </row>
    <row r="48" spans="2:24" ht="5.25" customHeight="1"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101"/>
      <c r="N48" s="100"/>
      <c r="O48" s="83"/>
      <c r="P48" s="83"/>
      <c r="Q48" s="83"/>
      <c r="R48" s="83"/>
      <c r="S48" s="83"/>
      <c r="T48" s="83"/>
      <c r="U48" s="83"/>
      <c r="V48" s="83"/>
      <c r="W48" s="83"/>
      <c r="X48" s="72"/>
    </row>
    <row r="49" spans="2:24" s="77" customFormat="1" ht="10.5" customHeight="1">
      <c r="B49" s="82">
        <v>269</v>
      </c>
      <c r="C49" s="82">
        <v>285</v>
      </c>
      <c r="D49" s="82">
        <v>378</v>
      </c>
      <c r="E49" s="82">
        <v>387</v>
      </c>
      <c r="F49" s="82">
        <v>437</v>
      </c>
      <c r="G49" s="82">
        <v>455</v>
      </c>
      <c r="H49" s="82">
        <v>445</v>
      </c>
      <c r="I49" s="82">
        <v>389</v>
      </c>
      <c r="J49" s="82">
        <v>369</v>
      </c>
      <c r="K49" s="82">
        <v>337</v>
      </c>
      <c r="L49" s="82">
        <v>318</v>
      </c>
      <c r="M49" s="101">
        <v>289</v>
      </c>
      <c r="N49" s="102"/>
      <c r="O49" s="391" t="s">
        <v>38</v>
      </c>
      <c r="P49" s="391"/>
      <c r="Q49" s="391"/>
      <c r="R49" s="391"/>
      <c r="S49" s="391"/>
      <c r="T49" s="391"/>
      <c r="U49" s="391"/>
      <c r="V49" s="391"/>
      <c r="W49" s="79"/>
      <c r="X49" s="78"/>
    </row>
    <row r="50" spans="2:24" ht="10.5" customHeight="1">
      <c r="B50" s="37">
        <v>58</v>
      </c>
      <c r="C50" s="37">
        <v>78</v>
      </c>
      <c r="D50" s="37">
        <v>94</v>
      </c>
      <c r="E50" s="37">
        <v>97</v>
      </c>
      <c r="F50" s="37">
        <v>100</v>
      </c>
      <c r="G50" s="37">
        <v>101</v>
      </c>
      <c r="H50" s="37">
        <v>105</v>
      </c>
      <c r="I50" s="37">
        <v>89</v>
      </c>
      <c r="J50" s="37">
        <v>82</v>
      </c>
      <c r="K50" s="37">
        <v>83</v>
      </c>
      <c r="L50" s="37">
        <v>77</v>
      </c>
      <c r="M50" s="37">
        <v>78</v>
      </c>
      <c r="N50" s="100"/>
      <c r="O50" s="83"/>
      <c r="P50" s="83"/>
      <c r="Q50" s="83"/>
      <c r="R50" s="83"/>
      <c r="S50" s="390" t="s">
        <v>25</v>
      </c>
      <c r="T50" s="390"/>
      <c r="U50" s="390"/>
      <c r="V50" s="390"/>
      <c r="W50" s="83"/>
      <c r="X50" s="72"/>
    </row>
    <row r="51" spans="2:24" ht="10.5" customHeight="1">
      <c r="B51" s="37">
        <v>95</v>
      </c>
      <c r="C51" s="37">
        <v>88</v>
      </c>
      <c r="D51" s="37">
        <v>121</v>
      </c>
      <c r="E51" s="37">
        <v>119</v>
      </c>
      <c r="F51" s="37">
        <v>145</v>
      </c>
      <c r="G51" s="37">
        <v>168</v>
      </c>
      <c r="H51" s="37">
        <v>155</v>
      </c>
      <c r="I51" s="37">
        <v>138</v>
      </c>
      <c r="J51" s="37">
        <v>119</v>
      </c>
      <c r="K51" s="37">
        <v>108</v>
      </c>
      <c r="L51" s="37">
        <v>110</v>
      </c>
      <c r="M51" s="37">
        <v>87</v>
      </c>
      <c r="N51" s="100"/>
      <c r="O51" s="83"/>
      <c r="P51" s="83"/>
      <c r="Q51" s="83"/>
      <c r="R51" s="83"/>
      <c r="S51" s="390" t="s">
        <v>26</v>
      </c>
      <c r="T51" s="390"/>
      <c r="U51" s="390"/>
      <c r="V51" s="390"/>
      <c r="W51" s="83"/>
      <c r="X51" s="72"/>
    </row>
    <row r="52" spans="2:24" ht="10.5" customHeight="1">
      <c r="B52" s="37">
        <v>116</v>
      </c>
      <c r="C52" s="37">
        <v>119</v>
      </c>
      <c r="D52" s="37">
        <v>168</v>
      </c>
      <c r="E52" s="37">
        <v>171</v>
      </c>
      <c r="F52" s="37">
        <v>192</v>
      </c>
      <c r="G52" s="37">
        <v>186</v>
      </c>
      <c r="H52" s="37">
        <v>185</v>
      </c>
      <c r="I52" s="37">
        <v>162</v>
      </c>
      <c r="J52" s="37">
        <v>168</v>
      </c>
      <c r="K52" s="37">
        <v>146</v>
      </c>
      <c r="L52" s="37">
        <v>131</v>
      </c>
      <c r="M52" s="37">
        <v>124</v>
      </c>
      <c r="N52" s="100"/>
      <c r="O52" s="83"/>
      <c r="P52" s="83"/>
      <c r="Q52" s="83"/>
      <c r="R52" s="83"/>
      <c r="S52" s="390" t="s">
        <v>30</v>
      </c>
      <c r="T52" s="390"/>
      <c r="U52" s="390"/>
      <c r="V52" s="390"/>
      <c r="W52" s="83"/>
      <c r="X52" s="72"/>
    </row>
    <row r="53" spans="2:24" ht="5.25" customHeight="1"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101"/>
      <c r="N53" s="100"/>
      <c r="O53" s="72"/>
      <c r="P53" s="72"/>
      <c r="Q53" s="72"/>
      <c r="R53" s="72"/>
      <c r="S53" s="72"/>
      <c r="T53" s="72"/>
      <c r="U53" s="72"/>
      <c r="V53" s="72"/>
      <c r="W53" s="72"/>
      <c r="X53" s="72"/>
    </row>
    <row r="54" spans="2:24" s="77" customFormat="1" ht="10.5" customHeight="1">
      <c r="B54" s="82">
        <v>353</v>
      </c>
      <c r="C54" s="82">
        <v>328</v>
      </c>
      <c r="D54" s="82">
        <v>364</v>
      </c>
      <c r="E54" s="82">
        <v>408</v>
      </c>
      <c r="F54" s="82">
        <v>489</v>
      </c>
      <c r="G54" s="82">
        <v>448</v>
      </c>
      <c r="H54" s="82">
        <v>431</v>
      </c>
      <c r="I54" s="82">
        <v>412</v>
      </c>
      <c r="J54" s="82">
        <v>392</v>
      </c>
      <c r="K54" s="82">
        <v>352</v>
      </c>
      <c r="L54" s="82">
        <v>269</v>
      </c>
      <c r="M54" s="101">
        <v>264</v>
      </c>
      <c r="N54" s="102"/>
      <c r="O54" s="391" t="s">
        <v>39</v>
      </c>
      <c r="P54" s="391"/>
      <c r="Q54" s="391"/>
      <c r="R54" s="391"/>
      <c r="S54" s="391"/>
      <c r="T54" s="391"/>
      <c r="U54" s="391"/>
      <c r="V54" s="391"/>
      <c r="W54" s="79"/>
      <c r="X54" s="78"/>
    </row>
    <row r="55" spans="2:24" ht="10.5" customHeight="1">
      <c r="B55" s="37">
        <v>119</v>
      </c>
      <c r="C55" s="37">
        <v>97</v>
      </c>
      <c r="D55" s="37">
        <v>128</v>
      </c>
      <c r="E55" s="37">
        <v>141</v>
      </c>
      <c r="F55" s="37">
        <v>189</v>
      </c>
      <c r="G55" s="37">
        <v>162</v>
      </c>
      <c r="H55" s="37">
        <v>149</v>
      </c>
      <c r="I55" s="37">
        <v>143</v>
      </c>
      <c r="J55" s="37">
        <v>149</v>
      </c>
      <c r="K55" s="37">
        <v>131</v>
      </c>
      <c r="L55" s="37">
        <v>101</v>
      </c>
      <c r="M55" s="37">
        <v>96</v>
      </c>
      <c r="N55" s="100"/>
      <c r="O55" s="83"/>
      <c r="P55" s="83"/>
      <c r="Q55" s="83"/>
      <c r="R55" s="83"/>
      <c r="S55" s="390" t="s">
        <v>25</v>
      </c>
      <c r="T55" s="390"/>
      <c r="U55" s="390"/>
      <c r="V55" s="390"/>
      <c r="W55" s="83"/>
      <c r="X55" s="72"/>
    </row>
    <row r="56" spans="2:24" ht="10.5" customHeight="1">
      <c r="B56" s="37">
        <v>131</v>
      </c>
      <c r="C56" s="37">
        <v>116</v>
      </c>
      <c r="D56" s="37">
        <v>153</v>
      </c>
      <c r="E56" s="37">
        <v>171</v>
      </c>
      <c r="F56" s="37">
        <v>193</v>
      </c>
      <c r="G56" s="37">
        <v>171</v>
      </c>
      <c r="H56" s="37">
        <v>168</v>
      </c>
      <c r="I56" s="37">
        <v>148</v>
      </c>
      <c r="J56" s="37">
        <v>138</v>
      </c>
      <c r="K56" s="37">
        <v>108</v>
      </c>
      <c r="L56" s="37">
        <v>91</v>
      </c>
      <c r="M56" s="37">
        <v>89</v>
      </c>
      <c r="N56" s="100"/>
      <c r="O56" s="83"/>
      <c r="P56" s="83"/>
      <c r="Q56" s="83"/>
      <c r="R56" s="83"/>
      <c r="S56" s="390" t="s">
        <v>26</v>
      </c>
      <c r="T56" s="390"/>
      <c r="U56" s="390"/>
      <c r="V56" s="390"/>
      <c r="W56" s="83"/>
      <c r="X56" s="72"/>
    </row>
    <row r="57" spans="2:24" ht="10.5" customHeight="1">
      <c r="B57" s="37">
        <v>103</v>
      </c>
      <c r="C57" s="37">
        <v>115</v>
      </c>
      <c r="D57" s="37">
        <v>83</v>
      </c>
      <c r="E57" s="37">
        <v>96</v>
      </c>
      <c r="F57" s="37">
        <v>107</v>
      </c>
      <c r="G57" s="37">
        <v>115</v>
      </c>
      <c r="H57" s="37">
        <v>114</v>
      </c>
      <c r="I57" s="37">
        <v>121</v>
      </c>
      <c r="J57" s="37">
        <v>105</v>
      </c>
      <c r="K57" s="37">
        <v>113</v>
      </c>
      <c r="L57" s="37">
        <v>77</v>
      </c>
      <c r="M57" s="37">
        <v>79</v>
      </c>
      <c r="N57" s="100"/>
      <c r="O57" s="83"/>
      <c r="P57" s="83"/>
      <c r="Q57" s="83"/>
      <c r="R57" s="83"/>
      <c r="S57" s="390" t="s">
        <v>30</v>
      </c>
      <c r="T57" s="390"/>
      <c r="U57" s="390"/>
      <c r="V57" s="390"/>
      <c r="W57" s="83"/>
      <c r="X57" s="72"/>
    </row>
    <row r="58" spans="2:14" s="72" customFormat="1" ht="5.25" customHeight="1">
      <c r="B58" s="82"/>
      <c r="C58" s="82"/>
      <c r="D58" s="82"/>
      <c r="E58" s="82"/>
      <c r="F58" s="82"/>
      <c r="G58" s="82"/>
      <c r="I58" s="82"/>
      <c r="J58" s="82"/>
      <c r="K58" s="82"/>
      <c r="L58" s="82"/>
      <c r="M58" s="101"/>
      <c r="N58" s="100"/>
    </row>
    <row r="59" spans="2:23" s="78" customFormat="1" ht="10.5" customHeight="1">
      <c r="B59" s="82">
        <v>305</v>
      </c>
      <c r="C59" s="82">
        <v>374</v>
      </c>
      <c r="D59" s="82">
        <v>460</v>
      </c>
      <c r="E59" s="82">
        <v>522</v>
      </c>
      <c r="F59" s="82">
        <v>571</v>
      </c>
      <c r="G59" s="82">
        <v>557</v>
      </c>
      <c r="H59" s="82">
        <v>482</v>
      </c>
      <c r="I59" s="82">
        <v>451</v>
      </c>
      <c r="J59" s="82">
        <v>401</v>
      </c>
      <c r="K59" s="82">
        <v>352</v>
      </c>
      <c r="L59" s="82">
        <v>285</v>
      </c>
      <c r="M59" s="101">
        <v>285</v>
      </c>
      <c r="N59" s="102"/>
      <c r="O59" s="391" t="s">
        <v>40</v>
      </c>
      <c r="P59" s="391"/>
      <c r="Q59" s="391"/>
      <c r="R59" s="391"/>
      <c r="S59" s="391"/>
      <c r="T59" s="391"/>
      <c r="U59" s="391"/>
      <c r="V59" s="391"/>
      <c r="W59" s="79"/>
    </row>
    <row r="60" spans="2:24" ht="10.5" customHeight="1">
      <c r="B60" s="37">
        <v>99</v>
      </c>
      <c r="C60" s="37">
        <v>113</v>
      </c>
      <c r="D60" s="37">
        <v>128</v>
      </c>
      <c r="E60" s="37">
        <v>135</v>
      </c>
      <c r="F60" s="37">
        <v>159</v>
      </c>
      <c r="G60" s="37">
        <v>141</v>
      </c>
      <c r="H60" s="37">
        <v>149</v>
      </c>
      <c r="I60" s="37">
        <v>125</v>
      </c>
      <c r="J60" s="37">
        <v>134</v>
      </c>
      <c r="K60" s="37">
        <v>103</v>
      </c>
      <c r="L60" s="37">
        <v>91</v>
      </c>
      <c r="M60" s="37">
        <v>89</v>
      </c>
      <c r="N60" s="100"/>
      <c r="O60" s="83"/>
      <c r="P60" s="83"/>
      <c r="Q60" s="83"/>
      <c r="R60" s="83"/>
      <c r="S60" s="390" t="s">
        <v>25</v>
      </c>
      <c r="T60" s="390"/>
      <c r="U60" s="390"/>
      <c r="V60" s="390"/>
      <c r="W60" s="83"/>
      <c r="X60" s="72"/>
    </row>
    <row r="61" spans="2:24" ht="10.5" customHeight="1">
      <c r="B61" s="37">
        <v>90</v>
      </c>
      <c r="C61" s="37">
        <v>74</v>
      </c>
      <c r="D61" s="37">
        <v>130</v>
      </c>
      <c r="E61" s="37">
        <v>131</v>
      </c>
      <c r="F61" s="37">
        <v>172</v>
      </c>
      <c r="G61" s="37">
        <v>146</v>
      </c>
      <c r="H61" s="37">
        <v>131</v>
      </c>
      <c r="I61" s="37">
        <v>114</v>
      </c>
      <c r="J61" s="37">
        <v>95</v>
      </c>
      <c r="K61" s="37">
        <v>86</v>
      </c>
      <c r="L61" s="37">
        <v>73</v>
      </c>
      <c r="M61" s="37">
        <v>74</v>
      </c>
      <c r="N61" s="100"/>
      <c r="O61" s="83"/>
      <c r="P61" s="83"/>
      <c r="Q61" s="83"/>
      <c r="R61" s="83"/>
      <c r="S61" s="390" t="s">
        <v>26</v>
      </c>
      <c r="T61" s="390"/>
      <c r="U61" s="390"/>
      <c r="V61" s="390"/>
      <c r="W61" s="83"/>
      <c r="X61" s="72"/>
    </row>
    <row r="62" spans="2:24" ht="10.5" customHeight="1">
      <c r="B62" s="37">
        <v>62</v>
      </c>
      <c r="C62" s="37">
        <v>96</v>
      </c>
      <c r="D62" s="37">
        <v>106</v>
      </c>
      <c r="E62" s="37">
        <v>116</v>
      </c>
      <c r="F62" s="37">
        <v>101</v>
      </c>
      <c r="G62" s="37">
        <v>111</v>
      </c>
      <c r="H62" s="37">
        <v>71</v>
      </c>
      <c r="I62" s="37">
        <v>78</v>
      </c>
      <c r="J62" s="37">
        <v>60</v>
      </c>
      <c r="K62" s="37">
        <v>58</v>
      </c>
      <c r="L62" s="37">
        <v>48</v>
      </c>
      <c r="M62" s="37">
        <v>57</v>
      </c>
      <c r="N62" s="100"/>
      <c r="O62" s="83"/>
      <c r="P62" s="83"/>
      <c r="Q62" s="83"/>
      <c r="R62" s="83"/>
      <c r="S62" s="390" t="s">
        <v>30</v>
      </c>
      <c r="T62" s="390"/>
      <c r="U62" s="390"/>
      <c r="V62" s="390"/>
      <c r="W62" s="83"/>
      <c r="X62" s="72"/>
    </row>
    <row r="63" spans="2:24" ht="10.5" customHeight="1">
      <c r="B63" s="37">
        <v>54</v>
      </c>
      <c r="C63" s="37">
        <v>91</v>
      </c>
      <c r="D63" s="37">
        <v>96</v>
      </c>
      <c r="E63" s="37">
        <v>140</v>
      </c>
      <c r="F63" s="37">
        <v>139</v>
      </c>
      <c r="G63" s="37">
        <v>159</v>
      </c>
      <c r="H63" s="37">
        <v>131</v>
      </c>
      <c r="I63" s="37">
        <v>134</v>
      </c>
      <c r="J63" s="37">
        <v>112</v>
      </c>
      <c r="K63" s="37">
        <v>105</v>
      </c>
      <c r="L63" s="37">
        <v>73</v>
      </c>
      <c r="M63" s="37">
        <v>65</v>
      </c>
      <c r="N63" s="100"/>
      <c r="O63" s="83"/>
      <c r="P63" s="83"/>
      <c r="Q63" s="83"/>
      <c r="R63" s="83"/>
      <c r="S63" s="390" t="s">
        <v>33</v>
      </c>
      <c r="T63" s="390"/>
      <c r="U63" s="390"/>
      <c r="V63" s="390"/>
      <c r="W63" s="83"/>
      <c r="X63" s="72"/>
    </row>
    <row r="64" spans="2:24" ht="5.25" customHeight="1">
      <c r="B64" s="82"/>
      <c r="C64" s="82"/>
      <c r="D64" s="82"/>
      <c r="E64" s="82"/>
      <c r="F64" s="82"/>
      <c r="G64" s="82"/>
      <c r="I64" s="82"/>
      <c r="J64" s="82"/>
      <c r="K64" s="82"/>
      <c r="L64" s="82"/>
      <c r="M64" s="101"/>
      <c r="N64" s="100"/>
      <c r="O64" s="83"/>
      <c r="P64" s="83"/>
      <c r="Q64" s="83"/>
      <c r="R64" s="83"/>
      <c r="S64" s="83"/>
      <c r="T64" s="83"/>
      <c r="U64" s="83"/>
      <c r="V64" s="83"/>
      <c r="W64" s="83"/>
      <c r="X64" s="72"/>
    </row>
    <row r="65" spans="2:24" s="77" customFormat="1" ht="10.5" customHeight="1">
      <c r="B65" s="82">
        <v>814</v>
      </c>
      <c r="C65" s="82">
        <v>823</v>
      </c>
      <c r="D65" s="82">
        <v>1112</v>
      </c>
      <c r="E65" s="82">
        <v>1111</v>
      </c>
      <c r="F65" s="82">
        <v>1141</v>
      </c>
      <c r="G65" s="82">
        <v>1079</v>
      </c>
      <c r="H65" s="82">
        <v>1049</v>
      </c>
      <c r="I65" s="82">
        <v>960</v>
      </c>
      <c r="J65" s="82">
        <v>959</v>
      </c>
      <c r="K65" s="82">
        <v>854</v>
      </c>
      <c r="L65" s="82">
        <v>830</v>
      </c>
      <c r="M65" s="101">
        <v>769</v>
      </c>
      <c r="N65" s="102"/>
      <c r="O65" s="391" t="s">
        <v>41</v>
      </c>
      <c r="P65" s="391"/>
      <c r="Q65" s="391"/>
      <c r="R65" s="391"/>
      <c r="S65" s="391"/>
      <c r="T65" s="391"/>
      <c r="U65" s="391"/>
      <c r="V65" s="391"/>
      <c r="W65" s="79"/>
      <c r="X65" s="78"/>
    </row>
    <row r="66" spans="2:24" ht="10.5" customHeight="1">
      <c r="B66" s="37">
        <v>180</v>
      </c>
      <c r="C66" s="37">
        <v>174</v>
      </c>
      <c r="D66" s="37">
        <v>252</v>
      </c>
      <c r="E66" s="37">
        <v>256</v>
      </c>
      <c r="F66" s="37">
        <v>250</v>
      </c>
      <c r="G66" s="37">
        <v>233</v>
      </c>
      <c r="H66" s="37">
        <v>213</v>
      </c>
      <c r="I66" s="37">
        <v>203</v>
      </c>
      <c r="J66" s="37">
        <v>189</v>
      </c>
      <c r="K66" s="37">
        <v>151</v>
      </c>
      <c r="L66" s="37">
        <v>146</v>
      </c>
      <c r="M66" s="37">
        <v>167</v>
      </c>
      <c r="N66" s="100"/>
      <c r="O66" s="83"/>
      <c r="P66" s="83"/>
      <c r="Q66" s="83"/>
      <c r="R66" s="83"/>
      <c r="S66" s="390" t="s">
        <v>25</v>
      </c>
      <c r="T66" s="390"/>
      <c r="U66" s="390"/>
      <c r="V66" s="390"/>
      <c r="W66" s="83"/>
      <c r="X66" s="72"/>
    </row>
    <row r="67" spans="2:24" ht="10.5" customHeight="1">
      <c r="B67" s="37">
        <v>134</v>
      </c>
      <c r="C67" s="37">
        <v>151</v>
      </c>
      <c r="D67" s="37">
        <v>215</v>
      </c>
      <c r="E67" s="37">
        <v>196</v>
      </c>
      <c r="F67" s="37">
        <v>214</v>
      </c>
      <c r="G67" s="37">
        <v>164</v>
      </c>
      <c r="H67" s="37">
        <v>197</v>
      </c>
      <c r="I67" s="37">
        <v>160</v>
      </c>
      <c r="J67" s="37">
        <v>170</v>
      </c>
      <c r="K67" s="37">
        <v>149</v>
      </c>
      <c r="L67" s="37">
        <v>147</v>
      </c>
      <c r="M67" s="37">
        <v>110</v>
      </c>
      <c r="N67" s="100"/>
      <c r="O67" s="83"/>
      <c r="P67" s="83"/>
      <c r="Q67" s="83"/>
      <c r="R67" s="83"/>
      <c r="S67" s="390" t="s">
        <v>26</v>
      </c>
      <c r="T67" s="390"/>
      <c r="U67" s="390"/>
      <c r="V67" s="390"/>
      <c r="W67" s="83"/>
      <c r="X67" s="72"/>
    </row>
    <row r="68" spans="2:24" ht="10.5" customHeight="1">
      <c r="B68" s="37">
        <v>135</v>
      </c>
      <c r="C68" s="37">
        <v>174</v>
      </c>
      <c r="D68" s="37">
        <v>190</v>
      </c>
      <c r="E68" s="37">
        <v>205</v>
      </c>
      <c r="F68" s="37">
        <v>216</v>
      </c>
      <c r="G68" s="37">
        <v>223</v>
      </c>
      <c r="H68" s="37">
        <v>214</v>
      </c>
      <c r="I68" s="37">
        <v>212</v>
      </c>
      <c r="J68" s="37">
        <v>210</v>
      </c>
      <c r="K68" s="37">
        <v>191</v>
      </c>
      <c r="L68" s="37">
        <v>199</v>
      </c>
      <c r="M68" s="37">
        <v>155</v>
      </c>
      <c r="N68" s="100"/>
      <c r="O68" s="83"/>
      <c r="P68" s="83"/>
      <c r="Q68" s="83"/>
      <c r="R68" s="83"/>
      <c r="S68" s="390" t="s">
        <v>30</v>
      </c>
      <c r="T68" s="390"/>
      <c r="U68" s="390"/>
      <c r="V68" s="390"/>
      <c r="W68" s="83"/>
      <c r="X68" s="72"/>
    </row>
    <row r="69" spans="2:24" ht="10.5" customHeight="1">
      <c r="B69" s="37">
        <v>126</v>
      </c>
      <c r="C69" s="37">
        <v>138</v>
      </c>
      <c r="D69" s="37">
        <v>141</v>
      </c>
      <c r="E69" s="37">
        <v>182</v>
      </c>
      <c r="F69" s="37">
        <v>137</v>
      </c>
      <c r="G69" s="37">
        <v>141</v>
      </c>
      <c r="H69" s="37">
        <v>118</v>
      </c>
      <c r="I69" s="37">
        <v>96</v>
      </c>
      <c r="J69" s="37">
        <v>116</v>
      </c>
      <c r="K69" s="37">
        <v>107</v>
      </c>
      <c r="L69" s="37">
        <v>87</v>
      </c>
      <c r="M69" s="37">
        <v>98</v>
      </c>
      <c r="N69" s="100"/>
      <c r="O69" s="83"/>
      <c r="P69" s="83"/>
      <c r="Q69" s="83"/>
      <c r="R69" s="83"/>
      <c r="S69" s="390" t="s">
        <v>33</v>
      </c>
      <c r="T69" s="390"/>
      <c r="U69" s="390"/>
      <c r="V69" s="390"/>
      <c r="W69" s="83"/>
      <c r="X69" s="72"/>
    </row>
    <row r="70" spans="2:24" ht="10.5" customHeight="1">
      <c r="B70" s="37">
        <v>129</v>
      </c>
      <c r="C70" s="37">
        <v>92</v>
      </c>
      <c r="D70" s="37">
        <v>172</v>
      </c>
      <c r="E70" s="37">
        <v>143</v>
      </c>
      <c r="F70" s="37">
        <v>188</v>
      </c>
      <c r="G70" s="37">
        <v>168</v>
      </c>
      <c r="H70" s="37">
        <v>182</v>
      </c>
      <c r="I70" s="37">
        <v>150</v>
      </c>
      <c r="J70" s="37">
        <v>140</v>
      </c>
      <c r="K70" s="37">
        <v>107</v>
      </c>
      <c r="L70" s="37">
        <v>115</v>
      </c>
      <c r="M70" s="37">
        <v>110</v>
      </c>
      <c r="N70" s="100"/>
      <c r="O70" s="83"/>
      <c r="P70" s="83"/>
      <c r="Q70" s="83"/>
      <c r="R70" s="83"/>
      <c r="S70" s="390" t="s">
        <v>36</v>
      </c>
      <c r="T70" s="390"/>
      <c r="U70" s="390"/>
      <c r="V70" s="390"/>
      <c r="W70" s="83"/>
      <c r="X70" s="72"/>
    </row>
    <row r="71" spans="2:24" ht="10.5" customHeight="1">
      <c r="B71" s="37">
        <v>110</v>
      </c>
      <c r="C71" s="37">
        <v>94</v>
      </c>
      <c r="D71" s="37">
        <v>142</v>
      </c>
      <c r="E71" s="37">
        <v>129</v>
      </c>
      <c r="F71" s="37">
        <v>136</v>
      </c>
      <c r="G71" s="37">
        <v>150</v>
      </c>
      <c r="H71" s="37">
        <v>125</v>
      </c>
      <c r="I71" s="37">
        <v>139</v>
      </c>
      <c r="J71" s="37">
        <v>134</v>
      </c>
      <c r="K71" s="37">
        <v>149</v>
      </c>
      <c r="L71" s="37">
        <v>136</v>
      </c>
      <c r="M71" s="37">
        <v>129</v>
      </c>
      <c r="N71" s="100"/>
      <c r="O71" s="83"/>
      <c r="P71" s="83"/>
      <c r="Q71" s="83"/>
      <c r="R71" s="83"/>
      <c r="S71" s="390" t="s">
        <v>37</v>
      </c>
      <c r="T71" s="390"/>
      <c r="U71" s="390"/>
      <c r="V71" s="390"/>
      <c r="W71" s="83"/>
      <c r="X71" s="72"/>
    </row>
    <row r="72" spans="2:24" ht="5.25" customHeight="1"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101"/>
      <c r="N72" s="100"/>
      <c r="O72" s="83"/>
      <c r="P72" s="83"/>
      <c r="Q72" s="83"/>
      <c r="R72" s="83"/>
      <c r="S72" s="83"/>
      <c r="T72" s="83"/>
      <c r="U72" s="83"/>
      <c r="V72" s="83"/>
      <c r="W72" s="83"/>
      <c r="X72" s="72"/>
    </row>
    <row r="73" spans="2:24" s="77" customFormat="1" ht="10.5" customHeight="1">
      <c r="B73" s="82">
        <v>464</v>
      </c>
      <c r="C73" s="25">
        <v>472</v>
      </c>
      <c r="D73" s="82">
        <v>808</v>
      </c>
      <c r="E73" s="82">
        <v>769</v>
      </c>
      <c r="F73" s="82">
        <v>846</v>
      </c>
      <c r="G73" s="82">
        <v>740</v>
      </c>
      <c r="H73" s="82">
        <v>625</v>
      </c>
      <c r="I73" s="82">
        <v>571</v>
      </c>
      <c r="J73" s="82">
        <v>514</v>
      </c>
      <c r="K73" s="82">
        <v>474</v>
      </c>
      <c r="L73" s="82">
        <v>438</v>
      </c>
      <c r="M73" s="101">
        <v>379</v>
      </c>
      <c r="N73" s="102"/>
      <c r="O73" s="391" t="s">
        <v>42</v>
      </c>
      <c r="P73" s="391"/>
      <c r="Q73" s="391"/>
      <c r="R73" s="391"/>
      <c r="S73" s="391"/>
      <c r="T73" s="391"/>
      <c r="U73" s="391"/>
      <c r="V73" s="391"/>
      <c r="W73" s="79"/>
      <c r="X73" s="78"/>
    </row>
    <row r="74" spans="2:24" ht="10.5" customHeight="1">
      <c r="B74" s="37">
        <v>110</v>
      </c>
      <c r="C74" s="24">
        <v>115</v>
      </c>
      <c r="D74" s="37">
        <v>218</v>
      </c>
      <c r="E74" s="37">
        <v>219</v>
      </c>
      <c r="F74" s="37">
        <v>222</v>
      </c>
      <c r="G74" s="37">
        <v>196</v>
      </c>
      <c r="H74" s="37">
        <v>187</v>
      </c>
      <c r="I74" s="37">
        <v>154</v>
      </c>
      <c r="J74" s="37">
        <v>143</v>
      </c>
      <c r="K74" s="37">
        <v>131</v>
      </c>
      <c r="L74" s="37">
        <v>115</v>
      </c>
      <c r="M74" s="37">
        <v>99</v>
      </c>
      <c r="N74" s="100"/>
      <c r="O74" s="83"/>
      <c r="P74" s="83"/>
      <c r="Q74" s="83"/>
      <c r="R74" s="83"/>
      <c r="S74" s="390" t="s">
        <v>25</v>
      </c>
      <c r="T74" s="390"/>
      <c r="U74" s="390"/>
      <c r="V74" s="390"/>
      <c r="W74" s="83"/>
      <c r="X74" s="72"/>
    </row>
    <row r="75" spans="2:24" ht="10.5" customHeight="1">
      <c r="B75" s="37">
        <v>121</v>
      </c>
      <c r="C75" s="24">
        <v>112</v>
      </c>
      <c r="D75" s="37">
        <v>157</v>
      </c>
      <c r="E75" s="37">
        <v>132</v>
      </c>
      <c r="F75" s="37">
        <v>150</v>
      </c>
      <c r="G75" s="37">
        <v>109</v>
      </c>
      <c r="H75" s="37">
        <v>101</v>
      </c>
      <c r="I75" s="37">
        <v>103</v>
      </c>
      <c r="J75" s="37">
        <v>112</v>
      </c>
      <c r="K75" s="37">
        <v>93</v>
      </c>
      <c r="L75" s="37">
        <v>96</v>
      </c>
      <c r="M75" s="37">
        <v>96</v>
      </c>
      <c r="N75" s="100"/>
      <c r="O75" s="83"/>
      <c r="P75" s="83"/>
      <c r="Q75" s="83"/>
      <c r="R75" s="83"/>
      <c r="S75" s="390" t="s">
        <v>26</v>
      </c>
      <c r="T75" s="390"/>
      <c r="U75" s="390"/>
      <c r="V75" s="390"/>
      <c r="W75" s="83"/>
      <c r="X75" s="72"/>
    </row>
    <row r="76" spans="2:24" ht="10.5" customHeight="1">
      <c r="B76" s="37">
        <v>117</v>
      </c>
      <c r="C76" s="24">
        <v>130</v>
      </c>
      <c r="D76" s="37">
        <v>276</v>
      </c>
      <c r="E76" s="37">
        <v>263</v>
      </c>
      <c r="F76" s="37">
        <v>267</v>
      </c>
      <c r="G76" s="37">
        <v>254</v>
      </c>
      <c r="H76" s="37">
        <v>170</v>
      </c>
      <c r="I76" s="37">
        <v>155</v>
      </c>
      <c r="J76" s="37">
        <v>114</v>
      </c>
      <c r="K76" s="37">
        <v>111</v>
      </c>
      <c r="L76" s="37">
        <v>90</v>
      </c>
      <c r="M76" s="37">
        <v>72</v>
      </c>
      <c r="N76" s="100"/>
      <c r="O76" s="83"/>
      <c r="P76" s="83"/>
      <c r="Q76" s="83"/>
      <c r="R76" s="83"/>
      <c r="S76" s="390" t="s">
        <v>30</v>
      </c>
      <c r="T76" s="390"/>
      <c r="U76" s="390"/>
      <c r="V76" s="390"/>
      <c r="W76" s="83"/>
      <c r="X76" s="72"/>
    </row>
    <row r="77" spans="2:24" ht="10.5" customHeight="1">
      <c r="B77" s="37">
        <v>116</v>
      </c>
      <c r="C77" s="24">
        <v>115</v>
      </c>
      <c r="D77" s="37">
        <v>157</v>
      </c>
      <c r="E77" s="37">
        <v>155</v>
      </c>
      <c r="F77" s="37">
        <v>207</v>
      </c>
      <c r="G77" s="37">
        <v>181</v>
      </c>
      <c r="H77" s="37">
        <v>167</v>
      </c>
      <c r="I77" s="37">
        <v>159</v>
      </c>
      <c r="J77" s="37">
        <v>145</v>
      </c>
      <c r="K77" s="37">
        <v>139</v>
      </c>
      <c r="L77" s="37">
        <v>137</v>
      </c>
      <c r="M77" s="37">
        <v>112</v>
      </c>
      <c r="N77" s="100"/>
      <c r="O77" s="83"/>
      <c r="P77" s="83"/>
      <c r="Q77" s="83"/>
      <c r="R77" s="83"/>
      <c r="S77" s="390" t="s">
        <v>33</v>
      </c>
      <c r="T77" s="390"/>
      <c r="U77" s="390"/>
      <c r="V77" s="390"/>
      <c r="W77" s="83"/>
      <c r="X77" s="72"/>
    </row>
    <row r="78" spans="2:24" ht="5.25" customHeight="1"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101"/>
      <c r="N78" s="100"/>
      <c r="O78" s="83"/>
      <c r="P78" s="83"/>
      <c r="Q78" s="83"/>
      <c r="R78" s="83"/>
      <c r="S78" s="83"/>
      <c r="T78" s="83"/>
      <c r="U78" s="83"/>
      <c r="V78" s="83"/>
      <c r="W78" s="83"/>
      <c r="X78" s="72"/>
    </row>
    <row r="79" spans="2:24" s="77" customFormat="1" ht="10.5" customHeight="1">
      <c r="B79" s="82">
        <v>345</v>
      </c>
      <c r="C79" s="25">
        <v>358</v>
      </c>
      <c r="D79" s="82">
        <v>456</v>
      </c>
      <c r="E79" s="82">
        <v>446</v>
      </c>
      <c r="F79" s="82">
        <v>537</v>
      </c>
      <c r="G79" s="82">
        <v>489</v>
      </c>
      <c r="H79" s="82">
        <v>424</v>
      </c>
      <c r="I79" s="82">
        <v>434</v>
      </c>
      <c r="J79" s="82">
        <v>355</v>
      </c>
      <c r="K79" s="82">
        <v>346</v>
      </c>
      <c r="L79" s="82">
        <v>325</v>
      </c>
      <c r="M79" s="101">
        <v>285</v>
      </c>
      <c r="N79" s="102"/>
      <c r="O79" s="391" t="s">
        <v>43</v>
      </c>
      <c r="P79" s="391"/>
      <c r="Q79" s="391"/>
      <c r="R79" s="391"/>
      <c r="S79" s="391"/>
      <c r="T79" s="391"/>
      <c r="U79" s="391"/>
      <c r="V79" s="391"/>
      <c r="W79" s="79"/>
      <c r="X79" s="78"/>
    </row>
    <row r="80" spans="2:24" ht="10.5" customHeight="1">
      <c r="B80" s="37">
        <v>54</v>
      </c>
      <c r="C80" s="24">
        <v>65</v>
      </c>
      <c r="D80" s="37">
        <v>91</v>
      </c>
      <c r="E80" s="37">
        <v>100</v>
      </c>
      <c r="F80" s="37">
        <v>129</v>
      </c>
      <c r="G80" s="37">
        <v>102</v>
      </c>
      <c r="H80" s="37">
        <v>91</v>
      </c>
      <c r="I80" s="37">
        <v>88</v>
      </c>
      <c r="J80" s="37">
        <v>48</v>
      </c>
      <c r="K80" s="37">
        <v>63</v>
      </c>
      <c r="L80" s="37">
        <v>56</v>
      </c>
      <c r="M80" s="37">
        <v>37</v>
      </c>
      <c r="N80" s="100"/>
      <c r="O80" s="83"/>
      <c r="P80" s="83"/>
      <c r="Q80" s="83"/>
      <c r="R80" s="83"/>
      <c r="S80" s="390" t="s">
        <v>25</v>
      </c>
      <c r="T80" s="390"/>
      <c r="U80" s="390"/>
      <c r="V80" s="390"/>
      <c r="W80" s="83"/>
      <c r="X80" s="72"/>
    </row>
    <row r="81" spans="2:24" ht="10.5" customHeight="1">
      <c r="B81" s="37">
        <v>89</v>
      </c>
      <c r="C81" s="24">
        <v>96</v>
      </c>
      <c r="D81" s="37">
        <v>111</v>
      </c>
      <c r="E81" s="37">
        <v>91</v>
      </c>
      <c r="F81" s="37">
        <v>113</v>
      </c>
      <c r="G81" s="37">
        <v>101</v>
      </c>
      <c r="H81" s="37">
        <v>87</v>
      </c>
      <c r="I81" s="37">
        <v>97</v>
      </c>
      <c r="J81" s="37">
        <v>82</v>
      </c>
      <c r="K81" s="37">
        <v>64</v>
      </c>
      <c r="L81" s="37">
        <v>76</v>
      </c>
      <c r="M81" s="37">
        <v>75</v>
      </c>
      <c r="N81" s="100"/>
      <c r="O81" s="83"/>
      <c r="P81" s="83"/>
      <c r="Q81" s="83"/>
      <c r="R81" s="83"/>
      <c r="S81" s="390" t="s">
        <v>26</v>
      </c>
      <c r="T81" s="390"/>
      <c r="U81" s="390"/>
      <c r="V81" s="390"/>
      <c r="W81" s="83"/>
      <c r="X81" s="72"/>
    </row>
    <row r="82" spans="2:24" ht="10.5" customHeight="1">
      <c r="B82" s="37">
        <v>85</v>
      </c>
      <c r="C82" s="24">
        <v>75</v>
      </c>
      <c r="D82" s="37">
        <v>102</v>
      </c>
      <c r="E82" s="37">
        <v>94</v>
      </c>
      <c r="F82" s="37">
        <v>116</v>
      </c>
      <c r="G82" s="37">
        <v>100</v>
      </c>
      <c r="H82" s="37">
        <v>84</v>
      </c>
      <c r="I82" s="37">
        <v>86</v>
      </c>
      <c r="J82" s="37">
        <v>86</v>
      </c>
      <c r="K82" s="37">
        <v>84</v>
      </c>
      <c r="L82" s="37">
        <v>60</v>
      </c>
      <c r="M82" s="37">
        <v>65</v>
      </c>
      <c r="N82" s="100"/>
      <c r="O82" s="83"/>
      <c r="P82" s="83"/>
      <c r="Q82" s="83"/>
      <c r="R82" s="83"/>
      <c r="S82" s="390" t="s">
        <v>30</v>
      </c>
      <c r="T82" s="390"/>
      <c r="U82" s="390"/>
      <c r="V82" s="390"/>
      <c r="W82" s="83"/>
      <c r="X82" s="72"/>
    </row>
    <row r="83" spans="2:24" ht="10.5" customHeight="1">
      <c r="B83" s="37">
        <v>117</v>
      </c>
      <c r="C83" s="24">
        <v>122</v>
      </c>
      <c r="D83" s="37">
        <v>152</v>
      </c>
      <c r="E83" s="37">
        <v>161</v>
      </c>
      <c r="F83" s="37">
        <v>179</v>
      </c>
      <c r="G83" s="37">
        <v>186</v>
      </c>
      <c r="H83" s="37">
        <v>162</v>
      </c>
      <c r="I83" s="37">
        <v>163</v>
      </c>
      <c r="J83" s="37">
        <v>139</v>
      </c>
      <c r="K83" s="37">
        <v>135</v>
      </c>
      <c r="L83" s="37">
        <v>133</v>
      </c>
      <c r="M83" s="37">
        <v>108</v>
      </c>
      <c r="N83" s="100"/>
      <c r="O83" s="83"/>
      <c r="P83" s="83"/>
      <c r="Q83" s="83"/>
      <c r="R83" s="83"/>
      <c r="S83" s="390" t="s">
        <v>33</v>
      </c>
      <c r="T83" s="390"/>
      <c r="U83" s="390"/>
      <c r="V83" s="390"/>
      <c r="W83" s="83"/>
      <c r="X83" s="72"/>
    </row>
    <row r="84" spans="2:24" ht="10.5" customHeight="1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105"/>
      <c r="O84" s="87"/>
      <c r="P84" s="87"/>
      <c r="Q84" s="87"/>
      <c r="R84" s="88"/>
      <c r="S84" s="86"/>
      <c r="T84" s="86"/>
      <c r="U84" s="86"/>
      <c r="V84" s="86"/>
      <c r="W84" s="86"/>
      <c r="X84" s="72"/>
    </row>
    <row r="85" spans="2:17" ht="10.5" customHeight="1"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</row>
    <row r="86" spans="2:17" ht="10.5" customHeight="1"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</row>
    <row r="87" spans="2:17" ht="10.5" customHeight="1"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</row>
    <row r="88" spans="2:17" ht="10.5" customHeight="1"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</row>
    <row r="89" spans="2:17" ht="11.25"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</row>
  </sheetData>
  <mergeCells count="70">
    <mergeCell ref="B3:W3"/>
    <mergeCell ref="B4:W4"/>
    <mergeCell ref="O59:V59"/>
    <mergeCell ref="S60:V60"/>
    <mergeCell ref="O41:V41"/>
    <mergeCell ref="S42:V42"/>
    <mergeCell ref="S43:V43"/>
    <mergeCell ref="S44:V44"/>
    <mergeCell ref="O36:V36"/>
    <mergeCell ref="S37:V37"/>
    <mergeCell ref="S61:V61"/>
    <mergeCell ref="S62:V62"/>
    <mergeCell ref="S45:V45"/>
    <mergeCell ref="S46:V46"/>
    <mergeCell ref="S47:V47"/>
    <mergeCell ref="O49:V49"/>
    <mergeCell ref="S38:V38"/>
    <mergeCell ref="S39:V39"/>
    <mergeCell ref="D6:E6"/>
    <mergeCell ref="F6:G6"/>
    <mergeCell ref="S28:V28"/>
    <mergeCell ref="N6:W7"/>
    <mergeCell ref="O9:V9"/>
    <mergeCell ref="S17:V17"/>
    <mergeCell ref="S16:V16"/>
    <mergeCell ref="O11:V11"/>
    <mergeCell ref="B6:C6"/>
    <mergeCell ref="L6:M6"/>
    <mergeCell ref="H6:I6"/>
    <mergeCell ref="J6:K6"/>
    <mergeCell ref="S12:V12"/>
    <mergeCell ref="S13:V13"/>
    <mergeCell ref="O15:V15"/>
    <mergeCell ref="O79:V79"/>
    <mergeCell ref="O19:V19"/>
    <mergeCell ref="S34:V34"/>
    <mergeCell ref="S50:V50"/>
    <mergeCell ref="S51:V51"/>
    <mergeCell ref="S22:V22"/>
    <mergeCell ref="O21:V21"/>
    <mergeCell ref="O26:V26"/>
    <mergeCell ref="S24:V24"/>
    <mergeCell ref="S23:V23"/>
    <mergeCell ref="S63:V63"/>
    <mergeCell ref="S27:V27"/>
    <mergeCell ref="S55:V55"/>
    <mergeCell ref="O54:V54"/>
    <mergeCell ref="S57:V57"/>
    <mergeCell ref="S56:V56"/>
    <mergeCell ref="S52:V52"/>
    <mergeCell ref="S69:V69"/>
    <mergeCell ref="S71:V71"/>
    <mergeCell ref="O65:V65"/>
    <mergeCell ref="S66:V66"/>
    <mergeCell ref="S67:V67"/>
    <mergeCell ref="S68:V68"/>
    <mergeCell ref="O30:V30"/>
    <mergeCell ref="S31:V31"/>
    <mergeCell ref="S32:V32"/>
    <mergeCell ref="S33:V33"/>
    <mergeCell ref="S77:V77"/>
    <mergeCell ref="S83:V83"/>
    <mergeCell ref="S70:V70"/>
    <mergeCell ref="S74:V74"/>
    <mergeCell ref="O73:V73"/>
    <mergeCell ref="S76:V76"/>
    <mergeCell ref="S75:V75"/>
    <mergeCell ref="S80:V80"/>
    <mergeCell ref="S81:V81"/>
    <mergeCell ref="S82:V82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33"/>
  <dimension ref="A1:V84"/>
  <sheetViews>
    <sheetView view="pageBreakPreview" zoomScale="60" workbookViewId="0" topLeftCell="A1">
      <selection activeCell="AD15" sqref="AD15"/>
    </sheetView>
  </sheetViews>
  <sheetFormatPr defaultColWidth="9.00390625" defaultRowHeight="13.5"/>
  <cols>
    <col min="1" max="11" width="1.625" style="2" customWidth="1"/>
    <col min="12" max="21" width="8.25390625" style="2" customWidth="1"/>
    <col min="22" max="22" width="1.625" style="2" customWidth="1"/>
    <col min="23" max="23" width="2.125" style="2" customWidth="1"/>
    <col min="24" max="24" width="1.875" style="2" customWidth="1"/>
    <col min="25" max="16384" width="9.00390625" style="2" customWidth="1"/>
  </cols>
  <sheetData>
    <row r="1" spans="1:4" ht="10.5" customHeight="1">
      <c r="A1" s="1" t="s">
        <v>415</v>
      </c>
      <c r="B1" s="3"/>
      <c r="C1" s="3"/>
      <c r="D1" s="3"/>
    </row>
    <row r="2" ht="10.5" customHeight="1"/>
    <row r="3" spans="2:22" s="4" customFormat="1" ht="18" customHeight="1">
      <c r="B3" s="499" t="s">
        <v>590</v>
      </c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  <c r="P3" s="499"/>
      <c r="Q3" s="499"/>
      <c r="R3" s="499"/>
      <c r="S3" s="499"/>
      <c r="T3" s="499"/>
      <c r="U3" s="499"/>
      <c r="V3" s="94"/>
    </row>
    <row r="4" spans="2:22" ht="12.75" customHeight="1">
      <c r="B4" s="498" t="s">
        <v>595</v>
      </c>
      <c r="C4" s="498"/>
      <c r="D4" s="498"/>
      <c r="E4" s="498"/>
      <c r="F4" s="498"/>
      <c r="G4" s="498"/>
      <c r="H4" s="498"/>
      <c r="I4" s="498"/>
      <c r="J4" s="498"/>
      <c r="K4" s="498"/>
      <c r="L4" s="498"/>
      <c r="M4" s="498"/>
      <c r="N4" s="498"/>
      <c r="O4" s="498"/>
      <c r="P4" s="498"/>
      <c r="Q4" s="498"/>
      <c r="R4" s="498"/>
      <c r="S4" s="498"/>
      <c r="T4" s="498"/>
      <c r="U4" s="498"/>
      <c r="V4" s="63"/>
    </row>
    <row r="5" spans="2:22" ht="12.75" customHeigh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2:22" ht="15.75" customHeight="1">
      <c r="B6" s="512" t="s">
        <v>11</v>
      </c>
      <c r="C6" s="512"/>
      <c r="D6" s="512"/>
      <c r="E6" s="512"/>
      <c r="F6" s="512"/>
      <c r="G6" s="512"/>
      <c r="H6" s="512"/>
      <c r="I6" s="512"/>
      <c r="J6" s="512"/>
      <c r="K6" s="376"/>
      <c r="L6" s="515" t="s">
        <v>48</v>
      </c>
      <c r="M6" s="515"/>
      <c r="N6" s="515" t="s">
        <v>49</v>
      </c>
      <c r="O6" s="515"/>
      <c r="P6" s="515" t="s">
        <v>50</v>
      </c>
      <c r="Q6" s="515"/>
      <c r="R6" s="515" t="s">
        <v>51</v>
      </c>
      <c r="S6" s="515"/>
      <c r="T6" s="515" t="s">
        <v>52</v>
      </c>
      <c r="U6" s="515"/>
      <c r="V6" s="8"/>
    </row>
    <row r="7" spans="2:22" ht="15.75" customHeight="1">
      <c r="B7" s="513"/>
      <c r="C7" s="513"/>
      <c r="D7" s="513"/>
      <c r="E7" s="513"/>
      <c r="F7" s="513"/>
      <c r="G7" s="513"/>
      <c r="H7" s="513"/>
      <c r="I7" s="513"/>
      <c r="J7" s="513"/>
      <c r="K7" s="377"/>
      <c r="L7" s="95" t="s">
        <v>97</v>
      </c>
      <c r="M7" s="95" t="s">
        <v>98</v>
      </c>
      <c r="N7" s="95" t="s">
        <v>97</v>
      </c>
      <c r="O7" s="95" t="s">
        <v>98</v>
      </c>
      <c r="P7" s="95" t="s">
        <v>97</v>
      </c>
      <c r="Q7" s="95" t="s">
        <v>98</v>
      </c>
      <c r="R7" s="95" t="s">
        <v>97</v>
      </c>
      <c r="S7" s="95" t="s">
        <v>98</v>
      </c>
      <c r="T7" s="95" t="s">
        <v>97</v>
      </c>
      <c r="U7" s="95" t="s">
        <v>98</v>
      </c>
      <c r="V7" s="8"/>
    </row>
    <row r="8" spans="2:13" ht="10.5" customHeight="1">
      <c r="B8" s="72"/>
      <c r="C8" s="72"/>
      <c r="D8" s="72"/>
      <c r="E8" s="72"/>
      <c r="F8" s="72"/>
      <c r="G8" s="72"/>
      <c r="H8" s="72"/>
      <c r="I8" s="72"/>
      <c r="J8" s="72"/>
      <c r="K8" s="75"/>
      <c r="L8" s="49"/>
      <c r="M8" s="7"/>
    </row>
    <row r="9" spans="2:22" s="11" customFormat="1" ht="10.5" customHeight="1">
      <c r="B9" s="78"/>
      <c r="C9" s="391" t="s">
        <v>23</v>
      </c>
      <c r="D9" s="391"/>
      <c r="E9" s="391"/>
      <c r="F9" s="391"/>
      <c r="G9" s="391"/>
      <c r="H9" s="391"/>
      <c r="I9" s="391"/>
      <c r="J9" s="391"/>
      <c r="K9" s="80"/>
      <c r="L9" s="81">
        <v>20233</v>
      </c>
      <c r="M9" s="82">
        <v>19085</v>
      </c>
      <c r="N9" s="82">
        <v>23674</v>
      </c>
      <c r="O9" s="82">
        <v>23380</v>
      </c>
      <c r="P9" s="82">
        <v>18584</v>
      </c>
      <c r="Q9" s="82">
        <v>20645</v>
      </c>
      <c r="R9" s="82">
        <v>16687</v>
      </c>
      <c r="S9" s="82">
        <v>19804</v>
      </c>
      <c r="T9" s="82">
        <v>15229</v>
      </c>
      <c r="U9" s="82">
        <v>18331</v>
      </c>
      <c r="V9" s="52"/>
    </row>
    <row r="10" spans="2:22" ht="5.25" customHeight="1">
      <c r="B10" s="72"/>
      <c r="C10" s="83"/>
      <c r="D10" s="83"/>
      <c r="E10" s="83"/>
      <c r="F10" s="83"/>
      <c r="G10" s="83"/>
      <c r="H10" s="83"/>
      <c r="I10" s="83"/>
      <c r="J10" s="83"/>
      <c r="K10" s="84"/>
      <c r="L10" s="85"/>
      <c r="M10" s="37"/>
      <c r="N10" s="37"/>
      <c r="O10" s="37"/>
      <c r="P10" s="37"/>
      <c r="Q10" s="37"/>
      <c r="R10" s="37"/>
      <c r="S10" s="37"/>
      <c r="T10" s="37"/>
      <c r="U10" s="37"/>
      <c r="V10" s="33"/>
    </row>
    <row r="11" spans="2:22" s="11" customFormat="1" ht="10.5" customHeight="1">
      <c r="B11" s="78"/>
      <c r="C11" s="391" t="s">
        <v>24</v>
      </c>
      <c r="D11" s="391"/>
      <c r="E11" s="391"/>
      <c r="F11" s="391"/>
      <c r="G11" s="391"/>
      <c r="H11" s="391"/>
      <c r="I11" s="391"/>
      <c r="J11" s="391"/>
      <c r="K11" s="80"/>
      <c r="L11" s="81">
        <v>193</v>
      </c>
      <c r="M11" s="82">
        <v>185</v>
      </c>
      <c r="N11" s="82">
        <v>274</v>
      </c>
      <c r="O11" s="82">
        <v>212</v>
      </c>
      <c r="P11" s="82">
        <v>169</v>
      </c>
      <c r="Q11" s="82">
        <v>202</v>
      </c>
      <c r="R11" s="82">
        <v>178</v>
      </c>
      <c r="S11" s="82">
        <v>219</v>
      </c>
      <c r="T11" s="82">
        <v>152</v>
      </c>
      <c r="U11" s="82">
        <v>221</v>
      </c>
      <c r="V11" s="52"/>
    </row>
    <row r="12" spans="2:22" ht="10.5" customHeight="1">
      <c r="B12" s="72"/>
      <c r="C12" s="83"/>
      <c r="D12" s="83"/>
      <c r="E12" s="83"/>
      <c r="F12" s="83"/>
      <c r="G12" s="390" t="s">
        <v>25</v>
      </c>
      <c r="H12" s="390"/>
      <c r="I12" s="390"/>
      <c r="J12" s="390"/>
      <c r="K12" s="84"/>
      <c r="L12" s="26">
        <v>122</v>
      </c>
      <c r="M12" s="24">
        <v>110</v>
      </c>
      <c r="N12" s="24">
        <v>191</v>
      </c>
      <c r="O12" s="24">
        <v>138</v>
      </c>
      <c r="P12" s="24">
        <v>103</v>
      </c>
      <c r="Q12" s="24">
        <v>139</v>
      </c>
      <c r="R12" s="24">
        <v>120</v>
      </c>
      <c r="S12" s="24">
        <v>150</v>
      </c>
      <c r="T12" s="24">
        <v>100</v>
      </c>
      <c r="U12" s="24">
        <v>121</v>
      </c>
      <c r="V12" s="33"/>
    </row>
    <row r="13" spans="2:22" ht="10.5" customHeight="1">
      <c r="B13" s="72"/>
      <c r="C13" s="83"/>
      <c r="D13" s="83"/>
      <c r="E13" s="83"/>
      <c r="F13" s="83"/>
      <c r="G13" s="390" t="s">
        <v>26</v>
      </c>
      <c r="H13" s="390"/>
      <c r="I13" s="390"/>
      <c r="J13" s="390"/>
      <c r="K13" s="84"/>
      <c r="L13" s="26">
        <v>71</v>
      </c>
      <c r="M13" s="24">
        <v>75</v>
      </c>
      <c r="N13" s="24">
        <v>83</v>
      </c>
      <c r="O13" s="24">
        <v>74</v>
      </c>
      <c r="P13" s="24">
        <v>66</v>
      </c>
      <c r="Q13" s="24">
        <v>63</v>
      </c>
      <c r="R13" s="24">
        <v>58</v>
      </c>
      <c r="S13" s="24">
        <v>69</v>
      </c>
      <c r="T13" s="24">
        <v>52</v>
      </c>
      <c r="U13" s="24">
        <v>100</v>
      </c>
      <c r="V13" s="33"/>
    </row>
    <row r="14" spans="2:22" ht="5.25" customHeight="1">
      <c r="B14" s="72"/>
      <c r="C14" s="83"/>
      <c r="D14" s="83"/>
      <c r="E14" s="83"/>
      <c r="F14" s="83"/>
      <c r="G14" s="83"/>
      <c r="H14" s="83"/>
      <c r="I14" s="83"/>
      <c r="J14" s="83"/>
      <c r="K14" s="84"/>
      <c r="L14" s="26"/>
      <c r="M14" s="24"/>
      <c r="N14" s="24"/>
      <c r="O14" s="24"/>
      <c r="P14" s="24"/>
      <c r="Q14" s="24"/>
      <c r="R14" s="24"/>
      <c r="S14" s="24"/>
      <c r="T14" s="24"/>
      <c r="U14" s="24"/>
      <c r="V14" s="33"/>
    </row>
    <row r="15" spans="2:22" s="11" customFormat="1" ht="10.5" customHeight="1">
      <c r="B15" s="78"/>
      <c r="C15" s="391" t="s">
        <v>27</v>
      </c>
      <c r="D15" s="391"/>
      <c r="E15" s="391"/>
      <c r="F15" s="391"/>
      <c r="G15" s="391"/>
      <c r="H15" s="391"/>
      <c r="I15" s="391"/>
      <c r="J15" s="391"/>
      <c r="K15" s="80"/>
      <c r="L15" s="81">
        <v>198</v>
      </c>
      <c r="M15" s="82">
        <v>207</v>
      </c>
      <c r="N15" s="82">
        <v>238</v>
      </c>
      <c r="O15" s="82">
        <v>266</v>
      </c>
      <c r="P15" s="82">
        <v>192</v>
      </c>
      <c r="Q15" s="82">
        <v>215</v>
      </c>
      <c r="R15" s="82">
        <v>165</v>
      </c>
      <c r="S15" s="82">
        <v>227</v>
      </c>
      <c r="T15" s="82">
        <v>168</v>
      </c>
      <c r="U15" s="82">
        <v>220</v>
      </c>
      <c r="V15" s="52"/>
    </row>
    <row r="16" spans="2:22" ht="10.5" customHeight="1">
      <c r="B16" s="72"/>
      <c r="C16" s="83"/>
      <c r="D16" s="83"/>
      <c r="E16" s="83"/>
      <c r="F16" s="83"/>
      <c r="G16" s="390" t="s">
        <v>25</v>
      </c>
      <c r="H16" s="390"/>
      <c r="I16" s="390"/>
      <c r="J16" s="390"/>
      <c r="K16" s="84"/>
      <c r="L16" s="26">
        <v>118</v>
      </c>
      <c r="M16" s="24">
        <v>118</v>
      </c>
      <c r="N16" s="24">
        <v>136</v>
      </c>
      <c r="O16" s="24">
        <v>164</v>
      </c>
      <c r="P16" s="24">
        <v>124</v>
      </c>
      <c r="Q16" s="24">
        <v>132</v>
      </c>
      <c r="R16" s="24">
        <v>108</v>
      </c>
      <c r="S16" s="24">
        <v>136</v>
      </c>
      <c r="T16" s="24">
        <v>109</v>
      </c>
      <c r="U16" s="24">
        <v>123</v>
      </c>
      <c r="V16" s="33"/>
    </row>
    <row r="17" spans="2:22" ht="10.5" customHeight="1">
      <c r="B17" s="72"/>
      <c r="C17" s="83"/>
      <c r="D17" s="83"/>
      <c r="E17" s="83"/>
      <c r="F17" s="83"/>
      <c r="G17" s="390" t="s">
        <v>26</v>
      </c>
      <c r="H17" s="390"/>
      <c r="I17" s="390"/>
      <c r="J17" s="390"/>
      <c r="K17" s="84"/>
      <c r="L17" s="26">
        <v>80</v>
      </c>
      <c r="M17" s="24">
        <v>89</v>
      </c>
      <c r="N17" s="24">
        <v>102</v>
      </c>
      <c r="O17" s="24">
        <v>102</v>
      </c>
      <c r="P17" s="24">
        <v>68</v>
      </c>
      <c r="Q17" s="24">
        <v>83</v>
      </c>
      <c r="R17" s="24">
        <v>57</v>
      </c>
      <c r="S17" s="24">
        <v>91</v>
      </c>
      <c r="T17" s="24">
        <v>59</v>
      </c>
      <c r="U17" s="24">
        <v>97</v>
      </c>
      <c r="V17" s="33"/>
    </row>
    <row r="18" spans="2:22" ht="5.25" customHeight="1">
      <c r="B18" s="72"/>
      <c r="C18" s="83"/>
      <c r="D18" s="83"/>
      <c r="E18" s="83"/>
      <c r="F18" s="83"/>
      <c r="G18" s="83"/>
      <c r="H18" s="83"/>
      <c r="I18" s="83"/>
      <c r="J18" s="83"/>
      <c r="K18" s="84"/>
      <c r="L18" s="85"/>
      <c r="M18" s="24"/>
      <c r="N18" s="37"/>
      <c r="O18" s="24"/>
      <c r="P18" s="37"/>
      <c r="Q18" s="24"/>
      <c r="R18" s="37"/>
      <c r="S18" s="24"/>
      <c r="T18" s="37"/>
      <c r="U18" s="24"/>
      <c r="V18" s="33"/>
    </row>
    <row r="19" spans="2:22" s="11" customFormat="1" ht="10.5" customHeight="1">
      <c r="B19" s="78"/>
      <c r="C19" s="391" t="s">
        <v>28</v>
      </c>
      <c r="D19" s="391"/>
      <c r="E19" s="391"/>
      <c r="F19" s="391"/>
      <c r="G19" s="391"/>
      <c r="H19" s="391"/>
      <c r="I19" s="391"/>
      <c r="J19" s="391"/>
      <c r="K19" s="80"/>
      <c r="L19" s="96">
        <v>78</v>
      </c>
      <c r="M19" s="25">
        <v>74</v>
      </c>
      <c r="N19" s="25">
        <v>108</v>
      </c>
      <c r="O19" s="25">
        <v>119</v>
      </c>
      <c r="P19" s="25">
        <v>97</v>
      </c>
      <c r="Q19" s="25">
        <v>93</v>
      </c>
      <c r="R19" s="25">
        <v>75</v>
      </c>
      <c r="S19" s="25">
        <v>93</v>
      </c>
      <c r="T19" s="25">
        <v>74</v>
      </c>
      <c r="U19" s="25">
        <v>92</v>
      </c>
      <c r="V19" s="52"/>
    </row>
    <row r="20" spans="2:22" ht="5.25" customHeight="1">
      <c r="B20" s="72"/>
      <c r="C20" s="83"/>
      <c r="D20" s="83"/>
      <c r="E20" s="83"/>
      <c r="F20" s="83"/>
      <c r="G20" s="83"/>
      <c r="H20" s="83"/>
      <c r="I20" s="83"/>
      <c r="J20" s="83"/>
      <c r="K20" s="84"/>
      <c r="L20" s="85"/>
      <c r="M20" s="24"/>
      <c r="N20" s="37"/>
      <c r="O20" s="24"/>
      <c r="P20" s="37"/>
      <c r="Q20" s="24"/>
      <c r="R20" s="37"/>
      <c r="S20" s="24"/>
      <c r="T20" s="37"/>
      <c r="U20" s="24"/>
      <c r="V20" s="33"/>
    </row>
    <row r="21" spans="2:22" s="11" customFormat="1" ht="10.5" customHeight="1">
      <c r="B21" s="78"/>
      <c r="C21" s="391" t="s">
        <v>29</v>
      </c>
      <c r="D21" s="391"/>
      <c r="E21" s="391"/>
      <c r="F21" s="391"/>
      <c r="G21" s="391"/>
      <c r="H21" s="391"/>
      <c r="I21" s="391"/>
      <c r="J21" s="391"/>
      <c r="K21" s="80"/>
      <c r="L21" s="81">
        <v>175</v>
      </c>
      <c r="M21" s="82">
        <v>163</v>
      </c>
      <c r="N21" s="82">
        <v>184</v>
      </c>
      <c r="O21" s="82">
        <v>181</v>
      </c>
      <c r="P21" s="82">
        <v>153</v>
      </c>
      <c r="Q21" s="82">
        <v>171</v>
      </c>
      <c r="R21" s="82">
        <v>119</v>
      </c>
      <c r="S21" s="82">
        <v>155</v>
      </c>
      <c r="T21" s="82">
        <v>122</v>
      </c>
      <c r="U21" s="82">
        <v>162</v>
      </c>
      <c r="V21" s="52"/>
    </row>
    <row r="22" spans="2:22" ht="10.5" customHeight="1">
      <c r="B22" s="72"/>
      <c r="C22" s="83"/>
      <c r="D22" s="83"/>
      <c r="E22" s="83"/>
      <c r="F22" s="83"/>
      <c r="G22" s="390" t="s">
        <v>25</v>
      </c>
      <c r="H22" s="390"/>
      <c r="I22" s="390"/>
      <c r="J22" s="390"/>
      <c r="K22" s="84"/>
      <c r="L22" s="26">
        <v>38</v>
      </c>
      <c r="M22" s="24">
        <v>36</v>
      </c>
      <c r="N22" s="24">
        <v>34</v>
      </c>
      <c r="O22" s="24">
        <v>42</v>
      </c>
      <c r="P22" s="24">
        <v>37</v>
      </c>
      <c r="Q22" s="24">
        <v>45</v>
      </c>
      <c r="R22" s="24">
        <v>29</v>
      </c>
      <c r="S22" s="24">
        <v>52</v>
      </c>
      <c r="T22" s="24">
        <v>31</v>
      </c>
      <c r="U22" s="24">
        <v>48</v>
      </c>
      <c r="V22" s="33"/>
    </row>
    <row r="23" spans="2:22" ht="10.5" customHeight="1">
      <c r="B23" s="72"/>
      <c r="C23" s="83"/>
      <c r="D23" s="83"/>
      <c r="E23" s="83"/>
      <c r="F23" s="83"/>
      <c r="G23" s="390" t="s">
        <v>26</v>
      </c>
      <c r="H23" s="390"/>
      <c r="I23" s="390"/>
      <c r="J23" s="390"/>
      <c r="K23" s="84"/>
      <c r="L23" s="26">
        <v>77</v>
      </c>
      <c r="M23" s="24">
        <v>88</v>
      </c>
      <c r="N23" s="24">
        <v>97</v>
      </c>
      <c r="O23" s="24">
        <v>100</v>
      </c>
      <c r="P23" s="24">
        <v>88</v>
      </c>
      <c r="Q23" s="24">
        <v>86</v>
      </c>
      <c r="R23" s="24">
        <v>64</v>
      </c>
      <c r="S23" s="24">
        <v>68</v>
      </c>
      <c r="T23" s="24">
        <v>61</v>
      </c>
      <c r="U23" s="24">
        <v>84</v>
      </c>
      <c r="V23" s="33"/>
    </row>
    <row r="24" spans="2:22" ht="10.5" customHeight="1">
      <c r="B24" s="72"/>
      <c r="C24" s="83"/>
      <c r="D24" s="83"/>
      <c r="E24" s="83"/>
      <c r="F24" s="83"/>
      <c r="G24" s="390" t="s">
        <v>30</v>
      </c>
      <c r="H24" s="390"/>
      <c r="I24" s="390"/>
      <c r="J24" s="390"/>
      <c r="K24" s="84"/>
      <c r="L24" s="26">
        <v>60</v>
      </c>
      <c r="M24" s="24">
        <v>39</v>
      </c>
      <c r="N24" s="24">
        <v>53</v>
      </c>
      <c r="O24" s="24">
        <v>39</v>
      </c>
      <c r="P24" s="24">
        <v>28</v>
      </c>
      <c r="Q24" s="24">
        <v>40</v>
      </c>
      <c r="R24" s="24">
        <v>26</v>
      </c>
      <c r="S24" s="24">
        <v>35</v>
      </c>
      <c r="T24" s="24">
        <v>30</v>
      </c>
      <c r="U24" s="24">
        <v>30</v>
      </c>
      <c r="V24" s="33"/>
    </row>
    <row r="25" spans="2:22" ht="5.25" customHeight="1">
      <c r="B25" s="72"/>
      <c r="C25" s="83"/>
      <c r="D25" s="83"/>
      <c r="E25" s="83"/>
      <c r="F25" s="83"/>
      <c r="G25" s="83"/>
      <c r="H25" s="83"/>
      <c r="I25" s="83"/>
      <c r="J25" s="83"/>
      <c r="K25" s="84"/>
      <c r="L25" s="26"/>
      <c r="M25" s="24"/>
      <c r="N25" s="24"/>
      <c r="O25" s="24"/>
      <c r="P25" s="24"/>
      <c r="Q25" s="24"/>
      <c r="R25" s="24"/>
      <c r="S25" s="24"/>
      <c r="T25" s="24"/>
      <c r="U25" s="24"/>
      <c r="V25" s="33"/>
    </row>
    <row r="26" spans="2:22" s="11" customFormat="1" ht="10.5" customHeight="1">
      <c r="B26" s="78"/>
      <c r="C26" s="391" t="s">
        <v>31</v>
      </c>
      <c r="D26" s="391"/>
      <c r="E26" s="391"/>
      <c r="F26" s="391"/>
      <c r="G26" s="391"/>
      <c r="H26" s="391"/>
      <c r="I26" s="391"/>
      <c r="J26" s="391"/>
      <c r="K26" s="80"/>
      <c r="L26" s="81">
        <v>202</v>
      </c>
      <c r="M26" s="82">
        <v>163</v>
      </c>
      <c r="N26" s="82">
        <v>195</v>
      </c>
      <c r="O26" s="82">
        <v>202</v>
      </c>
      <c r="P26" s="82">
        <v>142</v>
      </c>
      <c r="Q26" s="82">
        <v>140</v>
      </c>
      <c r="R26" s="82">
        <v>104</v>
      </c>
      <c r="S26" s="82">
        <v>148</v>
      </c>
      <c r="T26" s="82">
        <v>81</v>
      </c>
      <c r="U26" s="82">
        <v>119</v>
      </c>
      <c r="V26" s="52"/>
    </row>
    <row r="27" spans="2:22" ht="10.5" customHeight="1">
      <c r="B27" s="72"/>
      <c r="C27" s="83"/>
      <c r="D27" s="83"/>
      <c r="E27" s="83"/>
      <c r="F27" s="83"/>
      <c r="G27" s="390" t="s">
        <v>25</v>
      </c>
      <c r="H27" s="390"/>
      <c r="I27" s="390"/>
      <c r="J27" s="390"/>
      <c r="K27" s="84"/>
      <c r="L27" s="26">
        <v>77</v>
      </c>
      <c r="M27" s="24">
        <v>57</v>
      </c>
      <c r="N27" s="24">
        <v>71</v>
      </c>
      <c r="O27" s="24">
        <v>61</v>
      </c>
      <c r="P27" s="24">
        <v>52</v>
      </c>
      <c r="Q27" s="24">
        <v>40</v>
      </c>
      <c r="R27" s="24">
        <v>32</v>
      </c>
      <c r="S27" s="24">
        <v>38</v>
      </c>
      <c r="T27" s="24">
        <v>30</v>
      </c>
      <c r="U27" s="24">
        <v>43</v>
      </c>
      <c r="V27" s="33"/>
    </row>
    <row r="28" spans="2:22" ht="10.5" customHeight="1">
      <c r="B28" s="72"/>
      <c r="C28" s="83"/>
      <c r="D28" s="83"/>
      <c r="E28" s="83"/>
      <c r="F28" s="83"/>
      <c r="G28" s="390" t="s">
        <v>26</v>
      </c>
      <c r="H28" s="390"/>
      <c r="I28" s="390"/>
      <c r="J28" s="390"/>
      <c r="K28" s="84"/>
      <c r="L28" s="26">
        <v>125</v>
      </c>
      <c r="M28" s="24">
        <v>106</v>
      </c>
      <c r="N28" s="24">
        <v>124</v>
      </c>
      <c r="O28" s="24">
        <v>141</v>
      </c>
      <c r="P28" s="24">
        <v>90</v>
      </c>
      <c r="Q28" s="24">
        <v>100</v>
      </c>
      <c r="R28" s="24">
        <v>72</v>
      </c>
      <c r="S28" s="24">
        <v>110</v>
      </c>
      <c r="T28" s="24">
        <v>51</v>
      </c>
      <c r="U28" s="24">
        <v>76</v>
      </c>
      <c r="V28" s="33"/>
    </row>
    <row r="29" spans="2:22" ht="5.25" customHeight="1">
      <c r="B29" s="72"/>
      <c r="C29" s="83"/>
      <c r="D29" s="83"/>
      <c r="E29" s="83"/>
      <c r="F29" s="83"/>
      <c r="G29" s="83"/>
      <c r="H29" s="83"/>
      <c r="I29" s="83"/>
      <c r="J29" s="83"/>
      <c r="K29" s="84"/>
      <c r="L29" s="26"/>
      <c r="M29" s="24"/>
      <c r="N29" s="24"/>
      <c r="O29" s="24"/>
      <c r="P29" s="24"/>
      <c r="Q29" s="24"/>
      <c r="R29" s="24"/>
      <c r="S29" s="24"/>
      <c r="T29" s="24"/>
      <c r="U29" s="24"/>
      <c r="V29" s="33"/>
    </row>
    <row r="30" spans="2:22" s="11" customFormat="1" ht="10.5" customHeight="1">
      <c r="B30" s="78"/>
      <c r="C30" s="391" t="s">
        <v>32</v>
      </c>
      <c r="D30" s="391"/>
      <c r="E30" s="391"/>
      <c r="F30" s="391"/>
      <c r="G30" s="391"/>
      <c r="H30" s="391"/>
      <c r="I30" s="391"/>
      <c r="J30" s="391"/>
      <c r="K30" s="80"/>
      <c r="L30" s="81">
        <v>287</v>
      </c>
      <c r="M30" s="82">
        <v>248</v>
      </c>
      <c r="N30" s="82">
        <v>323</v>
      </c>
      <c r="O30" s="82">
        <v>283</v>
      </c>
      <c r="P30" s="82">
        <v>248</v>
      </c>
      <c r="Q30" s="82">
        <v>241</v>
      </c>
      <c r="R30" s="82">
        <v>195</v>
      </c>
      <c r="S30" s="82">
        <v>239</v>
      </c>
      <c r="T30" s="82">
        <v>209</v>
      </c>
      <c r="U30" s="82">
        <v>277</v>
      </c>
      <c r="V30" s="52"/>
    </row>
    <row r="31" spans="2:22" ht="10.5" customHeight="1">
      <c r="B31" s="72"/>
      <c r="C31" s="83"/>
      <c r="D31" s="83"/>
      <c r="E31" s="83"/>
      <c r="F31" s="83"/>
      <c r="G31" s="390" t="s">
        <v>25</v>
      </c>
      <c r="H31" s="390"/>
      <c r="I31" s="390"/>
      <c r="J31" s="390"/>
      <c r="K31" s="84"/>
      <c r="L31" s="26">
        <v>66</v>
      </c>
      <c r="M31" s="24">
        <v>75</v>
      </c>
      <c r="N31" s="24">
        <v>69</v>
      </c>
      <c r="O31" s="24">
        <v>63</v>
      </c>
      <c r="P31" s="24">
        <v>62</v>
      </c>
      <c r="Q31" s="24">
        <v>57</v>
      </c>
      <c r="R31" s="24">
        <v>49</v>
      </c>
      <c r="S31" s="24">
        <v>78</v>
      </c>
      <c r="T31" s="24">
        <v>62</v>
      </c>
      <c r="U31" s="24">
        <v>87</v>
      </c>
      <c r="V31" s="33"/>
    </row>
    <row r="32" spans="2:22" ht="10.5" customHeight="1">
      <c r="B32" s="72"/>
      <c r="C32" s="83"/>
      <c r="D32" s="83"/>
      <c r="E32" s="83"/>
      <c r="F32" s="83"/>
      <c r="G32" s="390" t="s">
        <v>26</v>
      </c>
      <c r="H32" s="390"/>
      <c r="I32" s="390"/>
      <c r="J32" s="390"/>
      <c r="K32" s="84"/>
      <c r="L32" s="26">
        <v>92</v>
      </c>
      <c r="M32" s="24">
        <v>75</v>
      </c>
      <c r="N32" s="24">
        <v>93</v>
      </c>
      <c r="O32" s="24">
        <v>81</v>
      </c>
      <c r="P32" s="24">
        <v>68</v>
      </c>
      <c r="Q32" s="24">
        <v>70</v>
      </c>
      <c r="R32" s="24">
        <v>49</v>
      </c>
      <c r="S32" s="24">
        <v>66</v>
      </c>
      <c r="T32" s="24">
        <v>40</v>
      </c>
      <c r="U32" s="24">
        <v>53</v>
      </c>
      <c r="V32" s="33"/>
    </row>
    <row r="33" spans="2:22" ht="10.5" customHeight="1">
      <c r="B33" s="72"/>
      <c r="C33" s="83"/>
      <c r="D33" s="83"/>
      <c r="E33" s="83"/>
      <c r="F33" s="83"/>
      <c r="G33" s="390" t="s">
        <v>30</v>
      </c>
      <c r="H33" s="390"/>
      <c r="I33" s="390"/>
      <c r="J33" s="390"/>
      <c r="K33" s="84"/>
      <c r="L33" s="26">
        <v>99</v>
      </c>
      <c r="M33" s="24">
        <v>66</v>
      </c>
      <c r="N33" s="24">
        <v>117</v>
      </c>
      <c r="O33" s="24">
        <v>94</v>
      </c>
      <c r="P33" s="24">
        <v>79</v>
      </c>
      <c r="Q33" s="24">
        <v>74</v>
      </c>
      <c r="R33" s="24">
        <v>76</v>
      </c>
      <c r="S33" s="24">
        <v>70</v>
      </c>
      <c r="T33" s="24">
        <v>76</v>
      </c>
      <c r="U33" s="24">
        <v>98</v>
      </c>
      <c r="V33" s="33"/>
    </row>
    <row r="34" spans="2:22" ht="10.5" customHeight="1">
      <c r="B34" s="72"/>
      <c r="C34" s="83"/>
      <c r="D34" s="83"/>
      <c r="E34" s="83"/>
      <c r="F34" s="83"/>
      <c r="G34" s="390" t="s">
        <v>33</v>
      </c>
      <c r="H34" s="390"/>
      <c r="I34" s="390"/>
      <c r="J34" s="390"/>
      <c r="K34" s="84"/>
      <c r="L34" s="26">
        <v>30</v>
      </c>
      <c r="M34" s="24">
        <v>32</v>
      </c>
      <c r="N34" s="24">
        <v>44</v>
      </c>
      <c r="O34" s="24">
        <v>45</v>
      </c>
      <c r="P34" s="24">
        <v>39</v>
      </c>
      <c r="Q34" s="24">
        <v>40</v>
      </c>
      <c r="R34" s="24">
        <v>21</v>
      </c>
      <c r="S34" s="24">
        <v>25</v>
      </c>
      <c r="T34" s="24">
        <v>31</v>
      </c>
      <c r="U34" s="24">
        <v>39</v>
      </c>
      <c r="V34" s="33"/>
    </row>
    <row r="35" spans="2:22" ht="5.25" customHeight="1">
      <c r="B35" s="72"/>
      <c r="C35" s="83"/>
      <c r="D35" s="83"/>
      <c r="E35" s="83"/>
      <c r="F35" s="83"/>
      <c r="G35" s="83"/>
      <c r="H35" s="83"/>
      <c r="I35" s="83"/>
      <c r="J35" s="83"/>
      <c r="K35" s="84"/>
      <c r="L35" s="26"/>
      <c r="M35" s="24"/>
      <c r="N35" s="24"/>
      <c r="O35" s="24"/>
      <c r="P35" s="24"/>
      <c r="Q35" s="24"/>
      <c r="R35" s="24"/>
      <c r="S35" s="24"/>
      <c r="T35" s="24"/>
      <c r="U35" s="24"/>
      <c r="V35" s="33"/>
    </row>
    <row r="36" spans="2:22" s="11" customFormat="1" ht="10.5" customHeight="1">
      <c r="B36" s="78"/>
      <c r="C36" s="391" t="s">
        <v>34</v>
      </c>
      <c r="D36" s="391"/>
      <c r="E36" s="391"/>
      <c r="F36" s="391"/>
      <c r="G36" s="391"/>
      <c r="H36" s="391"/>
      <c r="I36" s="391"/>
      <c r="J36" s="391"/>
      <c r="K36" s="80"/>
      <c r="L36" s="81">
        <v>262</v>
      </c>
      <c r="M36" s="82">
        <v>231</v>
      </c>
      <c r="N36" s="82">
        <v>316</v>
      </c>
      <c r="O36" s="82">
        <v>256</v>
      </c>
      <c r="P36" s="82">
        <v>199</v>
      </c>
      <c r="Q36" s="82">
        <v>208</v>
      </c>
      <c r="R36" s="82">
        <v>146</v>
      </c>
      <c r="S36" s="82">
        <v>174</v>
      </c>
      <c r="T36" s="82">
        <v>132</v>
      </c>
      <c r="U36" s="82">
        <v>164</v>
      </c>
      <c r="V36" s="52"/>
    </row>
    <row r="37" spans="2:22" ht="10.5" customHeight="1">
      <c r="B37" s="72"/>
      <c r="C37" s="83"/>
      <c r="D37" s="83"/>
      <c r="E37" s="83"/>
      <c r="F37" s="83"/>
      <c r="G37" s="390" t="s">
        <v>25</v>
      </c>
      <c r="H37" s="390"/>
      <c r="I37" s="390"/>
      <c r="J37" s="390"/>
      <c r="K37" s="84"/>
      <c r="L37" s="26">
        <v>59</v>
      </c>
      <c r="M37" s="24">
        <v>62</v>
      </c>
      <c r="N37" s="24">
        <v>73</v>
      </c>
      <c r="O37" s="24">
        <v>69</v>
      </c>
      <c r="P37" s="24">
        <v>49</v>
      </c>
      <c r="Q37" s="24">
        <v>61</v>
      </c>
      <c r="R37" s="24">
        <v>38</v>
      </c>
      <c r="S37" s="24">
        <v>53</v>
      </c>
      <c r="T37" s="24">
        <v>38</v>
      </c>
      <c r="U37" s="24">
        <v>42</v>
      </c>
      <c r="V37" s="33"/>
    </row>
    <row r="38" spans="2:22" ht="10.5" customHeight="1">
      <c r="B38" s="72"/>
      <c r="C38" s="83"/>
      <c r="D38" s="83"/>
      <c r="E38" s="83"/>
      <c r="F38" s="83"/>
      <c r="G38" s="390" t="s">
        <v>26</v>
      </c>
      <c r="H38" s="390"/>
      <c r="I38" s="390"/>
      <c r="J38" s="390"/>
      <c r="K38" s="84"/>
      <c r="L38" s="26">
        <v>77</v>
      </c>
      <c r="M38" s="24">
        <v>70</v>
      </c>
      <c r="N38" s="24">
        <v>79</v>
      </c>
      <c r="O38" s="24">
        <v>71</v>
      </c>
      <c r="P38" s="24">
        <v>66</v>
      </c>
      <c r="Q38" s="24">
        <v>60</v>
      </c>
      <c r="R38" s="24">
        <v>40</v>
      </c>
      <c r="S38" s="24">
        <v>46</v>
      </c>
      <c r="T38" s="24">
        <v>30</v>
      </c>
      <c r="U38" s="24">
        <v>46</v>
      </c>
      <c r="V38" s="33"/>
    </row>
    <row r="39" spans="2:22" ht="10.5" customHeight="1">
      <c r="B39" s="72"/>
      <c r="C39" s="83"/>
      <c r="D39" s="83"/>
      <c r="E39" s="83"/>
      <c r="F39" s="83"/>
      <c r="G39" s="390" t="s">
        <v>30</v>
      </c>
      <c r="H39" s="390"/>
      <c r="I39" s="390"/>
      <c r="J39" s="390"/>
      <c r="K39" s="84"/>
      <c r="L39" s="26">
        <v>126</v>
      </c>
      <c r="M39" s="24">
        <v>99</v>
      </c>
      <c r="N39" s="24">
        <v>164</v>
      </c>
      <c r="O39" s="24">
        <v>116</v>
      </c>
      <c r="P39" s="24">
        <v>84</v>
      </c>
      <c r="Q39" s="24">
        <v>87</v>
      </c>
      <c r="R39" s="24">
        <v>68</v>
      </c>
      <c r="S39" s="24">
        <v>75</v>
      </c>
      <c r="T39" s="24">
        <v>64</v>
      </c>
      <c r="U39" s="24">
        <v>76</v>
      </c>
      <c r="V39" s="33"/>
    </row>
    <row r="40" spans="2:22" ht="5.25" customHeight="1">
      <c r="B40" s="72"/>
      <c r="C40" s="83"/>
      <c r="D40" s="83"/>
      <c r="E40" s="83"/>
      <c r="F40" s="83"/>
      <c r="G40" s="83"/>
      <c r="H40" s="83"/>
      <c r="I40" s="83"/>
      <c r="J40" s="83"/>
      <c r="K40" s="84"/>
      <c r="L40" s="26"/>
      <c r="M40" s="24"/>
      <c r="N40" s="24"/>
      <c r="O40" s="24"/>
      <c r="P40" s="24"/>
      <c r="Q40" s="24"/>
      <c r="R40" s="24"/>
      <c r="S40" s="24"/>
      <c r="T40" s="24"/>
      <c r="U40" s="24"/>
      <c r="V40" s="33"/>
    </row>
    <row r="41" spans="2:22" s="11" customFormat="1" ht="10.5" customHeight="1">
      <c r="B41" s="78"/>
      <c r="C41" s="391" t="s">
        <v>35</v>
      </c>
      <c r="D41" s="391"/>
      <c r="E41" s="391"/>
      <c r="F41" s="391"/>
      <c r="G41" s="391"/>
      <c r="H41" s="391"/>
      <c r="I41" s="391"/>
      <c r="J41" s="391"/>
      <c r="K41" s="80"/>
      <c r="L41" s="81">
        <v>473</v>
      </c>
      <c r="M41" s="82">
        <v>441</v>
      </c>
      <c r="N41" s="82">
        <v>582</v>
      </c>
      <c r="O41" s="82">
        <v>582</v>
      </c>
      <c r="P41" s="82">
        <v>416</v>
      </c>
      <c r="Q41" s="82">
        <v>479</v>
      </c>
      <c r="R41" s="82">
        <v>350</v>
      </c>
      <c r="S41" s="82">
        <v>422</v>
      </c>
      <c r="T41" s="82">
        <v>314</v>
      </c>
      <c r="U41" s="82">
        <v>351</v>
      </c>
      <c r="V41" s="52"/>
    </row>
    <row r="42" spans="2:22" ht="10.5" customHeight="1">
      <c r="B42" s="72"/>
      <c r="C42" s="83"/>
      <c r="D42" s="83"/>
      <c r="E42" s="83"/>
      <c r="F42" s="83"/>
      <c r="G42" s="390" t="s">
        <v>25</v>
      </c>
      <c r="H42" s="390"/>
      <c r="I42" s="390"/>
      <c r="J42" s="390"/>
      <c r="K42" s="84"/>
      <c r="L42" s="26">
        <v>62</v>
      </c>
      <c r="M42" s="24">
        <v>60</v>
      </c>
      <c r="N42" s="24">
        <v>83</v>
      </c>
      <c r="O42" s="24">
        <v>75</v>
      </c>
      <c r="P42" s="24">
        <v>61</v>
      </c>
      <c r="Q42" s="24">
        <v>65</v>
      </c>
      <c r="R42" s="24">
        <v>43</v>
      </c>
      <c r="S42" s="24">
        <v>69</v>
      </c>
      <c r="T42" s="24">
        <v>51</v>
      </c>
      <c r="U42" s="24">
        <v>56</v>
      </c>
      <c r="V42" s="33"/>
    </row>
    <row r="43" spans="2:22" ht="10.5" customHeight="1">
      <c r="B43" s="72"/>
      <c r="C43" s="83"/>
      <c r="D43" s="83"/>
      <c r="E43" s="83"/>
      <c r="F43" s="83"/>
      <c r="G43" s="390" t="s">
        <v>26</v>
      </c>
      <c r="H43" s="390"/>
      <c r="I43" s="390"/>
      <c r="J43" s="390"/>
      <c r="K43" s="84"/>
      <c r="L43" s="26">
        <v>64</v>
      </c>
      <c r="M43" s="24">
        <v>52</v>
      </c>
      <c r="N43" s="24">
        <v>84</v>
      </c>
      <c r="O43" s="24">
        <v>93</v>
      </c>
      <c r="P43" s="24">
        <v>56</v>
      </c>
      <c r="Q43" s="24">
        <v>64</v>
      </c>
      <c r="R43" s="24">
        <v>45</v>
      </c>
      <c r="S43" s="24">
        <v>52</v>
      </c>
      <c r="T43" s="24">
        <v>37</v>
      </c>
      <c r="U43" s="24">
        <v>58</v>
      </c>
      <c r="V43" s="33"/>
    </row>
    <row r="44" spans="2:22" ht="10.5" customHeight="1">
      <c r="B44" s="72"/>
      <c r="C44" s="83"/>
      <c r="D44" s="83"/>
      <c r="E44" s="83"/>
      <c r="F44" s="83"/>
      <c r="G44" s="390" t="s">
        <v>30</v>
      </c>
      <c r="H44" s="390"/>
      <c r="I44" s="390"/>
      <c r="J44" s="390"/>
      <c r="K44" s="84"/>
      <c r="L44" s="26">
        <v>88</v>
      </c>
      <c r="M44" s="24">
        <v>70</v>
      </c>
      <c r="N44" s="24">
        <v>86</v>
      </c>
      <c r="O44" s="24">
        <v>85</v>
      </c>
      <c r="P44" s="24">
        <v>71</v>
      </c>
      <c r="Q44" s="24">
        <v>88</v>
      </c>
      <c r="R44" s="24">
        <v>53</v>
      </c>
      <c r="S44" s="24">
        <v>56</v>
      </c>
      <c r="T44" s="24">
        <v>36</v>
      </c>
      <c r="U44" s="24">
        <v>48</v>
      </c>
      <c r="V44" s="33"/>
    </row>
    <row r="45" spans="2:22" ht="10.5" customHeight="1">
      <c r="B45" s="72"/>
      <c r="C45" s="83"/>
      <c r="D45" s="83"/>
      <c r="E45" s="83"/>
      <c r="F45" s="83"/>
      <c r="G45" s="390" t="s">
        <v>33</v>
      </c>
      <c r="H45" s="390"/>
      <c r="I45" s="390"/>
      <c r="J45" s="390"/>
      <c r="K45" s="84"/>
      <c r="L45" s="26">
        <v>82</v>
      </c>
      <c r="M45" s="24">
        <v>81</v>
      </c>
      <c r="N45" s="24">
        <v>129</v>
      </c>
      <c r="O45" s="24">
        <v>116</v>
      </c>
      <c r="P45" s="24">
        <v>105</v>
      </c>
      <c r="Q45" s="24">
        <v>101</v>
      </c>
      <c r="R45" s="24">
        <v>83</v>
      </c>
      <c r="S45" s="24">
        <v>85</v>
      </c>
      <c r="T45" s="24">
        <v>71</v>
      </c>
      <c r="U45" s="24">
        <v>77</v>
      </c>
      <c r="V45" s="33"/>
    </row>
    <row r="46" spans="2:22" ht="10.5" customHeight="1">
      <c r="B46" s="72"/>
      <c r="C46" s="83"/>
      <c r="D46" s="83"/>
      <c r="E46" s="83"/>
      <c r="F46" s="83"/>
      <c r="G46" s="390" t="s">
        <v>36</v>
      </c>
      <c r="H46" s="390"/>
      <c r="I46" s="390"/>
      <c r="J46" s="390"/>
      <c r="K46" s="84"/>
      <c r="L46" s="26">
        <v>85</v>
      </c>
      <c r="M46" s="24">
        <v>89</v>
      </c>
      <c r="N46" s="24">
        <v>103</v>
      </c>
      <c r="O46" s="24">
        <v>105</v>
      </c>
      <c r="P46" s="24">
        <v>79</v>
      </c>
      <c r="Q46" s="24">
        <v>90</v>
      </c>
      <c r="R46" s="24">
        <v>68</v>
      </c>
      <c r="S46" s="24">
        <v>86</v>
      </c>
      <c r="T46" s="24">
        <v>75</v>
      </c>
      <c r="U46" s="24">
        <v>63</v>
      </c>
      <c r="V46" s="33"/>
    </row>
    <row r="47" spans="2:22" ht="10.5" customHeight="1">
      <c r="B47" s="72"/>
      <c r="C47" s="83"/>
      <c r="D47" s="83"/>
      <c r="E47" s="83"/>
      <c r="F47" s="83"/>
      <c r="G47" s="390" t="s">
        <v>37</v>
      </c>
      <c r="H47" s="390"/>
      <c r="I47" s="390"/>
      <c r="J47" s="390"/>
      <c r="K47" s="84"/>
      <c r="L47" s="26">
        <v>92</v>
      </c>
      <c r="M47" s="24">
        <v>89</v>
      </c>
      <c r="N47" s="24">
        <v>97</v>
      </c>
      <c r="O47" s="24">
        <v>108</v>
      </c>
      <c r="P47" s="24">
        <v>44</v>
      </c>
      <c r="Q47" s="24">
        <v>71</v>
      </c>
      <c r="R47" s="24">
        <v>58</v>
      </c>
      <c r="S47" s="24">
        <v>74</v>
      </c>
      <c r="T47" s="24">
        <v>44</v>
      </c>
      <c r="U47" s="24">
        <v>49</v>
      </c>
      <c r="V47" s="33"/>
    </row>
    <row r="48" spans="2:22" ht="5.25" customHeight="1">
      <c r="B48" s="72"/>
      <c r="C48" s="83"/>
      <c r="D48" s="83"/>
      <c r="E48" s="83"/>
      <c r="F48" s="83"/>
      <c r="G48" s="83"/>
      <c r="H48" s="83"/>
      <c r="I48" s="83"/>
      <c r="J48" s="83"/>
      <c r="K48" s="84"/>
      <c r="L48" s="26"/>
      <c r="M48" s="24"/>
      <c r="N48" s="24"/>
      <c r="O48" s="24"/>
      <c r="P48" s="24"/>
      <c r="Q48" s="24"/>
      <c r="R48" s="24"/>
      <c r="S48" s="24"/>
      <c r="U48" s="24"/>
      <c r="V48" s="33"/>
    </row>
    <row r="49" spans="2:22" s="11" customFormat="1" ht="10.5" customHeight="1">
      <c r="B49" s="78"/>
      <c r="C49" s="391" t="s">
        <v>38</v>
      </c>
      <c r="D49" s="391"/>
      <c r="E49" s="391"/>
      <c r="F49" s="391"/>
      <c r="G49" s="391"/>
      <c r="H49" s="391"/>
      <c r="I49" s="391"/>
      <c r="J49" s="391"/>
      <c r="K49" s="80"/>
      <c r="L49" s="81">
        <v>264</v>
      </c>
      <c r="M49" s="82">
        <v>265</v>
      </c>
      <c r="N49" s="82">
        <v>322</v>
      </c>
      <c r="O49" s="82">
        <v>319</v>
      </c>
      <c r="P49" s="82">
        <v>223</v>
      </c>
      <c r="Q49" s="82">
        <v>252</v>
      </c>
      <c r="R49" s="82">
        <v>198</v>
      </c>
      <c r="S49" s="82">
        <v>192</v>
      </c>
      <c r="T49" s="25">
        <v>143</v>
      </c>
      <c r="U49" s="82">
        <v>162</v>
      </c>
      <c r="V49" s="52"/>
    </row>
    <row r="50" spans="2:22" ht="10.5" customHeight="1">
      <c r="B50" s="72"/>
      <c r="C50" s="83"/>
      <c r="D50" s="83"/>
      <c r="E50" s="83"/>
      <c r="F50" s="83"/>
      <c r="G50" s="390" t="s">
        <v>25</v>
      </c>
      <c r="H50" s="390"/>
      <c r="I50" s="390"/>
      <c r="J50" s="390"/>
      <c r="K50" s="84"/>
      <c r="L50" s="26">
        <v>77</v>
      </c>
      <c r="M50" s="24">
        <v>80</v>
      </c>
      <c r="N50" s="24">
        <v>93</v>
      </c>
      <c r="O50" s="24">
        <v>91</v>
      </c>
      <c r="P50" s="24">
        <v>70</v>
      </c>
      <c r="Q50" s="24">
        <v>65</v>
      </c>
      <c r="R50" s="24">
        <v>66</v>
      </c>
      <c r="S50" s="24">
        <v>59</v>
      </c>
      <c r="T50" s="24">
        <v>43</v>
      </c>
      <c r="U50" s="24">
        <v>47</v>
      </c>
      <c r="V50" s="33"/>
    </row>
    <row r="51" spans="2:22" ht="10.5" customHeight="1">
      <c r="B51" s="72"/>
      <c r="C51" s="83"/>
      <c r="D51" s="83"/>
      <c r="E51" s="83"/>
      <c r="F51" s="83"/>
      <c r="G51" s="390" t="s">
        <v>26</v>
      </c>
      <c r="H51" s="390"/>
      <c r="I51" s="390"/>
      <c r="J51" s="390"/>
      <c r="K51" s="84"/>
      <c r="L51" s="26">
        <v>65</v>
      </c>
      <c r="M51" s="24">
        <v>83</v>
      </c>
      <c r="N51" s="24">
        <v>96</v>
      </c>
      <c r="O51" s="24">
        <v>93</v>
      </c>
      <c r="P51" s="24">
        <v>65</v>
      </c>
      <c r="Q51" s="24">
        <v>84</v>
      </c>
      <c r="R51" s="24">
        <v>51</v>
      </c>
      <c r="S51" s="24">
        <v>45</v>
      </c>
      <c r="T51" s="24">
        <v>41</v>
      </c>
      <c r="U51" s="24">
        <v>51</v>
      </c>
      <c r="V51" s="33"/>
    </row>
    <row r="52" spans="2:22" ht="10.5" customHeight="1">
      <c r="B52" s="72"/>
      <c r="C52" s="83"/>
      <c r="D52" s="83"/>
      <c r="E52" s="83"/>
      <c r="F52" s="83"/>
      <c r="G52" s="390" t="s">
        <v>30</v>
      </c>
      <c r="H52" s="390"/>
      <c r="I52" s="390"/>
      <c r="J52" s="390"/>
      <c r="K52" s="84"/>
      <c r="L52" s="26">
        <v>122</v>
      </c>
      <c r="M52" s="24">
        <v>102</v>
      </c>
      <c r="N52" s="24">
        <v>133</v>
      </c>
      <c r="O52" s="24">
        <v>135</v>
      </c>
      <c r="P52" s="24">
        <v>88</v>
      </c>
      <c r="Q52" s="24">
        <v>103</v>
      </c>
      <c r="R52" s="24">
        <v>81</v>
      </c>
      <c r="S52" s="24">
        <v>88</v>
      </c>
      <c r="T52" s="24">
        <v>59</v>
      </c>
      <c r="U52" s="24">
        <v>64</v>
      </c>
      <c r="V52" s="33"/>
    </row>
    <row r="53" spans="2:22" ht="5.25" customHeight="1">
      <c r="B53" s="72"/>
      <c r="C53" s="72"/>
      <c r="D53" s="72"/>
      <c r="E53" s="72"/>
      <c r="F53" s="72"/>
      <c r="G53" s="72"/>
      <c r="H53" s="72"/>
      <c r="I53" s="72"/>
      <c r="J53" s="72"/>
      <c r="K53" s="75"/>
      <c r="L53" s="26"/>
      <c r="M53" s="24"/>
      <c r="N53" s="24"/>
      <c r="O53" s="24"/>
      <c r="P53" s="24"/>
      <c r="Q53" s="24"/>
      <c r="R53" s="24"/>
      <c r="T53" s="24"/>
      <c r="U53" s="24"/>
      <c r="V53" s="33"/>
    </row>
    <row r="54" spans="2:22" s="11" customFormat="1" ht="10.5" customHeight="1">
      <c r="B54" s="78"/>
      <c r="C54" s="391" t="s">
        <v>39</v>
      </c>
      <c r="D54" s="391"/>
      <c r="E54" s="391"/>
      <c r="F54" s="391"/>
      <c r="G54" s="391"/>
      <c r="H54" s="391"/>
      <c r="I54" s="391"/>
      <c r="J54" s="391"/>
      <c r="K54" s="80"/>
      <c r="L54" s="81">
        <v>261</v>
      </c>
      <c r="M54" s="82">
        <v>275</v>
      </c>
      <c r="N54" s="82">
        <v>289</v>
      </c>
      <c r="O54" s="82">
        <v>266</v>
      </c>
      <c r="P54" s="82">
        <v>185</v>
      </c>
      <c r="Q54" s="82">
        <v>184</v>
      </c>
      <c r="R54" s="82">
        <v>141</v>
      </c>
      <c r="S54" s="25">
        <v>163</v>
      </c>
      <c r="T54" s="82">
        <v>112</v>
      </c>
      <c r="U54" s="82">
        <v>134</v>
      </c>
      <c r="V54" s="52"/>
    </row>
    <row r="55" spans="2:22" ht="10.5" customHeight="1">
      <c r="B55" s="72"/>
      <c r="C55" s="83"/>
      <c r="D55" s="83"/>
      <c r="E55" s="83"/>
      <c r="F55" s="83"/>
      <c r="G55" s="390" t="s">
        <v>25</v>
      </c>
      <c r="H55" s="390"/>
      <c r="I55" s="390"/>
      <c r="J55" s="390"/>
      <c r="K55" s="84"/>
      <c r="L55" s="26">
        <v>104</v>
      </c>
      <c r="M55" s="24">
        <v>108</v>
      </c>
      <c r="N55" s="24">
        <v>140</v>
      </c>
      <c r="O55" s="24">
        <v>122</v>
      </c>
      <c r="P55" s="24">
        <v>83</v>
      </c>
      <c r="Q55" s="24">
        <v>73</v>
      </c>
      <c r="R55" s="24">
        <v>64</v>
      </c>
      <c r="S55" s="37">
        <v>69</v>
      </c>
      <c r="T55" s="24">
        <v>52</v>
      </c>
      <c r="U55" s="24">
        <v>52</v>
      </c>
      <c r="V55" s="33"/>
    </row>
    <row r="56" spans="2:22" ht="10.5" customHeight="1">
      <c r="B56" s="72"/>
      <c r="C56" s="83"/>
      <c r="D56" s="83"/>
      <c r="E56" s="83"/>
      <c r="F56" s="83"/>
      <c r="G56" s="390" t="s">
        <v>26</v>
      </c>
      <c r="H56" s="390"/>
      <c r="I56" s="390"/>
      <c r="J56" s="390"/>
      <c r="K56" s="84"/>
      <c r="L56" s="26">
        <v>71</v>
      </c>
      <c r="M56" s="24">
        <v>94</v>
      </c>
      <c r="N56" s="24">
        <v>79</v>
      </c>
      <c r="O56" s="24">
        <v>83</v>
      </c>
      <c r="P56" s="24">
        <v>50</v>
      </c>
      <c r="Q56" s="24">
        <v>54</v>
      </c>
      <c r="R56" s="24">
        <v>49</v>
      </c>
      <c r="S56" s="24">
        <v>56</v>
      </c>
      <c r="T56" s="24">
        <v>36</v>
      </c>
      <c r="U56" s="24">
        <v>49</v>
      </c>
      <c r="V56" s="33"/>
    </row>
    <row r="57" spans="2:22" ht="10.5" customHeight="1">
      <c r="B57" s="72"/>
      <c r="C57" s="83"/>
      <c r="D57" s="83"/>
      <c r="E57" s="83"/>
      <c r="F57" s="83"/>
      <c r="G57" s="390" t="s">
        <v>30</v>
      </c>
      <c r="H57" s="390"/>
      <c r="I57" s="390"/>
      <c r="J57" s="390"/>
      <c r="K57" s="84"/>
      <c r="L57" s="26">
        <v>86</v>
      </c>
      <c r="M57" s="24">
        <v>73</v>
      </c>
      <c r="N57" s="24">
        <v>70</v>
      </c>
      <c r="O57" s="24">
        <v>61</v>
      </c>
      <c r="P57" s="24">
        <v>52</v>
      </c>
      <c r="Q57" s="24">
        <v>57</v>
      </c>
      <c r="R57" s="24">
        <v>28</v>
      </c>
      <c r="S57" s="24">
        <v>38</v>
      </c>
      <c r="T57" s="24">
        <v>24</v>
      </c>
      <c r="U57" s="24">
        <v>33</v>
      </c>
      <c r="V57" s="33"/>
    </row>
    <row r="58" spans="2:21" s="7" customFormat="1" ht="5.25" customHeight="1">
      <c r="B58" s="72"/>
      <c r="C58" s="72"/>
      <c r="D58" s="72"/>
      <c r="E58" s="72"/>
      <c r="F58" s="72"/>
      <c r="G58" s="72"/>
      <c r="H58" s="72"/>
      <c r="I58" s="72"/>
      <c r="J58" s="72"/>
      <c r="K58" s="75"/>
      <c r="L58" s="26"/>
      <c r="M58" s="24"/>
      <c r="N58" s="24"/>
      <c r="O58" s="24"/>
      <c r="P58" s="24"/>
      <c r="Q58" s="24"/>
      <c r="R58" s="24"/>
      <c r="S58" s="24"/>
      <c r="T58" s="24"/>
      <c r="U58" s="24"/>
    </row>
    <row r="59" spans="2:22" s="12" customFormat="1" ht="10.5" customHeight="1">
      <c r="B59" s="78"/>
      <c r="C59" s="391" t="s">
        <v>40</v>
      </c>
      <c r="D59" s="391"/>
      <c r="E59" s="391"/>
      <c r="F59" s="391"/>
      <c r="G59" s="391"/>
      <c r="H59" s="391"/>
      <c r="I59" s="391"/>
      <c r="J59" s="391"/>
      <c r="K59" s="80"/>
      <c r="L59" s="81">
        <v>292</v>
      </c>
      <c r="M59" s="82">
        <v>290</v>
      </c>
      <c r="N59" s="82">
        <v>342</v>
      </c>
      <c r="O59" s="82">
        <v>318</v>
      </c>
      <c r="P59" s="82">
        <v>218</v>
      </c>
      <c r="Q59" s="82">
        <v>216</v>
      </c>
      <c r="R59" s="82">
        <v>153</v>
      </c>
      <c r="S59" s="25">
        <v>217</v>
      </c>
      <c r="T59" s="82">
        <v>122</v>
      </c>
      <c r="U59" s="82">
        <v>213</v>
      </c>
      <c r="V59" s="52"/>
    </row>
    <row r="60" spans="2:22" ht="10.5" customHeight="1">
      <c r="B60" s="72"/>
      <c r="C60" s="83"/>
      <c r="D60" s="83"/>
      <c r="E60" s="83"/>
      <c r="F60" s="83"/>
      <c r="G60" s="390" t="s">
        <v>25</v>
      </c>
      <c r="H60" s="390"/>
      <c r="I60" s="390"/>
      <c r="J60" s="390"/>
      <c r="K60" s="84"/>
      <c r="L60" s="26">
        <v>91</v>
      </c>
      <c r="M60" s="24">
        <v>99</v>
      </c>
      <c r="N60" s="24">
        <v>98</v>
      </c>
      <c r="O60" s="24">
        <v>85</v>
      </c>
      <c r="P60" s="24">
        <v>73</v>
      </c>
      <c r="Q60" s="24">
        <v>72</v>
      </c>
      <c r="R60" s="24">
        <v>37</v>
      </c>
      <c r="S60" s="24">
        <v>62</v>
      </c>
      <c r="T60" s="24">
        <v>30</v>
      </c>
      <c r="U60" s="24">
        <v>55</v>
      </c>
      <c r="V60" s="33"/>
    </row>
    <row r="61" spans="2:22" ht="10.5" customHeight="1">
      <c r="B61" s="72"/>
      <c r="C61" s="83"/>
      <c r="D61" s="83"/>
      <c r="E61" s="83"/>
      <c r="F61" s="83"/>
      <c r="G61" s="390" t="s">
        <v>26</v>
      </c>
      <c r="H61" s="390"/>
      <c r="I61" s="390"/>
      <c r="J61" s="390"/>
      <c r="K61" s="84"/>
      <c r="L61" s="26">
        <v>81</v>
      </c>
      <c r="M61" s="24">
        <v>58</v>
      </c>
      <c r="N61" s="24">
        <v>84</v>
      </c>
      <c r="O61" s="24">
        <v>86</v>
      </c>
      <c r="P61" s="24">
        <v>58</v>
      </c>
      <c r="Q61" s="24">
        <v>47</v>
      </c>
      <c r="R61" s="24">
        <v>44</v>
      </c>
      <c r="S61" s="24">
        <v>50</v>
      </c>
      <c r="T61" s="24">
        <v>36</v>
      </c>
      <c r="U61" s="24">
        <v>54</v>
      </c>
      <c r="V61" s="33"/>
    </row>
    <row r="62" spans="2:22" ht="10.5" customHeight="1">
      <c r="B62" s="72"/>
      <c r="C62" s="83"/>
      <c r="D62" s="83"/>
      <c r="E62" s="83"/>
      <c r="F62" s="83"/>
      <c r="G62" s="390" t="s">
        <v>30</v>
      </c>
      <c r="H62" s="390"/>
      <c r="I62" s="390"/>
      <c r="J62" s="390"/>
      <c r="K62" s="84"/>
      <c r="L62" s="26">
        <v>50</v>
      </c>
      <c r="M62" s="24">
        <v>57</v>
      </c>
      <c r="N62" s="24">
        <v>76</v>
      </c>
      <c r="O62" s="24">
        <v>64</v>
      </c>
      <c r="P62" s="24">
        <v>44</v>
      </c>
      <c r="Q62" s="24">
        <v>37</v>
      </c>
      <c r="R62" s="24">
        <v>33</v>
      </c>
      <c r="S62" s="24">
        <v>48</v>
      </c>
      <c r="T62" s="24">
        <v>31</v>
      </c>
      <c r="U62" s="24">
        <v>43</v>
      </c>
      <c r="V62" s="33"/>
    </row>
    <row r="63" spans="2:22" ht="10.5" customHeight="1">
      <c r="B63" s="72"/>
      <c r="C63" s="83"/>
      <c r="D63" s="83"/>
      <c r="E63" s="83"/>
      <c r="F63" s="83"/>
      <c r="G63" s="390" t="s">
        <v>33</v>
      </c>
      <c r="H63" s="390"/>
      <c r="I63" s="390"/>
      <c r="J63" s="390"/>
      <c r="K63" s="84"/>
      <c r="L63" s="26">
        <v>70</v>
      </c>
      <c r="M63" s="24">
        <v>76</v>
      </c>
      <c r="N63" s="24">
        <v>84</v>
      </c>
      <c r="O63" s="24">
        <v>83</v>
      </c>
      <c r="P63" s="24">
        <v>43</v>
      </c>
      <c r="Q63" s="24">
        <v>60</v>
      </c>
      <c r="R63" s="24">
        <v>39</v>
      </c>
      <c r="S63" s="24">
        <v>57</v>
      </c>
      <c r="T63" s="24">
        <v>25</v>
      </c>
      <c r="U63" s="24">
        <v>61</v>
      </c>
      <c r="V63" s="33"/>
    </row>
    <row r="64" spans="2:22" ht="5.25" customHeight="1">
      <c r="B64" s="72"/>
      <c r="C64" s="83"/>
      <c r="D64" s="83"/>
      <c r="E64" s="83"/>
      <c r="F64" s="83"/>
      <c r="G64" s="83"/>
      <c r="H64" s="83"/>
      <c r="I64" s="83"/>
      <c r="J64" s="83"/>
      <c r="K64" s="84"/>
      <c r="L64" s="26"/>
      <c r="M64" s="24"/>
      <c r="N64" s="24"/>
      <c r="O64" s="24"/>
      <c r="P64" s="24"/>
      <c r="Q64" s="24"/>
      <c r="R64" s="24"/>
      <c r="S64" s="24"/>
      <c r="T64" s="24"/>
      <c r="U64" s="24"/>
      <c r="V64" s="33"/>
    </row>
    <row r="65" spans="2:22" s="11" customFormat="1" ht="10.5" customHeight="1">
      <c r="B65" s="78"/>
      <c r="C65" s="391" t="s">
        <v>41</v>
      </c>
      <c r="D65" s="391"/>
      <c r="E65" s="391"/>
      <c r="F65" s="391"/>
      <c r="G65" s="391"/>
      <c r="H65" s="391"/>
      <c r="I65" s="391"/>
      <c r="J65" s="391"/>
      <c r="K65" s="80"/>
      <c r="L65" s="81">
        <v>736</v>
      </c>
      <c r="M65" s="82">
        <v>649</v>
      </c>
      <c r="N65" s="82">
        <v>891</v>
      </c>
      <c r="O65" s="82">
        <v>831</v>
      </c>
      <c r="P65" s="82">
        <v>657</v>
      </c>
      <c r="Q65" s="82">
        <v>728</v>
      </c>
      <c r="R65" s="82">
        <v>563</v>
      </c>
      <c r="S65" s="82">
        <v>643</v>
      </c>
      <c r="T65" s="82">
        <v>499</v>
      </c>
      <c r="U65" s="82">
        <v>621</v>
      </c>
      <c r="V65" s="52"/>
    </row>
    <row r="66" spans="2:22" ht="10.5" customHeight="1">
      <c r="B66" s="72"/>
      <c r="C66" s="83"/>
      <c r="D66" s="83"/>
      <c r="E66" s="83"/>
      <c r="F66" s="83"/>
      <c r="G66" s="390" t="s">
        <v>25</v>
      </c>
      <c r="H66" s="390"/>
      <c r="I66" s="390"/>
      <c r="J66" s="390"/>
      <c r="K66" s="84"/>
      <c r="L66" s="26">
        <v>133</v>
      </c>
      <c r="M66" s="24">
        <v>115</v>
      </c>
      <c r="N66" s="24">
        <v>158</v>
      </c>
      <c r="O66" s="24">
        <v>154</v>
      </c>
      <c r="P66" s="24">
        <v>110</v>
      </c>
      <c r="Q66" s="24">
        <v>129</v>
      </c>
      <c r="R66" s="24">
        <v>79</v>
      </c>
      <c r="S66" s="24">
        <v>125</v>
      </c>
      <c r="T66" s="24">
        <v>83</v>
      </c>
      <c r="U66" s="24">
        <v>120</v>
      </c>
      <c r="V66" s="33"/>
    </row>
    <row r="67" spans="2:22" ht="10.5" customHeight="1">
      <c r="B67" s="72"/>
      <c r="C67" s="83"/>
      <c r="D67" s="83"/>
      <c r="E67" s="83"/>
      <c r="F67" s="83"/>
      <c r="G67" s="390" t="s">
        <v>26</v>
      </c>
      <c r="H67" s="390"/>
      <c r="I67" s="390"/>
      <c r="J67" s="390"/>
      <c r="K67" s="84"/>
      <c r="L67" s="26">
        <v>143</v>
      </c>
      <c r="M67" s="24">
        <v>131</v>
      </c>
      <c r="N67" s="24">
        <v>168</v>
      </c>
      <c r="O67" s="24">
        <v>138</v>
      </c>
      <c r="P67" s="24">
        <v>122</v>
      </c>
      <c r="Q67" s="24">
        <v>142</v>
      </c>
      <c r="R67" s="24">
        <v>105</v>
      </c>
      <c r="S67" s="24">
        <v>121</v>
      </c>
      <c r="T67" s="24">
        <v>107</v>
      </c>
      <c r="U67" s="24">
        <v>119</v>
      </c>
      <c r="V67" s="33"/>
    </row>
    <row r="68" spans="2:22" ht="10.5" customHeight="1">
      <c r="B68" s="72"/>
      <c r="C68" s="83"/>
      <c r="D68" s="83"/>
      <c r="E68" s="83"/>
      <c r="F68" s="83"/>
      <c r="G68" s="390" t="s">
        <v>30</v>
      </c>
      <c r="H68" s="390"/>
      <c r="I68" s="390"/>
      <c r="J68" s="390"/>
      <c r="K68" s="84"/>
      <c r="L68" s="26">
        <v>144</v>
      </c>
      <c r="M68" s="24">
        <v>111</v>
      </c>
      <c r="N68" s="24">
        <v>147</v>
      </c>
      <c r="O68" s="24">
        <v>134</v>
      </c>
      <c r="P68" s="24">
        <v>112</v>
      </c>
      <c r="Q68" s="24">
        <v>136</v>
      </c>
      <c r="R68" s="24">
        <v>102</v>
      </c>
      <c r="S68" s="24">
        <v>112</v>
      </c>
      <c r="T68" s="24">
        <v>84</v>
      </c>
      <c r="U68" s="24">
        <v>103</v>
      </c>
      <c r="V68" s="33"/>
    </row>
    <row r="69" spans="2:22" ht="10.5" customHeight="1">
      <c r="B69" s="72"/>
      <c r="C69" s="83"/>
      <c r="D69" s="83"/>
      <c r="E69" s="83"/>
      <c r="F69" s="83"/>
      <c r="G69" s="390" t="s">
        <v>33</v>
      </c>
      <c r="H69" s="390"/>
      <c r="I69" s="390"/>
      <c r="J69" s="390"/>
      <c r="K69" s="84"/>
      <c r="L69" s="26">
        <v>105</v>
      </c>
      <c r="M69" s="24">
        <v>92</v>
      </c>
      <c r="N69" s="24">
        <v>122</v>
      </c>
      <c r="O69" s="24">
        <v>116</v>
      </c>
      <c r="P69" s="24">
        <v>86</v>
      </c>
      <c r="Q69" s="24">
        <v>99</v>
      </c>
      <c r="R69" s="24">
        <v>87</v>
      </c>
      <c r="S69" s="24">
        <v>83</v>
      </c>
      <c r="T69" s="24">
        <v>69</v>
      </c>
      <c r="U69" s="24">
        <v>72</v>
      </c>
      <c r="V69" s="33"/>
    </row>
    <row r="70" spans="2:22" ht="10.5" customHeight="1">
      <c r="B70" s="72"/>
      <c r="C70" s="83"/>
      <c r="D70" s="83"/>
      <c r="E70" s="83"/>
      <c r="F70" s="83"/>
      <c r="G70" s="390" t="s">
        <v>36</v>
      </c>
      <c r="H70" s="390"/>
      <c r="I70" s="390"/>
      <c r="J70" s="390"/>
      <c r="K70" s="84"/>
      <c r="L70" s="26">
        <v>110</v>
      </c>
      <c r="M70" s="24">
        <v>97</v>
      </c>
      <c r="N70" s="24">
        <v>158</v>
      </c>
      <c r="O70" s="24">
        <v>152</v>
      </c>
      <c r="P70" s="24">
        <v>126</v>
      </c>
      <c r="Q70" s="24">
        <v>113</v>
      </c>
      <c r="R70" s="24">
        <v>97</v>
      </c>
      <c r="S70" s="24">
        <v>95</v>
      </c>
      <c r="T70" s="24">
        <v>75</v>
      </c>
      <c r="U70" s="24">
        <v>102</v>
      </c>
      <c r="V70" s="33"/>
    </row>
    <row r="71" spans="2:22" ht="10.5" customHeight="1">
      <c r="B71" s="72"/>
      <c r="C71" s="83"/>
      <c r="D71" s="83"/>
      <c r="E71" s="83"/>
      <c r="F71" s="83"/>
      <c r="G71" s="390" t="s">
        <v>37</v>
      </c>
      <c r="H71" s="390"/>
      <c r="I71" s="390"/>
      <c r="J71" s="390"/>
      <c r="K71" s="84"/>
      <c r="L71" s="26">
        <v>101</v>
      </c>
      <c r="M71" s="24">
        <v>103</v>
      </c>
      <c r="N71" s="24">
        <v>138</v>
      </c>
      <c r="O71" s="24">
        <v>137</v>
      </c>
      <c r="P71" s="24">
        <v>101</v>
      </c>
      <c r="Q71" s="24">
        <v>109</v>
      </c>
      <c r="R71" s="24">
        <v>93</v>
      </c>
      <c r="S71" s="24">
        <v>107</v>
      </c>
      <c r="T71" s="24">
        <v>81</v>
      </c>
      <c r="U71" s="24">
        <v>105</v>
      </c>
      <c r="V71" s="33"/>
    </row>
    <row r="72" spans="2:22" ht="5.25" customHeight="1">
      <c r="B72" s="72"/>
      <c r="C72" s="83"/>
      <c r="D72" s="83"/>
      <c r="E72" s="83"/>
      <c r="F72" s="83"/>
      <c r="G72" s="83"/>
      <c r="H72" s="83"/>
      <c r="I72" s="83"/>
      <c r="J72" s="83"/>
      <c r="K72" s="84"/>
      <c r="L72" s="26"/>
      <c r="M72" s="24"/>
      <c r="N72" s="24"/>
      <c r="O72" s="24"/>
      <c r="P72" s="24"/>
      <c r="Q72" s="24"/>
      <c r="R72" s="24"/>
      <c r="S72" s="24"/>
      <c r="T72" s="24"/>
      <c r="U72" s="24"/>
      <c r="V72" s="33"/>
    </row>
    <row r="73" spans="2:22" s="11" customFormat="1" ht="10.5" customHeight="1">
      <c r="B73" s="78"/>
      <c r="C73" s="391" t="s">
        <v>42</v>
      </c>
      <c r="D73" s="391"/>
      <c r="E73" s="391"/>
      <c r="F73" s="391"/>
      <c r="G73" s="391"/>
      <c r="H73" s="391"/>
      <c r="I73" s="391"/>
      <c r="J73" s="391"/>
      <c r="K73" s="80"/>
      <c r="L73" s="81">
        <v>439</v>
      </c>
      <c r="M73" s="82">
        <v>381</v>
      </c>
      <c r="N73" s="82">
        <v>449</v>
      </c>
      <c r="O73" s="82">
        <v>452</v>
      </c>
      <c r="P73" s="82">
        <v>346</v>
      </c>
      <c r="Q73" s="82">
        <v>382</v>
      </c>
      <c r="R73" s="82">
        <v>284</v>
      </c>
      <c r="S73" s="82">
        <v>362</v>
      </c>
      <c r="T73" s="82">
        <v>245</v>
      </c>
      <c r="U73" s="82">
        <v>344</v>
      </c>
      <c r="V73" s="52"/>
    </row>
    <row r="74" spans="2:22" ht="10.5" customHeight="1">
      <c r="B74" s="72"/>
      <c r="C74" s="83"/>
      <c r="D74" s="83"/>
      <c r="E74" s="83"/>
      <c r="F74" s="83"/>
      <c r="G74" s="390" t="s">
        <v>25</v>
      </c>
      <c r="H74" s="390"/>
      <c r="I74" s="390"/>
      <c r="J74" s="390"/>
      <c r="K74" s="84"/>
      <c r="L74" s="26">
        <v>132</v>
      </c>
      <c r="M74" s="24">
        <v>90</v>
      </c>
      <c r="N74" s="24">
        <v>130</v>
      </c>
      <c r="O74" s="24">
        <v>139</v>
      </c>
      <c r="P74" s="24">
        <v>117</v>
      </c>
      <c r="Q74" s="24">
        <v>100</v>
      </c>
      <c r="R74" s="24">
        <v>80</v>
      </c>
      <c r="S74" s="24">
        <v>114</v>
      </c>
      <c r="T74" s="24">
        <v>88</v>
      </c>
      <c r="U74" s="24">
        <v>99</v>
      </c>
      <c r="V74" s="33"/>
    </row>
    <row r="75" spans="2:22" ht="10.5" customHeight="1">
      <c r="B75" s="72"/>
      <c r="C75" s="83"/>
      <c r="D75" s="83"/>
      <c r="E75" s="83"/>
      <c r="F75" s="83"/>
      <c r="G75" s="390" t="s">
        <v>26</v>
      </c>
      <c r="H75" s="390"/>
      <c r="I75" s="390"/>
      <c r="J75" s="390"/>
      <c r="K75" s="84"/>
      <c r="L75" s="26">
        <v>94</v>
      </c>
      <c r="M75" s="24">
        <v>95</v>
      </c>
      <c r="N75" s="24">
        <v>114</v>
      </c>
      <c r="O75" s="24">
        <v>113</v>
      </c>
      <c r="P75" s="24">
        <v>91</v>
      </c>
      <c r="Q75" s="24">
        <v>97</v>
      </c>
      <c r="R75" s="24">
        <v>70</v>
      </c>
      <c r="S75" s="24">
        <v>95</v>
      </c>
      <c r="T75" s="24">
        <v>59</v>
      </c>
      <c r="U75" s="24">
        <v>105</v>
      </c>
      <c r="V75" s="33"/>
    </row>
    <row r="76" spans="2:22" ht="10.5" customHeight="1">
      <c r="B76" s="72"/>
      <c r="C76" s="83"/>
      <c r="D76" s="83"/>
      <c r="E76" s="83"/>
      <c r="F76" s="83"/>
      <c r="G76" s="390" t="s">
        <v>30</v>
      </c>
      <c r="H76" s="390"/>
      <c r="I76" s="390"/>
      <c r="J76" s="390"/>
      <c r="K76" s="84"/>
      <c r="L76" s="26">
        <v>85</v>
      </c>
      <c r="M76" s="24">
        <v>95</v>
      </c>
      <c r="N76" s="24">
        <v>98</v>
      </c>
      <c r="O76" s="24">
        <v>84</v>
      </c>
      <c r="P76" s="24">
        <v>63</v>
      </c>
      <c r="Q76" s="24">
        <v>84</v>
      </c>
      <c r="R76" s="24">
        <v>58</v>
      </c>
      <c r="S76" s="24">
        <v>52</v>
      </c>
      <c r="T76" s="24">
        <v>42</v>
      </c>
      <c r="U76" s="24">
        <v>73</v>
      </c>
      <c r="V76" s="33"/>
    </row>
    <row r="77" spans="2:22" ht="10.5" customHeight="1">
      <c r="B77" s="72"/>
      <c r="C77" s="83"/>
      <c r="D77" s="83"/>
      <c r="E77" s="83"/>
      <c r="F77" s="83"/>
      <c r="G77" s="390" t="s">
        <v>33</v>
      </c>
      <c r="H77" s="390"/>
      <c r="I77" s="390"/>
      <c r="J77" s="390"/>
      <c r="K77" s="84"/>
      <c r="L77" s="26">
        <v>128</v>
      </c>
      <c r="M77" s="24">
        <v>101</v>
      </c>
      <c r="N77" s="24">
        <v>107</v>
      </c>
      <c r="O77" s="24">
        <v>116</v>
      </c>
      <c r="P77" s="24">
        <v>75</v>
      </c>
      <c r="Q77" s="24">
        <v>101</v>
      </c>
      <c r="R77" s="24">
        <v>76</v>
      </c>
      <c r="S77" s="24">
        <v>101</v>
      </c>
      <c r="T77" s="24">
        <v>56</v>
      </c>
      <c r="U77" s="24"/>
      <c r="V77" s="33"/>
    </row>
    <row r="78" spans="2:22" ht="5.25" customHeight="1">
      <c r="B78" s="72"/>
      <c r="C78" s="83"/>
      <c r="D78" s="83"/>
      <c r="E78" s="83"/>
      <c r="F78" s="83"/>
      <c r="G78" s="83"/>
      <c r="H78" s="83"/>
      <c r="I78" s="83"/>
      <c r="J78" s="83"/>
      <c r="K78" s="84"/>
      <c r="L78" s="26"/>
      <c r="M78" s="24"/>
      <c r="N78" s="24"/>
      <c r="O78" s="24"/>
      <c r="P78" s="24"/>
      <c r="Q78" s="24"/>
      <c r="R78" s="24"/>
      <c r="S78" s="24"/>
      <c r="T78" s="24"/>
      <c r="V78" s="33"/>
    </row>
    <row r="79" spans="2:22" s="11" customFormat="1" ht="10.5" customHeight="1">
      <c r="B79" s="78"/>
      <c r="C79" s="391" t="s">
        <v>43</v>
      </c>
      <c r="D79" s="391"/>
      <c r="E79" s="391"/>
      <c r="F79" s="391"/>
      <c r="G79" s="391"/>
      <c r="H79" s="391"/>
      <c r="I79" s="391"/>
      <c r="J79" s="391"/>
      <c r="K79" s="80"/>
      <c r="L79" s="81">
        <v>314</v>
      </c>
      <c r="M79" s="82">
        <v>296</v>
      </c>
      <c r="N79" s="82">
        <v>330</v>
      </c>
      <c r="O79" s="82">
        <v>328</v>
      </c>
      <c r="P79" s="82">
        <v>266</v>
      </c>
      <c r="Q79" s="82">
        <v>329</v>
      </c>
      <c r="R79" s="82">
        <v>244</v>
      </c>
      <c r="S79" s="82">
        <v>278</v>
      </c>
      <c r="T79" s="82">
        <v>215</v>
      </c>
      <c r="U79" s="25">
        <v>272</v>
      </c>
      <c r="V79" s="52"/>
    </row>
    <row r="80" spans="2:22" ht="10.5" customHeight="1">
      <c r="B80" s="72"/>
      <c r="C80" s="83"/>
      <c r="D80" s="83"/>
      <c r="E80" s="83"/>
      <c r="F80" s="83"/>
      <c r="G80" s="390" t="s">
        <v>25</v>
      </c>
      <c r="H80" s="390"/>
      <c r="I80" s="390"/>
      <c r="J80" s="390"/>
      <c r="K80" s="84"/>
      <c r="L80" s="26">
        <v>60</v>
      </c>
      <c r="M80" s="24">
        <v>34</v>
      </c>
      <c r="N80" s="24">
        <v>47</v>
      </c>
      <c r="O80" s="24">
        <v>47</v>
      </c>
      <c r="P80" s="24">
        <v>38</v>
      </c>
      <c r="Q80" s="24">
        <v>31</v>
      </c>
      <c r="R80" s="24">
        <v>23</v>
      </c>
      <c r="S80" s="24">
        <v>30</v>
      </c>
      <c r="T80" s="24">
        <v>17</v>
      </c>
      <c r="U80" s="37">
        <v>19</v>
      </c>
      <c r="V80" s="33"/>
    </row>
    <row r="81" spans="2:22" ht="10.5" customHeight="1">
      <c r="B81" s="72"/>
      <c r="C81" s="83"/>
      <c r="D81" s="83"/>
      <c r="E81" s="83"/>
      <c r="F81" s="83"/>
      <c r="G81" s="390" t="s">
        <v>26</v>
      </c>
      <c r="H81" s="390"/>
      <c r="I81" s="390"/>
      <c r="J81" s="390"/>
      <c r="K81" s="84"/>
      <c r="L81" s="26">
        <v>80</v>
      </c>
      <c r="M81" s="24">
        <v>87</v>
      </c>
      <c r="N81" s="24">
        <v>85</v>
      </c>
      <c r="O81" s="24">
        <v>61</v>
      </c>
      <c r="P81" s="24">
        <v>48</v>
      </c>
      <c r="Q81" s="24">
        <v>65</v>
      </c>
      <c r="R81" s="24">
        <v>49</v>
      </c>
      <c r="S81" s="24">
        <v>50</v>
      </c>
      <c r="T81" s="24">
        <v>49</v>
      </c>
      <c r="U81" s="24">
        <v>44</v>
      </c>
      <c r="V81" s="33"/>
    </row>
    <row r="82" spans="2:22" ht="10.5" customHeight="1">
      <c r="B82" s="72"/>
      <c r="C82" s="83"/>
      <c r="D82" s="83"/>
      <c r="E82" s="83"/>
      <c r="F82" s="83"/>
      <c r="G82" s="390" t="s">
        <v>30</v>
      </c>
      <c r="H82" s="390"/>
      <c r="I82" s="390"/>
      <c r="J82" s="390"/>
      <c r="K82" s="84"/>
      <c r="L82" s="26">
        <v>71</v>
      </c>
      <c r="M82" s="24">
        <v>81</v>
      </c>
      <c r="N82" s="24">
        <v>84</v>
      </c>
      <c r="O82" s="24">
        <v>94</v>
      </c>
      <c r="P82" s="24">
        <v>76</v>
      </c>
      <c r="Q82" s="24">
        <v>98</v>
      </c>
      <c r="R82" s="24">
        <v>56</v>
      </c>
      <c r="S82" s="24">
        <v>74</v>
      </c>
      <c r="T82" s="24">
        <v>67</v>
      </c>
      <c r="U82" s="24">
        <v>91</v>
      </c>
      <c r="V82" s="33"/>
    </row>
    <row r="83" spans="2:22" ht="10.5" customHeight="1">
      <c r="B83" s="72"/>
      <c r="C83" s="83"/>
      <c r="D83" s="83"/>
      <c r="E83" s="83"/>
      <c r="F83" s="83"/>
      <c r="G83" s="390" t="s">
        <v>33</v>
      </c>
      <c r="H83" s="390"/>
      <c r="I83" s="390"/>
      <c r="J83" s="390"/>
      <c r="K83" s="84"/>
      <c r="L83" s="26">
        <v>103</v>
      </c>
      <c r="M83" s="24">
        <v>94</v>
      </c>
      <c r="N83" s="24">
        <v>114</v>
      </c>
      <c r="O83" s="24">
        <v>126</v>
      </c>
      <c r="P83" s="24">
        <v>104</v>
      </c>
      <c r="Q83" s="24">
        <v>135</v>
      </c>
      <c r="R83" s="24">
        <v>116</v>
      </c>
      <c r="S83" s="24">
        <v>124</v>
      </c>
      <c r="T83" s="24">
        <v>82</v>
      </c>
      <c r="U83" s="24">
        <v>118</v>
      </c>
      <c r="V83" s="33"/>
    </row>
    <row r="84" spans="2:21" ht="10.5" customHeight="1">
      <c r="B84" s="86"/>
      <c r="C84" s="87"/>
      <c r="D84" s="87"/>
      <c r="E84" s="87"/>
      <c r="F84" s="88"/>
      <c r="G84" s="86"/>
      <c r="H84" s="86"/>
      <c r="I84" s="86"/>
      <c r="J84" s="86"/>
      <c r="K84" s="89"/>
      <c r="L84" s="97"/>
      <c r="M84" s="98"/>
      <c r="N84" s="98"/>
      <c r="O84" s="98"/>
      <c r="P84" s="98"/>
      <c r="Q84" s="98"/>
      <c r="R84" s="98"/>
      <c r="S84" s="98"/>
      <c r="T84" s="98"/>
      <c r="U84" s="98"/>
    </row>
    <row r="85" ht="10.5" customHeight="1"/>
    <row r="86" ht="10.5" customHeight="1"/>
    <row r="87" ht="10.5" customHeight="1"/>
    <row r="88" ht="10.5" customHeight="1"/>
    <row r="89" ht="10.5" customHeight="1"/>
  </sheetData>
  <mergeCells count="69">
    <mergeCell ref="G13:J13"/>
    <mergeCell ref="G12:J12"/>
    <mergeCell ref="C11:J11"/>
    <mergeCell ref="C9:J9"/>
    <mergeCell ref="C19:J19"/>
    <mergeCell ref="G17:J17"/>
    <mergeCell ref="G16:J16"/>
    <mergeCell ref="C15:J15"/>
    <mergeCell ref="G24:J24"/>
    <mergeCell ref="G23:J23"/>
    <mergeCell ref="G22:J22"/>
    <mergeCell ref="C21:J21"/>
    <mergeCell ref="G28:J28"/>
    <mergeCell ref="C30:J30"/>
    <mergeCell ref="G27:J27"/>
    <mergeCell ref="C26:J26"/>
    <mergeCell ref="G34:J34"/>
    <mergeCell ref="G33:J33"/>
    <mergeCell ref="G32:J32"/>
    <mergeCell ref="G31:J31"/>
    <mergeCell ref="G39:J39"/>
    <mergeCell ref="G38:J38"/>
    <mergeCell ref="G37:J37"/>
    <mergeCell ref="C36:J36"/>
    <mergeCell ref="G44:J44"/>
    <mergeCell ref="G43:J43"/>
    <mergeCell ref="G42:J42"/>
    <mergeCell ref="C41:J41"/>
    <mergeCell ref="C49:J49"/>
    <mergeCell ref="G47:J47"/>
    <mergeCell ref="G46:J46"/>
    <mergeCell ref="G45:J45"/>
    <mergeCell ref="G52:J52"/>
    <mergeCell ref="C54:J54"/>
    <mergeCell ref="G51:J51"/>
    <mergeCell ref="G50:J50"/>
    <mergeCell ref="G57:J57"/>
    <mergeCell ref="G56:J56"/>
    <mergeCell ref="G55:J55"/>
    <mergeCell ref="G60:J60"/>
    <mergeCell ref="C59:J59"/>
    <mergeCell ref="G74:J74"/>
    <mergeCell ref="C73:J73"/>
    <mergeCell ref="G71:J71"/>
    <mergeCell ref="G70:J70"/>
    <mergeCell ref="G61:J61"/>
    <mergeCell ref="G69:J69"/>
    <mergeCell ref="G68:J68"/>
    <mergeCell ref="G67:J67"/>
    <mergeCell ref="G66:J66"/>
    <mergeCell ref="C65:J65"/>
    <mergeCell ref="G63:J63"/>
    <mergeCell ref="G62:J62"/>
    <mergeCell ref="B3:U3"/>
    <mergeCell ref="B4:U4"/>
    <mergeCell ref="T6:U6"/>
    <mergeCell ref="P6:Q6"/>
    <mergeCell ref="B6:K7"/>
    <mergeCell ref="N6:O6"/>
    <mergeCell ref="L6:M6"/>
    <mergeCell ref="R6:S6"/>
    <mergeCell ref="G80:J80"/>
    <mergeCell ref="G76:J76"/>
    <mergeCell ref="G75:J75"/>
    <mergeCell ref="G83:J83"/>
    <mergeCell ref="G82:J82"/>
    <mergeCell ref="G81:J81"/>
    <mergeCell ref="C79:J79"/>
    <mergeCell ref="G77:J77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1:AV77"/>
  <sheetViews>
    <sheetView view="pageBreakPreview" zoomScale="60" workbookViewId="0" topLeftCell="A31">
      <selection activeCell="W81" sqref="W81"/>
    </sheetView>
  </sheetViews>
  <sheetFormatPr defaultColWidth="9.00390625" defaultRowHeight="13.5"/>
  <cols>
    <col min="1" max="9" width="1.625" style="121" customWidth="1"/>
    <col min="10" max="19" width="8.50390625" style="121" customWidth="1"/>
    <col min="20" max="20" width="1.625" style="121" customWidth="1"/>
    <col min="21" max="23" width="9.00390625" style="121" customWidth="1"/>
    <col min="24" max="24" width="1.875" style="121" customWidth="1"/>
    <col min="25" max="16384" width="9.00390625" style="121" customWidth="1"/>
  </cols>
  <sheetData>
    <row r="1" spans="18:19" ht="11.25" customHeight="1">
      <c r="R1" s="122"/>
      <c r="S1" s="38" t="s">
        <v>398</v>
      </c>
    </row>
    <row r="2" spans="2:19" s="123" customFormat="1" ht="18" customHeight="1">
      <c r="B2" s="443" t="s">
        <v>101</v>
      </c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  <c r="R2" s="443"/>
      <c r="S2" s="443"/>
    </row>
    <row r="3" spans="2:20" ht="12.75" customHeight="1"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5" t="s">
        <v>102</v>
      </c>
      <c r="T3" s="126"/>
    </row>
    <row r="4" spans="2:20" ht="18" customHeight="1">
      <c r="B4" s="441" t="s">
        <v>103</v>
      </c>
      <c r="C4" s="439"/>
      <c r="D4" s="439"/>
      <c r="E4" s="439"/>
      <c r="F4" s="439"/>
      <c r="G4" s="439"/>
      <c r="H4" s="439"/>
      <c r="I4" s="439"/>
      <c r="J4" s="439" t="s">
        <v>384</v>
      </c>
      <c r="K4" s="439" t="s">
        <v>104</v>
      </c>
      <c r="L4" s="439" t="s">
        <v>385</v>
      </c>
      <c r="M4" s="439"/>
      <c r="N4" s="439"/>
      <c r="O4" s="439" t="s">
        <v>105</v>
      </c>
      <c r="P4" s="439"/>
      <c r="Q4" s="439"/>
      <c r="R4" s="439" t="s">
        <v>106</v>
      </c>
      <c r="S4" s="405"/>
      <c r="T4" s="129"/>
    </row>
    <row r="5" spans="2:20" ht="18" customHeight="1">
      <c r="B5" s="442"/>
      <c r="C5" s="440"/>
      <c r="D5" s="440"/>
      <c r="E5" s="440"/>
      <c r="F5" s="440"/>
      <c r="G5" s="440"/>
      <c r="H5" s="440"/>
      <c r="I5" s="440"/>
      <c r="J5" s="440"/>
      <c r="K5" s="440"/>
      <c r="L5" s="130" t="s">
        <v>12</v>
      </c>
      <c r="M5" s="130" t="s">
        <v>97</v>
      </c>
      <c r="N5" s="130" t="s">
        <v>98</v>
      </c>
      <c r="O5" s="130" t="s">
        <v>12</v>
      </c>
      <c r="P5" s="130" t="s">
        <v>97</v>
      </c>
      <c r="Q5" s="130" t="s">
        <v>98</v>
      </c>
      <c r="R5" s="130" t="s">
        <v>107</v>
      </c>
      <c r="S5" s="131" t="s">
        <v>108</v>
      </c>
      <c r="T5" s="129"/>
    </row>
    <row r="6" spans="10:19" ht="11.25" customHeight="1">
      <c r="J6" s="132"/>
      <c r="O6" s="298"/>
      <c r="P6" s="298"/>
      <c r="Q6" s="298"/>
      <c r="S6" s="133" t="s">
        <v>109</v>
      </c>
    </row>
    <row r="7" spans="3:19" ht="12.75" customHeight="1">
      <c r="C7" s="435" t="s">
        <v>110</v>
      </c>
      <c r="D7" s="435"/>
      <c r="E7" s="435"/>
      <c r="F7" s="435"/>
      <c r="G7" s="435"/>
      <c r="H7" s="435"/>
      <c r="I7" s="135"/>
      <c r="J7" s="136">
        <v>26377</v>
      </c>
      <c r="K7" s="137">
        <v>123158</v>
      </c>
      <c r="L7" s="137">
        <f aca="true" t="shared" si="0" ref="L7:L67">SUM(M7:N7)</f>
        <v>123158</v>
      </c>
      <c r="M7" s="137">
        <v>68921</v>
      </c>
      <c r="N7" s="299">
        <v>54237</v>
      </c>
      <c r="O7" s="406" t="s">
        <v>386</v>
      </c>
      <c r="P7" s="407"/>
      <c r="Q7" s="408"/>
      <c r="R7" s="141" t="s">
        <v>395</v>
      </c>
      <c r="S7" s="300" t="s">
        <v>396</v>
      </c>
    </row>
    <row r="8" spans="3:20" ht="12.75" customHeight="1">
      <c r="C8" s="434" t="s">
        <v>112</v>
      </c>
      <c r="D8" s="435"/>
      <c r="E8" s="435"/>
      <c r="F8" s="435"/>
      <c r="G8" s="435"/>
      <c r="H8" s="435"/>
      <c r="J8" s="136">
        <v>27003</v>
      </c>
      <c r="K8" s="137">
        <v>115175</v>
      </c>
      <c r="L8" s="137">
        <f t="shared" si="0"/>
        <v>115175</v>
      </c>
      <c r="M8" s="137">
        <v>58983</v>
      </c>
      <c r="N8" s="299">
        <v>56192</v>
      </c>
      <c r="O8" s="406"/>
      <c r="P8" s="407"/>
      <c r="Q8" s="408"/>
      <c r="R8" s="139">
        <v>-7983</v>
      </c>
      <c r="S8" s="140">
        <v>-6.48</v>
      </c>
      <c r="T8" s="138"/>
    </row>
    <row r="9" spans="3:20" ht="12.75" customHeight="1">
      <c r="C9" s="434" t="s">
        <v>113</v>
      </c>
      <c r="D9" s="435"/>
      <c r="E9" s="435"/>
      <c r="F9" s="435"/>
      <c r="G9" s="435"/>
      <c r="H9" s="435"/>
      <c r="J9" s="136">
        <v>28536</v>
      </c>
      <c r="K9" s="137">
        <v>121246</v>
      </c>
      <c r="L9" s="137">
        <f t="shared" si="0"/>
        <v>121246</v>
      </c>
      <c r="M9" s="137">
        <v>61310</v>
      </c>
      <c r="N9" s="299">
        <v>59936</v>
      </c>
      <c r="O9" s="406"/>
      <c r="P9" s="407"/>
      <c r="Q9" s="408"/>
      <c r="R9" s="141">
        <f>SUM(K9-K8)</f>
        <v>6071</v>
      </c>
      <c r="S9" s="300">
        <f>ROUND((K9/K8%)-100,3)</f>
        <v>5.271</v>
      </c>
      <c r="T9" s="140"/>
    </row>
    <row r="10" spans="3:20" ht="12.75" customHeight="1">
      <c r="C10" s="434" t="s">
        <v>114</v>
      </c>
      <c r="D10" s="435"/>
      <c r="E10" s="435"/>
      <c r="F10" s="435"/>
      <c r="G10" s="435"/>
      <c r="H10" s="435"/>
      <c r="J10" s="136">
        <v>29835</v>
      </c>
      <c r="K10" s="137">
        <v>128245</v>
      </c>
      <c r="L10" s="137">
        <f t="shared" si="0"/>
        <v>128245</v>
      </c>
      <c r="M10" s="137">
        <v>64827</v>
      </c>
      <c r="N10" s="299">
        <v>63418</v>
      </c>
      <c r="O10" s="406"/>
      <c r="P10" s="407"/>
      <c r="Q10" s="408"/>
      <c r="R10" s="141">
        <f>SUM(K10-K9)</f>
        <v>6999</v>
      </c>
      <c r="S10" s="300">
        <f>ROUND((K10/K9%)-100,3)</f>
        <v>5.773</v>
      </c>
      <c r="T10" s="138"/>
    </row>
    <row r="11" spans="3:20" ht="12.75" customHeight="1">
      <c r="C11" s="434" t="s">
        <v>115</v>
      </c>
      <c r="D11" s="435"/>
      <c r="E11" s="435"/>
      <c r="F11" s="435"/>
      <c r="G11" s="435"/>
      <c r="H11" s="435"/>
      <c r="J11" s="136">
        <v>31464</v>
      </c>
      <c r="K11" s="137">
        <v>136930</v>
      </c>
      <c r="L11" s="137">
        <f t="shared" si="0"/>
        <v>136930</v>
      </c>
      <c r="M11" s="137">
        <v>69309</v>
      </c>
      <c r="N11" s="299">
        <v>67621</v>
      </c>
      <c r="O11" s="409"/>
      <c r="P11" s="410"/>
      <c r="Q11" s="411"/>
      <c r="R11" s="141">
        <f>SUM(K11-K10)</f>
        <v>8685</v>
      </c>
      <c r="S11" s="300">
        <f>ROUND((K11/K10%)-100,3)</f>
        <v>6.772</v>
      </c>
      <c r="T11" s="138"/>
    </row>
    <row r="12" spans="3:20" ht="12.75" customHeight="1">
      <c r="C12" s="434" t="s">
        <v>116</v>
      </c>
      <c r="D12" s="434"/>
      <c r="E12" s="434"/>
      <c r="F12" s="434"/>
      <c r="G12" s="434"/>
      <c r="H12" s="434"/>
      <c r="J12" s="136">
        <v>33820</v>
      </c>
      <c r="K12" s="137">
        <v>145857</v>
      </c>
      <c r="L12" s="137">
        <f t="shared" si="0"/>
        <v>145857</v>
      </c>
      <c r="M12" s="137">
        <v>74000</v>
      </c>
      <c r="N12" s="137">
        <v>71857</v>
      </c>
      <c r="O12" s="137" t="s">
        <v>111</v>
      </c>
      <c r="P12" s="137" t="s">
        <v>111</v>
      </c>
      <c r="Q12" s="137" t="s">
        <v>111</v>
      </c>
      <c r="R12" s="141">
        <f>SUM(K12-K11)</f>
        <v>8927</v>
      </c>
      <c r="S12" s="300">
        <f>ROUND((K12/K11%)-100,3)</f>
        <v>6.519</v>
      </c>
      <c r="T12" s="138"/>
    </row>
    <row r="13" spans="3:20" ht="12.75" customHeight="1">
      <c r="C13" s="434" t="s">
        <v>117</v>
      </c>
      <c r="D13" s="434"/>
      <c r="E13" s="434"/>
      <c r="F13" s="434"/>
      <c r="G13" s="434"/>
      <c r="H13" s="434"/>
      <c r="J13" s="136">
        <v>38646</v>
      </c>
      <c r="K13" s="137">
        <v>163075</v>
      </c>
      <c r="L13" s="137">
        <f t="shared" si="0"/>
        <v>163075</v>
      </c>
      <c r="M13" s="137">
        <v>82951</v>
      </c>
      <c r="N13" s="137">
        <v>80124</v>
      </c>
      <c r="O13" s="137" t="s">
        <v>111</v>
      </c>
      <c r="P13" s="137" t="s">
        <v>111</v>
      </c>
      <c r="Q13" s="137" t="s">
        <v>111</v>
      </c>
      <c r="R13" s="142">
        <v>-17218</v>
      </c>
      <c r="S13" s="138">
        <v>-11.8</v>
      </c>
      <c r="T13" s="138"/>
    </row>
    <row r="14" spans="3:20" ht="12.75" customHeight="1">
      <c r="C14" s="434" t="s">
        <v>118</v>
      </c>
      <c r="D14" s="434"/>
      <c r="E14" s="434"/>
      <c r="F14" s="434"/>
      <c r="G14" s="434"/>
      <c r="H14" s="434"/>
      <c r="J14" s="136">
        <v>42629</v>
      </c>
      <c r="K14" s="137">
        <f>SUM(L14+O14)</f>
        <v>174795</v>
      </c>
      <c r="L14" s="137">
        <f t="shared" si="0"/>
        <v>173950</v>
      </c>
      <c r="M14" s="137">
        <v>88410</v>
      </c>
      <c r="N14" s="137">
        <v>85540</v>
      </c>
      <c r="O14" s="137">
        <v>845</v>
      </c>
      <c r="P14" s="137" t="s">
        <v>111</v>
      </c>
      <c r="Q14" s="137" t="s">
        <v>111</v>
      </c>
      <c r="R14" s="142">
        <v>-11720</v>
      </c>
      <c r="S14" s="138">
        <v>-7.19</v>
      </c>
      <c r="T14" s="138"/>
    </row>
    <row r="15" spans="3:20" ht="3.75" customHeight="1">
      <c r="C15" s="295"/>
      <c r="D15" s="295"/>
      <c r="E15" s="295"/>
      <c r="F15" s="295"/>
      <c r="G15" s="295"/>
      <c r="H15" s="295"/>
      <c r="J15" s="136"/>
      <c r="K15" s="137"/>
      <c r="L15" s="137"/>
      <c r="M15" s="137"/>
      <c r="N15" s="137"/>
      <c r="O15" s="137"/>
      <c r="P15" s="137"/>
      <c r="Q15" s="137"/>
      <c r="R15" s="142"/>
      <c r="S15" s="138"/>
      <c r="T15" s="138"/>
    </row>
    <row r="16" spans="3:20" ht="12.75" customHeight="1">
      <c r="C16" s="434" t="s">
        <v>119</v>
      </c>
      <c r="D16" s="434"/>
      <c r="E16" s="434"/>
      <c r="F16" s="434"/>
      <c r="G16" s="434"/>
      <c r="H16" s="434"/>
      <c r="J16" s="136">
        <v>47271</v>
      </c>
      <c r="K16" s="137">
        <f>SUM(L16+O16)</f>
        <v>188343</v>
      </c>
      <c r="L16" s="137">
        <f t="shared" si="0"/>
        <v>187413</v>
      </c>
      <c r="M16" s="137">
        <v>95203</v>
      </c>
      <c r="N16" s="137">
        <v>92210</v>
      </c>
      <c r="O16" s="137">
        <v>930</v>
      </c>
      <c r="P16" s="137" t="s">
        <v>111</v>
      </c>
      <c r="Q16" s="137" t="s">
        <v>111</v>
      </c>
      <c r="R16" s="141">
        <f>SUM(K16-K14)</f>
        <v>13548</v>
      </c>
      <c r="S16" s="300">
        <f>ROUND((K16/K14%)-100,3)</f>
        <v>7.751</v>
      </c>
      <c r="T16" s="138"/>
    </row>
    <row r="17" spans="3:20" ht="12.75" customHeight="1">
      <c r="C17" s="434" t="s">
        <v>120</v>
      </c>
      <c r="D17" s="434"/>
      <c r="E17" s="434"/>
      <c r="F17" s="434"/>
      <c r="G17" s="434"/>
      <c r="H17" s="434"/>
      <c r="J17" s="136">
        <v>56127</v>
      </c>
      <c r="K17" s="137">
        <f>SUM(L17+O17)</f>
        <v>210642</v>
      </c>
      <c r="L17" s="137">
        <f t="shared" si="0"/>
        <v>209527</v>
      </c>
      <c r="M17" s="137">
        <v>107732</v>
      </c>
      <c r="N17" s="137">
        <v>101795</v>
      </c>
      <c r="O17" s="137">
        <v>1115</v>
      </c>
      <c r="P17" s="137" t="s">
        <v>111</v>
      </c>
      <c r="Q17" s="137" t="s">
        <v>111</v>
      </c>
      <c r="R17" s="141">
        <f>SUM(K17-K16)</f>
        <v>22299</v>
      </c>
      <c r="S17" s="300">
        <f aca="true" t="shared" si="1" ref="S17:S25">ROUND((K17/K16%)-100,3)</f>
        <v>11.84</v>
      </c>
      <c r="T17" s="138"/>
    </row>
    <row r="18" spans="3:20" ht="12.75" customHeight="1">
      <c r="C18" s="434" t="s">
        <v>121</v>
      </c>
      <c r="D18" s="434"/>
      <c r="E18" s="434"/>
      <c r="F18" s="434"/>
      <c r="G18" s="434"/>
      <c r="H18" s="434"/>
      <c r="J18" s="136">
        <v>62625</v>
      </c>
      <c r="K18" s="137">
        <f aca="true" t="shared" si="2" ref="K18:K61">SUM(L18+O18)</f>
        <v>233007</v>
      </c>
      <c r="L18" s="137">
        <f t="shared" si="0"/>
        <v>231743</v>
      </c>
      <c r="M18" s="137">
        <v>119061</v>
      </c>
      <c r="N18" s="137">
        <v>112682</v>
      </c>
      <c r="O18" s="137">
        <v>1264</v>
      </c>
      <c r="P18" s="137" t="s">
        <v>111</v>
      </c>
      <c r="Q18" s="137" t="s">
        <v>111</v>
      </c>
      <c r="R18" s="141">
        <f>SUM(K18-K17)</f>
        <v>22365</v>
      </c>
      <c r="S18" s="300">
        <f t="shared" si="1"/>
        <v>10.618</v>
      </c>
      <c r="T18" s="138"/>
    </row>
    <row r="19" spans="3:20" ht="12.75" customHeight="1">
      <c r="C19" s="434" t="s">
        <v>122</v>
      </c>
      <c r="D19" s="434"/>
      <c r="E19" s="434"/>
      <c r="F19" s="434"/>
      <c r="G19" s="434"/>
      <c r="H19" s="434"/>
      <c r="J19" s="136">
        <v>70246</v>
      </c>
      <c r="K19" s="137">
        <f t="shared" si="2"/>
        <v>260375</v>
      </c>
      <c r="L19" s="137">
        <f t="shared" si="0"/>
        <v>258998</v>
      </c>
      <c r="M19" s="137">
        <v>132663</v>
      </c>
      <c r="N19" s="137">
        <v>126335</v>
      </c>
      <c r="O19" s="137">
        <v>1377</v>
      </c>
      <c r="P19" s="137" t="s">
        <v>111</v>
      </c>
      <c r="Q19" s="137" t="s">
        <v>111</v>
      </c>
      <c r="R19" s="141">
        <f aca="true" t="shared" si="3" ref="R19:R28">SUM(K19-K18)</f>
        <v>27368</v>
      </c>
      <c r="S19" s="300">
        <f t="shared" si="1"/>
        <v>11.746</v>
      </c>
      <c r="T19" s="138"/>
    </row>
    <row r="20" spans="3:20" ht="12.75" customHeight="1">
      <c r="C20" s="434" t="s">
        <v>123</v>
      </c>
      <c r="D20" s="434"/>
      <c r="E20" s="434"/>
      <c r="F20" s="434"/>
      <c r="G20" s="434"/>
      <c r="H20" s="434"/>
      <c r="J20" s="136">
        <v>78171</v>
      </c>
      <c r="K20" s="137">
        <f t="shared" si="2"/>
        <v>286437</v>
      </c>
      <c r="L20" s="137">
        <f t="shared" si="0"/>
        <v>284849</v>
      </c>
      <c r="M20" s="137">
        <v>146187</v>
      </c>
      <c r="N20" s="137">
        <v>138662</v>
      </c>
      <c r="O20" s="137">
        <v>1588</v>
      </c>
      <c r="P20" s="137" t="s">
        <v>111</v>
      </c>
      <c r="Q20" s="137" t="s">
        <v>111</v>
      </c>
      <c r="R20" s="141">
        <f t="shared" si="3"/>
        <v>26062</v>
      </c>
      <c r="S20" s="300">
        <f t="shared" si="1"/>
        <v>10.009</v>
      </c>
      <c r="T20" s="138"/>
    </row>
    <row r="21" spans="3:20" ht="12.75" customHeight="1">
      <c r="C21" s="434" t="s">
        <v>124</v>
      </c>
      <c r="D21" s="434"/>
      <c r="E21" s="434"/>
      <c r="F21" s="434"/>
      <c r="G21" s="434"/>
      <c r="H21" s="434"/>
      <c r="J21" s="136">
        <v>87447</v>
      </c>
      <c r="K21" s="137">
        <f t="shared" si="2"/>
        <v>311410</v>
      </c>
      <c r="L21" s="137">
        <f t="shared" si="0"/>
        <v>309625</v>
      </c>
      <c r="M21" s="137">
        <v>158538</v>
      </c>
      <c r="N21" s="137">
        <v>151087</v>
      </c>
      <c r="O21" s="137">
        <v>1785</v>
      </c>
      <c r="P21" s="137" t="s">
        <v>111</v>
      </c>
      <c r="Q21" s="137" t="s">
        <v>111</v>
      </c>
      <c r="R21" s="141">
        <f t="shared" si="3"/>
        <v>24973</v>
      </c>
      <c r="S21" s="300">
        <f t="shared" si="1"/>
        <v>8.718</v>
      </c>
      <c r="T21" s="138"/>
    </row>
    <row r="22" spans="3:20" ht="12.75" customHeight="1">
      <c r="C22" s="434" t="s">
        <v>125</v>
      </c>
      <c r="D22" s="434"/>
      <c r="E22" s="434"/>
      <c r="F22" s="434"/>
      <c r="G22" s="434"/>
      <c r="H22" s="434"/>
      <c r="J22" s="136">
        <v>96257</v>
      </c>
      <c r="K22" s="137">
        <f t="shared" si="2"/>
        <v>333662</v>
      </c>
      <c r="L22" s="137">
        <f t="shared" si="0"/>
        <v>331753</v>
      </c>
      <c r="M22" s="137">
        <v>169816</v>
      </c>
      <c r="N22" s="137">
        <v>161937</v>
      </c>
      <c r="O22" s="137">
        <v>1909</v>
      </c>
      <c r="P22" s="137" t="s">
        <v>111</v>
      </c>
      <c r="Q22" s="137" t="s">
        <v>111</v>
      </c>
      <c r="R22" s="141">
        <f t="shared" si="3"/>
        <v>22252</v>
      </c>
      <c r="S22" s="300">
        <f t="shared" si="1"/>
        <v>7.146</v>
      </c>
      <c r="T22" s="138"/>
    </row>
    <row r="23" spans="3:20" ht="12.75" customHeight="1">
      <c r="C23" s="434" t="s">
        <v>126</v>
      </c>
      <c r="D23" s="434"/>
      <c r="E23" s="434"/>
      <c r="F23" s="434"/>
      <c r="G23" s="434"/>
      <c r="H23" s="434"/>
      <c r="J23" s="136">
        <v>103864</v>
      </c>
      <c r="K23" s="137">
        <f t="shared" si="2"/>
        <v>355830</v>
      </c>
      <c r="L23" s="137">
        <f t="shared" si="0"/>
        <v>353677</v>
      </c>
      <c r="M23" s="137">
        <v>180531</v>
      </c>
      <c r="N23" s="137">
        <v>173146</v>
      </c>
      <c r="O23" s="137">
        <v>2153</v>
      </c>
      <c r="P23" s="137" t="s">
        <v>111</v>
      </c>
      <c r="Q23" s="137" t="s">
        <v>111</v>
      </c>
      <c r="R23" s="141">
        <f t="shared" si="3"/>
        <v>22168</v>
      </c>
      <c r="S23" s="300">
        <f t="shared" si="1"/>
        <v>6.644</v>
      </c>
      <c r="T23" s="138"/>
    </row>
    <row r="24" spans="3:20" ht="12.75" customHeight="1">
      <c r="C24" s="434" t="s">
        <v>127</v>
      </c>
      <c r="D24" s="434"/>
      <c r="E24" s="434"/>
      <c r="F24" s="434"/>
      <c r="G24" s="434"/>
      <c r="H24" s="434"/>
      <c r="J24" s="136">
        <v>115770</v>
      </c>
      <c r="K24" s="137">
        <f t="shared" si="2"/>
        <v>383997</v>
      </c>
      <c r="L24" s="137">
        <f t="shared" si="0"/>
        <v>381794</v>
      </c>
      <c r="M24" s="137">
        <v>194554</v>
      </c>
      <c r="N24" s="137">
        <v>187240</v>
      </c>
      <c r="O24" s="137">
        <v>2203</v>
      </c>
      <c r="P24" s="137" t="s">
        <v>111</v>
      </c>
      <c r="Q24" s="137" t="s">
        <v>111</v>
      </c>
      <c r="R24" s="141">
        <f t="shared" si="3"/>
        <v>28167</v>
      </c>
      <c r="S24" s="300">
        <f t="shared" si="1"/>
        <v>7.916</v>
      </c>
      <c r="T24" s="138"/>
    </row>
    <row r="25" spans="3:20" ht="12.75" customHeight="1">
      <c r="C25" s="434" t="s">
        <v>128</v>
      </c>
      <c r="D25" s="434"/>
      <c r="E25" s="434"/>
      <c r="F25" s="434"/>
      <c r="G25" s="434"/>
      <c r="H25" s="434"/>
      <c r="J25" s="136">
        <v>125086</v>
      </c>
      <c r="K25" s="137">
        <f t="shared" si="2"/>
        <v>407033</v>
      </c>
      <c r="L25" s="137">
        <f t="shared" si="0"/>
        <v>404629</v>
      </c>
      <c r="M25" s="137">
        <v>206180</v>
      </c>
      <c r="N25" s="137">
        <v>198449</v>
      </c>
      <c r="O25" s="137">
        <v>2404</v>
      </c>
      <c r="P25" s="137" t="s">
        <v>111</v>
      </c>
      <c r="Q25" s="137" t="s">
        <v>111</v>
      </c>
      <c r="R25" s="141">
        <f>SUM(K25-K24)</f>
        <v>23036</v>
      </c>
      <c r="S25" s="300">
        <f t="shared" si="1"/>
        <v>5.999</v>
      </c>
      <c r="T25" s="138"/>
    </row>
    <row r="26" spans="3:20" ht="3.75" customHeight="1">
      <c r="C26" s="295"/>
      <c r="D26" s="295"/>
      <c r="E26" s="295"/>
      <c r="F26" s="295"/>
      <c r="G26" s="295"/>
      <c r="H26" s="295"/>
      <c r="J26" s="136"/>
      <c r="K26" s="137"/>
      <c r="L26" s="137"/>
      <c r="M26" s="137"/>
      <c r="N26" s="137"/>
      <c r="O26" s="137"/>
      <c r="P26" s="137"/>
      <c r="Q26" s="137"/>
      <c r="R26" s="141"/>
      <c r="S26" s="138"/>
      <c r="T26" s="138"/>
    </row>
    <row r="27" spans="3:20" ht="12.75" customHeight="1">
      <c r="C27" s="434" t="s">
        <v>129</v>
      </c>
      <c r="D27" s="434"/>
      <c r="E27" s="434"/>
      <c r="F27" s="434"/>
      <c r="G27" s="434"/>
      <c r="H27" s="434"/>
      <c r="J27" s="136">
        <v>136750</v>
      </c>
      <c r="K27" s="137">
        <f t="shared" si="2"/>
        <v>435043</v>
      </c>
      <c r="L27" s="137">
        <f t="shared" si="0"/>
        <v>432429</v>
      </c>
      <c r="M27" s="137">
        <v>221139</v>
      </c>
      <c r="N27" s="137">
        <v>211290</v>
      </c>
      <c r="O27" s="137">
        <v>2614</v>
      </c>
      <c r="P27" s="137" t="s">
        <v>111</v>
      </c>
      <c r="Q27" s="137" t="s">
        <v>111</v>
      </c>
      <c r="R27" s="141">
        <f>SUM(K27-K25)</f>
        <v>28010</v>
      </c>
      <c r="S27" s="300">
        <f>ROUND((K27/K25%)-100,3)</f>
        <v>6.882</v>
      </c>
      <c r="T27" s="138"/>
    </row>
    <row r="28" spans="3:20" ht="12.75" customHeight="1">
      <c r="C28" s="434" t="s">
        <v>130</v>
      </c>
      <c r="D28" s="434"/>
      <c r="E28" s="434"/>
      <c r="F28" s="434"/>
      <c r="G28" s="434"/>
      <c r="H28" s="434"/>
      <c r="J28" s="136">
        <v>146038</v>
      </c>
      <c r="K28" s="137">
        <f t="shared" si="2"/>
        <v>454833</v>
      </c>
      <c r="L28" s="137">
        <f t="shared" si="0"/>
        <v>452100</v>
      </c>
      <c r="M28" s="137">
        <v>231442</v>
      </c>
      <c r="N28" s="137">
        <v>220658</v>
      </c>
      <c r="O28" s="137">
        <v>2733</v>
      </c>
      <c r="P28" s="137" t="s">
        <v>111</v>
      </c>
      <c r="Q28" s="137" t="s">
        <v>111</v>
      </c>
      <c r="R28" s="141">
        <f t="shared" si="3"/>
        <v>19790</v>
      </c>
      <c r="S28" s="300">
        <f aca="true" t="shared" si="4" ref="S28:S36">ROUND((K28/K27%)-100,3)</f>
        <v>4.549</v>
      </c>
      <c r="T28" s="138"/>
    </row>
    <row r="29" spans="3:20" ht="12.75" customHeight="1">
      <c r="C29" s="434" t="s">
        <v>131</v>
      </c>
      <c r="D29" s="434"/>
      <c r="E29" s="434"/>
      <c r="F29" s="434"/>
      <c r="G29" s="434"/>
      <c r="H29" s="434"/>
      <c r="J29" s="136">
        <v>156452</v>
      </c>
      <c r="K29" s="137">
        <f t="shared" si="2"/>
        <v>479795</v>
      </c>
      <c r="L29" s="137">
        <f t="shared" si="0"/>
        <v>476908</v>
      </c>
      <c r="M29" s="137">
        <v>244304</v>
      </c>
      <c r="N29" s="137">
        <v>232604</v>
      </c>
      <c r="O29" s="137">
        <f aca="true" t="shared" si="5" ref="O29:O39">SUM(P29:Q29)</f>
        <v>2887</v>
      </c>
      <c r="P29" s="137">
        <v>1600</v>
      </c>
      <c r="Q29" s="137">
        <v>1287</v>
      </c>
      <c r="R29" s="141">
        <f>SUM(K29-K28)</f>
        <v>24962</v>
      </c>
      <c r="S29" s="300">
        <f t="shared" si="4"/>
        <v>5.488</v>
      </c>
      <c r="T29" s="138"/>
    </row>
    <row r="30" spans="3:20" ht="12.75" customHeight="1">
      <c r="C30" s="434" t="s">
        <v>132</v>
      </c>
      <c r="D30" s="434"/>
      <c r="E30" s="434"/>
      <c r="F30" s="434"/>
      <c r="G30" s="434"/>
      <c r="H30" s="434"/>
      <c r="J30" s="136">
        <v>164732</v>
      </c>
      <c r="K30" s="137">
        <f t="shared" si="2"/>
        <v>499606</v>
      </c>
      <c r="L30" s="137">
        <f t="shared" si="0"/>
        <v>496656</v>
      </c>
      <c r="M30" s="137">
        <v>254885</v>
      </c>
      <c r="N30" s="137">
        <v>241771</v>
      </c>
      <c r="O30" s="137">
        <f t="shared" si="5"/>
        <v>2950</v>
      </c>
      <c r="P30" s="137">
        <v>1653</v>
      </c>
      <c r="Q30" s="137">
        <v>1297</v>
      </c>
      <c r="R30" s="141">
        <f aca="true" t="shared" si="6" ref="R30:R39">SUM(K30-K29)</f>
        <v>19811</v>
      </c>
      <c r="S30" s="300">
        <f t="shared" si="4"/>
        <v>4.129</v>
      </c>
      <c r="T30" s="138"/>
    </row>
    <row r="31" spans="3:20" ht="12.75" customHeight="1">
      <c r="C31" s="434" t="s">
        <v>133</v>
      </c>
      <c r="D31" s="434"/>
      <c r="E31" s="434"/>
      <c r="F31" s="434"/>
      <c r="G31" s="434"/>
      <c r="H31" s="434"/>
      <c r="J31" s="136">
        <v>172317</v>
      </c>
      <c r="K31" s="137">
        <f t="shared" si="2"/>
        <v>514440</v>
      </c>
      <c r="L31" s="137">
        <f t="shared" si="0"/>
        <v>511334</v>
      </c>
      <c r="M31" s="137">
        <v>262498</v>
      </c>
      <c r="N31" s="137">
        <v>248836</v>
      </c>
      <c r="O31" s="137">
        <f t="shared" si="5"/>
        <v>3106</v>
      </c>
      <c r="P31" s="137">
        <v>1726</v>
      </c>
      <c r="Q31" s="137">
        <v>1380</v>
      </c>
      <c r="R31" s="141">
        <f t="shared" si="6"/>
        <v>14834</v>
      </c>
      <c r="S31" s="300">
        <f t="shared" si="4"/>
        <v>2.969</v>
      </c>
      <c r="T31" s="138"/>
    </row>
    <row r="32" spans="3:27" ht="12.75" customHeight="1">
      <c r="C32" s="434" t="s">
        <v>134</v>
      </c>
      <c r="D32" s="434"/>
      <c r="E32" s="434"/>
      <c r="F32" s="434"/>
      <c r="G32" s="434"/>
      <c r="H32" s="434"/>
      <c r="J32" s="136">
        <v>177749</v>
      </c>
      <c r="K32" s="137">
        <f t="shared" si="2"/>
        <v>522649</v>
      </c>
      <c r="L32" s="137">
        <f t="shared" si="0"/>
        <v>519517</v>
      </c>
      <c r="M32" s="137">
        <v>266847</v>
      </c>
      <c r="N32" s="137">
        <v>252670</v>
      </c>
      <c r="O32" s="137">
        <f t="shared" si="5"/>
        <v>3132</v>
      </c>
      <c r="P32" s="137">
        <v>1744</v>
      </c>
      <c r="Q32" s="137">
        <v>1388</v>
      </c>
      <c r="R32" s="141">
        <f t="shared" si="6"/>
        <v>8209</v>
      </c>
      <c r="S32" s="300">
        <f t="shared" si="4"/>
        <v>1.596</v>
      </c>
      <c r="T32" s="138"/>
      <c r="X32" s="412"/>
      <c r="Y32" s="412"/>
      <c r="Z32" s="412"/>
      <c r="AA32" s="412"/>
    </row>
    <row r="33" spans="3:27" ht="12.75" customHeight="1">
      <c r="C33" s="434" t="s">
        <v>135</v>
      </c>
      <c r="D33" s="434"/>
      <c r="E33" s="434"/>
      <c r="F33" s="434"/>
      <c r="G33" s="434"/>
      <c r="H33" s="434"/>
      <c r="J33" s="136">
        <v>183408</v>
      </c>
      <c r="K33" s="137">
        <f t="shared" si="2"/>
        <v>530999</v>
      </c>
      <c r="L33" s="137">
        <f t="shared" si="0"/>
        <v>527692</v>
      </c>
      <c r="M33" s="137">
        <v>270924</v>
      </c>
      <c r="N33" s="137">
        <v>256768</v>
      </c>
      <c r="O33" s="137">
        <f t="shared" si="5"/>
        <v>3307</v>
      </c>
      <c r="P33" s="137">
        <v>1824</v>
      </c>
      <c r="Q33" s="137">
        <v>1483</v>
      </c>
      <c r="R33" s="141">
        <f t="shared" si="6"/>
        <v>8350</v>
      </c>
      <c r="S33" s="300">
        <f t="shared" si="4"/>
        <v>1.598</v>
      </c>
      <c r="T33" s="138"/>
      <c r="X33" s="412"/>
      <c r="Y33" s="412"/>
      <c r="Z33" s="412"/>
      <c r="AA33" s="412"/>
    </row>
    <row r="34" spans="3:20" ht="12.75" customHeight="1">
      <c r="C34" s="434" t="s">
        <v>136</v>
      </c>
      <c r="D34" s="434"/>
      <c r="E34" s="434"/>
      <c r="F34" s="434"/>
      <c r="G34" s="434"/>
      <c r="H34" s="434"/>
      <c r="J34" s="136">
        <v>187852</v>
      </c>
      <c r="K34" s="137">
        <f t="shared" si="2"/>
        <v>536542</v>
      </c>
      <c r="L34" s="137">
        <f t="shared" si="0"/>
        <v>533273</v>
      </c>
      <c r="M34" s="137">
        <v>273536</v>
      </c>
      <c r="N34" s="137">
        <v>259737</v>
      </c>
      <c r="O34" s="137">
        <f t="shared" si="5"/>
        <v>3269</v>
      </c>
      <c r="P34" s="137">
        <v>1824</v>
      </c>
      <c r="Q34" s="137">
        <v>1445</v>
      </c>
      <c r="R34" s="141">
        <f t="shared" si="6"/>
        <v>5543</v>
      </c>
      <c r="S34" s="300">
        <f t="shared" si="4"/>
        <v>1.044</v>
      </c>
      <c r="T34" s="138"/>
    </row>
    <row r="35" spans="3:20" ht="12.75" customHeight="1">
      <c r="C35" s="434" t="s">
        <v>137</v>
      </c>
      <c r="D35" s="434"/>
      <c r="E35" s="434"/>
      <c r="F35" s="434"/>
      <c r="G35" s="434"/>
      <c r="H35" s="434"/>
      <c r="J35" s="136">
        <v>192063</v>
      </c>
      <c r="K35" s="137">
        <f t="shared" si="2"/>
        <v>544625</v>
      </c>
      <c r="L35" s="137">
        <f t="shared" si="0"/>
        <v>541418</v>
      </c>
      <c r="M35" s="137">
        <v>277318</v>
      </c>
      <c r="N35" s="137">
        <v>264100</v>
      </c>
      <c r="O35" s="137">
        <f t="shared" si="5"/>
        <v>3207</v>
      </c>
      <c r="P35" s="137">
        <v>1794</v>
      </c>
      <c r="Q35" s="137">
        <v>1413</v>
      </c>
      <c r="R35" s="141">
        <f t="shared" si="6"/>
        <v>8083</v>
      </c>
      <c r="S35" s="300">
        <f t="shared" si="4"/>
        <v>1.506</v>
      </c>
      <c r="T35" s="138"/>
    </row>
    <row r="36" spans="3:20" ht="12.75" customHeight="1">
      <c r="C36" s="434" t="s">
        <v>138</v>
      </c>
      <c r="D36" s="434"/>
      <c r="E36" s="434"/>
      <c r="F36" s="434"/>
      <c r="G36" s="434"/>
      <c r="H36" s="434"/>
      <c r="J36" s="136">
        <v>194579</v>
      </c>
      <c r="K36" s="137">
        <f t="shared" si="2"/>
        <v>548235</v>
      </c>
      <c r="L36" s="137">
        <f t="shared" si="0"/>
        <v>544961</v>
      </c>
      <c r="M36" s="137">
        <v>278366</v>
      </c>
      <c r="N36" s="137">
        <v>266595</v>
      </c>
      <c r="O36" s="137">
        <f t="shared" si="5"/>
        <v>3274</v>
      </c>
      <c r="P36" s="137">
        <v>1808</v>
      </c>
      <c r="Q36" s="137">
        <v>1466</v>
      </c>
      <c r="R36" s="141">
        <f t="shared" si="6"/>
        <v>3610</v>
      </c>
      <c r="S36" s="300">
        <f t="shared" si="4"/>
        <v>0.663</v>
      </c>
      <c r="T36" s="138"/>
    </row>
    <row r="37" spans="3:20" ht="3.75" customHeight="1">
      <c r="C37" s="295"/>
      <c r="D37" s="295"/>
      <c r="E37" s="295"/>
      <c r="F37" s="295"/>
      <c r="G37" s="295"/>
      <c r="H37" s="295"/>
      <c r="J37" s="136"/>
      <c r="K37" s="137"/>
      <c r="L37" s="137"/>
      <c r="M37" s="137"/>
      <c r="N37" s="137"/>
      <c r="O37" s="137"/>
      <c r="P37" s="137"/>
      <c r="Q37" s="137"/>
      <c r="R37" s="141"/>
      <c r="S37" s="138"/>
      <c r="T37" s="138"/>
    </row>
    <row r="38" spans="3:20" ht="12.75" customHeight="1">
      <c r="C38" s="434" t="s">
        <v>139</v>
      </c>
      <c r="D38" s="434"/>
      <c r="E38" s="434"/>
      <c r="F38" s="434"/>
      <c r="G38" s="434"/>
      <c r="H38" s="434"/>
      <c r="J38" s="136">
        <v>197971</v>
      </c>
      <c r="K38" s="137">
        <f t="shared" si="2"/>
        <v>553147</v>
      </c>
      <c r="L38" s="137">
        <f t="shared" si="0"/>
        <v>549881</v>
      </c>
      <c r="M38" s="137">
        <v>280372</v>
      </c>
      <c r="N38" s="137">
        <v>269509</v>
      </c>
      <c r="O38" s="137">
        <f t="shared" si="5"/>
        <v>3266</v>
      </c>
      <c r="P38" s="137">
        <v>1792</v>
      </c>
      <c r="Q38" s="137">
        <v>1474</v>
      </c>
      <c r="R38" s="141">
        <f>SUM(K38-K36)</f>
        <v>4912</v>
      </c>
      <c r="S38" s="300">
        <f>ROUND((K38/K36%)-100,3)</f>
        <v>0.896</v>
      </c>
      <c r="T38" s="138"/>
    </row>
    <row r="39" spans="3:20" ht="12.75" customHeight="1">
      <c r="C39" s="434" t="s">
        <v>140</v>
      </c>
      <c r="D39" s="434"/>
      <c r="E39" s="434"/>
      <c r="F39" s="434"/>
      <c r="G39" s="434"/>
      <c r="H39" s="434"/>
      <c r="J39" s="136">
        <v>200640</v>
      </c>
      <c r="K39" s="137">
        <f t="shared" si="2"/>
        <v>557971</v>
      </c>
      <c r="L39" s="137">
        <f t="shared" si="0"/>
        <v>554735</v>
      </c>
      <c r="M39" s="137">
        <v>282397</v>
      </c>
      <c r="N39" s="137">
        <v>272338</v>
      </c>
      <c r="O39" s="137">
        <f t="shared" si="5"/>
        <v>3236</v>
      </c>
      <c r="P39" s="137">
        <v>1771</v>
      </c>
      <c r="Q39" s="137">
        <v>1465</v>
      </c>
      <c r="R39" s="141">
        <f t="shared" si="6"/>
        <v>4824</v>
      </c>
      <c r="S39" s="300">
        <f>ROUND((K39/K38%)-100,3)</f>
        <v>0.872</v>
      </c>
      <c r="T39" s="138"/>
    </row>
    <row r="40" spans="2:20" ht="12.75" customHeight="1">
      <c r="B40" s="134"/>
      <c r="C40" s="434" t="s">
        <v>141</v>
      </c>
      <c r="D40" s="434"/>
      <c r="E40" s="434"/>
      <c r="F40" s="434"/>
      <c r="G40" s="434"/>
      <c r="H40" s="434"/>
      <c r="I40" s="143"/>
      <c r="J40" s="136">
        <v>202918</v>
      </c>
      <c r="K40" s="137">
        <f t="shared" si="2"/>
        <v>561452</v>
      </c>
      <c r="L40" s="137">
        <f t="shared" si="0"/>
        <v>558119</v>
      </c>
      <c r="M40" s="137">
        <v>283595</v>
      </c>
      <c r="N40" s="137">
        <v>274524</v>
      </c>
      <c r="O40" s="137">
        <f aca="true" t="shared" si="7" ref="O40:O67">SUM(P40:Q40)</f>
        <v>3333</v>
      </c>
      <c r="P40" s="137">
        <v>1798</v>
      </c>
      <c r="Q40" s="137">
        <v>1535</v>
      </c>
      <c r="R40" s="141">
        <f>SUM(K40-K39)</f>
        <v>3481</v>
      </c>
      <c r="S40" s="300">
        <f>ROUND((K40/K39%)-100,3)</f>
        <v>0.624</v>
      </c>
      <c r="T40" s="138"/>
    </row>
    <row r="41" spans="3:20" ht="12.75" customHeight="1">
      <c r="C41" s="434" t="s">
        <v>142</v>
      </c>
      <c r="D41" s="434"/>
      <c r="E41" s="434"/>
      <c r="F41" s="434"/>
      <c r="G41" s="434"/>
      <c r="H41" s="434"/>
      <c r="J41" s="136">
        <v>204237</v>
      </c>
      <c r="K41" s="137">
        <f t="shared" si="2"/>
        <v>561239</v>
      </c>
      <c r="L41" s="137">
        <f t="shared" si="0"/>
        <v>558015</v>
      </c>
      <c r="M41" s="137">
        <v>283102</v>
      </c>
      <c r="N41" s="137">
        <v>274913</v>
      </c>
      <c r="O41" s="137">
        <f t="shared" si="7"/>
        <v>3224</v>
      </c>
      <c r="P41" s="137">
        <v>1726</v>
      </c>
      <c r="Q41" s="137">
        <v>1498</v>
      </c>
      <c r="R41" s="145">
        <v>-213</v>
      </c>
      <c r="S41" s="146">
        <v>-0.04</v>
      </c>
      <c r="T41" s="144"/>
    </row>
    <row r="42" spans="3:20" ht="12.75" customHeight="1">
      <c r="C42" s="434" t="s">
        <v>143</v>
      </c>
      <c r="D42" s="434"/>
      <c r="E42" s="434"/>
      <c r="F42" s="434"/>
      <c r="G42" s="434"/>
      <c r="H42" s="434"/>
      <c r="J42" s="136">
        <v>204764</v>
      </c>
      <c r="K42" s="137">
        <f t="shared" si="2"/>
        <v>560249</v>
      </c>
      <c r="L42" s="137">
        <f t="shared" si="0"/>
        <v>556944</v>
      </c>
      <c r="M42" s="137">
        <v>282177</v>
      </c>
      <c r="N42" s="137">
        <v>274767</v>
      </c>
      <c r="O42" s="137">
        <f t="shared" si="7"/>
        <v>3305</v>
      </c>
      <c r="P42" s="137">
        <v>1782</v>
      </c>
      <c r="Q42" s="137">
        <v>1523</v>
      </c>
      <c r="R42" s="145">
        <v>-990</v>
      </c>
      <c r="S42" s="146">
        <v>-0.18</v>
      </c>
      <c r="T42" s="146"/>
    </row>
    <row r="43" spans="3:20" ht="12.75" customHeight="1">
      <c r="C43" s="434" t="s">
        <v>144</v>
      </c>
      <c r="D43" s="434"/>
      <c r="E43" s="434"/>
      <c r="F43" s="434"/>
      <c r="G43" s="434"/>
      <c r="H43" s="434"/>
      <c r="J43" s="136">
        <v>205804</v>
      </c>
      <c r="K43" s="137">
        <f t="shared" si="2"/>
        <v>559716</v>
      </c>
      <c r="L43" s="137">
        <f t="shared" si="0"/>
        <v>556482</v>
      </c>
      <c r="M43" s="137">
        <v>282284</v>
      </c>
      <c r="N43" s="137">
        <v>274198</v>
      </c>
      <c r="O43" s="137">
        <f t="shared" si="7"/>
        <v>3234</v>
      </c>
      <c r="P43" s="137">
        <v>1758</v>
      </c>
      <c r="Q43" s="137">
        <v>1476</v>
      </c>
      <c r="R43" s="145">
        <v>-533</v>
      </c>
      <c r="S43" s="146">
        <v>-0.1</v>
      </c>
      <c r="T43" s="146"/>
    </row>
    <row r="44" spans="3:20" ht="12.75" customHeight="1">
      <c r="C44" s="434" t="s">
        <v>145</v>
      </c>
      <c r="D44" s="434"/>
      <c r="E44" s="434"/>
      <c r="F44" s="434"/>
      <c r="G44" s="434"/>
      <c r="H44" s="434"/>
      <c r="J44" s="136">
        <v>207350</v>
      </c>
      <c r="K44" s="137">
        <f t="shared" si="2"/>
        <v>559368</v>
      </c>
      <c r="L44" s="137">
        <f t="shared" si="0"/>
        <v>556003</v>
      </c>
      <c r="M44" s="137">
        <v>282016</v>
      </c>
      <c r="N44" s="137">
        <v>273987</v>
      </c>
      <c r="O44" s="137">
        <f t="shared" si="7"/>
        <v>3365</v>
      </c>
      <c r="P44" s="137">
        <v>1831</v>
      </c>
      <c r="Q44" s="137">
        <v>1534</v>
      </c>
      <c r="R44" s="145">
        <v>-348</v>
      </c>
      <c r="S44" s="146">
        <v>-0.06</v>
      </c>
      <c r="T44" s="146"/>
    </row>
    <row r="45" spans="3:20" ht="12.75" customHeight="1">
      <c r="C45" s="434" t="s">
        <v>146</v>
      </c>
      <c r="D45" s="434"/>
      <c r="E45" s="434"/>
      <c r="F45" s="434"/>
      <c r="G45" s="434"/>
      <c r="H45" s="434"/>
      <c r="J45" s="136">
        <v>209939</v>
      </c>
      <c r="K45" s="137">
        <f t="shared" si="2"/>
        <v>561868</v>
      </c>
      <c r="L45" s="137">
        <f t="shared" si="0"/>
        <v>558387</v>
      </c>
      <c r="M45" s="137">
        <v>283535</v>
      </c>
      <c r="N45" s="137">
        <v>274852</v>
      </c>
      <c r="O45" s="137">
        <f t="shared" si="7"/>
        <v>3481</v>
      </c>
      <c r="P45" s="137">
        <v>1860</v>
      </c>
      <c r="Q45" s="137">
        <v>1621</v>
      </c>
      <c r="R45" s="141">
        <f>SUM(K45-K44)</f>
        <v>2500</v>
      </c>
      <c r="S45" s="300">
        <f>ROUND((K45/K44%)-100,3)</f>
        <v>0.447</v>
      </c>
      <c r="T45" s="146"/>
    </row>
    <row r="46" spans="3:20" ht="12.75" customHeight="1">
      <c r="C46" s="434" t="s">
        <v>147</v>
      </c>
      <c r="D46" s="434"/>
      <c r="E46" s="434"/>
      <c r="F46" s="434"/>
      <c r="G46" s="434"/>
      <c r="H46" s="434"/>
      <c r="J46" s="136">
        <v>214723</v>
      </c>
      <c r="K46" s="137">
        <f t="shared" si="2"/>
        <v>569759</v>
      </c>
      <c r="L46" s="137">
        <f t="shared" si="0"/>
        <v>566055</v>
      </c>
      <c r="M46" s="137">
        <v>287170</v>
      </c>
      <c r="N46" s="137">
        <v>278885</v>
      </c>
      <c r="O46" s="137">
        <f t="shared" si="7"/>
        <v>3704</v>
      </c>
      <c r="P46" s="137">
        <v>1992</v>
      </c>
      <c r="Q46" s="137">
        <v>1712</v>
      </c>
      <c r="R46" s="141">
        <f>SUM(K46-K45)</f>
        <v>7891</v>
      </c>
      <c r="S46" s="300">
        <f>ROUND((K46/K45%)-100,3)</f>
        <v>1.404</v>
      </c>
      <c r="T46" s="144"/>
    </row>
    <row r="47" spans="3:20" ht="12.75" customHeight="1">
      <c r="C47" s="434" t="s">
        <v>148</v>
      </c>
      <c r="D47" s="434"/>
      <c r="E47" s="434"/>
      <c r="F47" s="434"/>
      <c r="G47" s="434"/>
      <c r="H47" s="434"/>
      <c r="J47" s="136">
        <v>220105</v>
      </c>
      <c r="K47" s="137">
        <f t="shared" si="2"/>
        <v>578920</v>
      </c>
      <c r="L47" s="137">
        <f t="shared" si="0"/>
        <v>574885</v>
      </c>
      <c r="M47" s="137">
        <v>291388</v>
      </c>
      <c r="N47" s="137">
        <v>283497</v>
      </c>
      <c r="O47" s="137">
        <f t="shared" si="7"/>
        <v>4035</v>
      </c>
      <c r="P47" s="137">
        <v>2131</v>
      </c>
      <c r="Q47" s="137">
        <v>1904</v>
      </c>
      <c r="R47" s="141">
        <f>SUM(K47-K46)</f>
        <v>9161</v>
      </c>
      <c r="S47" s="300">
        <f>ROUND((K47/K46%)-100,3)</f>
        <v>1.608</v>
      </c>
      <c r="T47" s="144"/>
    </row>
    <row r="48" spans="3:20" ht="3.75" customHeight="1">
      <c r="C48" s="295"/>
      <c r="D48" s="295"/>
      <c r="E48" s="295"/>
      <c r="F48" s="295"/>
      <c r="G48" s="295"/>
      <c r="H48" s="295"/>
      <c r="J48" s="136"/>
      <c r="K48" s="137"/>
      <c r="L48" s="137"/>
      <c r="M48" s="137"/>
      <c r="N48" s="137"/>
      <c r="O48" s="137"/>
      <c r="P48" s="137"/>
      <c r="Q48" s="137"/>
      <c r="R48" s="141"/>
      <c r="S48" s="144"/>
      <c r="T48" s="144"/>
    </row>
    <row r="49" spans="3:20" ht="12.75" customHeight="1">
      <c r="C49" s="434" t="s">
        <v>149</v>
      </c>
      <c r="D49" s="434"/>
      <c r="E49" s="434"/>
      <c r="F49" s="434"/>
      <c r="G49" s="434"/>
      <c r="H49" s="434"/>
      <c r="J49" s="136">
        <v>222874</v>
      </c>
      <c r="K49" s="137">
        <f t="shared" si="2"/>
        <v>587326</v>
      </c>
      <c r="L49" s="137">
        <f t="shared" si="0"/>
        <v>583031</v>
      </c>
      <c r="M49" s="137">
        <v>294614</v>
      </c>
      <c r="N49" s="137">
        <v>288417</v>
      </c>
      <c r="O49" s="137">
        <f t="shared" si="7"/>
        <v>4295</v>
      </c>
      <c r="P49" s="137">
        <v>2229</v>
      </c>
      <c r="Q49" s="137">
        <v>2066</v>
      </c>
      <c r="R49" s="141">
        <f>SUM(K49-K47)</f>
        <v>8406</v>
      </c>
      <c r="S49" s="300">
        <f>ROUND((K49/K47%)-100,3)</f>
        <v>1.452</v>
      </c>
      <c r="T49" s="144"/>
    </row>
    <row r="50" spans="3:20" ht="12.75" customHeight="1">
      <c r="C50" s="434" t="s">
        <v>150</v>
      </c>
      <c r="D50" s="434"/>
      <c r="E50" s="434"/>
      <c r="F50" s="434"/>
      <c r="G50" s="434"/>
      <c r="H50" s="434"/>
      <c r="J50" s="136">
        <v>229415</v>
      </c>
      <c r="K50" s="137">
        <f t="shared" si="2"/>
        <v>599134</v>
      </c>
      <c r="L50" s="137">
        <f t="shared" si="0"/>
        <v>594325</v>
      </c>
      <c r="M50" s="137">
        <v>300039</v>
      </c>
      <c r="N50" s="137">
        <v>294286</v>
      </c>
      <c r="O50" s="137">
        <f t="shared" si="7"/>
        <v>4809</v>
      </c>
      <c r="P50" s="137">
        <v>2474</v>
      </c>
      <c r="Q50" s="137">
        <v>2335</v>
      </c>
      <c r="R50" s="141">
        <f>SUM(K50-K49)</f>
        <v>11808</v>
      </c>
      <c r="S50" s="300">
        <f aca="true" t="shared" si="8" ref="S50:S58">ROUND((K50/K49%)-100,3)</f>
        <v>2.01</v>
      </c>
      <c r="T50" s="144"/>
    </row>
    <row r="51" spans="3:20" ht="12.75" customHeight="1">
      <c r="C51" s="434" t="s">
        <v>151</v>
      </c>
      <c r="D51" s="434"/>
      <c r="E51" s="434"/>
      <c r="F51" s="434"/>
      <c r="G51" s="434"/>
      <c r="H51" s="434"/>
      <c r="J51" s="136">
        <v>234583</v>
      </c>
      <c r="K51" s="137">
        <f t="shared" si="2"/>
        <v>606007</v>
      </c>
      <c r="L51" s="137">
        <f t="shared" si="0"/>
        <v>600655</v>
      </c>
      <c r="M51" s="137">
        <v>303546</v>
      </c>
      <c r="N51" s="137">
        <v>297109</v>
      </c>
      <c r="O51" s="137">
        <f t="shared" si="7"/>
        <v>5352</v>
      </c>
      <c r="P51" s="137">
        <v>2684</v>
      </c>
      <c r="Q51" s="137">
        <v>2668</v>
      </c>
      <c r="R51" s="141">
        <f>SUM(K51-K50)</f>
        <v>6873</v>
      </c>
      <c r="S51" s="300">
        <f t="shared" si="8"/>
        <v>1.147</v>
      </c>
      <c r="T51" s="144"/>
    </row>
    <row r="52" spans="3:20" ht="12.75" customHeight="1">
      <c r="C52" s="434" t="s">
        <v>152</v>
      </c>
      <c r="D52" s="434"/>
      <c r="E52" s="434"/>
      <c r="F52" s="434"/>
      <c r="G52" s="434"/>
      <c r="H52" s="434"/>
      <c r="J52" s="136">
        <v>239297</v>
      </c>
      <c r="K52" s="137">
        <f t="shared" si="2"/>
        <v>613258</v>
      </c>
      <c r="L52" s="137">
        <f t="shared" si="0"/>
        <v>606501</v>
      </c>
      <c r="M52" s="137">
        <v>306491</v>
      </c>
      <c r="N52" s="137">
        <v>300010</v>
      </c>
      <c r="O52" s="137">
        <f t="shared" si="7"/>
        <v>6757</v>
      </c>
      <c r="P52" s="137">
        <v>3681</v>
      </c>
      <c r="Q52" s="137">
        <v>3076</v>
      </c>
      <c r="R52" s="141">
        <f aca="true" t="shared" si="9" ref="R52:R61">SUM(K52-K51)</f>
        <v>7251</v>
      </c>
      <c r="S52" s="300">
        <f t="shared" si="8"/>
        <v>1.197</v>
      </c>
      <c r="T52" s="144"/>
    </row>
    <row r="53" spans="3:20" ht="12.75" customHeight="1">
      <c r="C53" s="435" t="s">
        <v>153</v>
      </c>
      <c r="D53" s="435"/>
      <c r="E53" s="435"/>
      <c r="F53" s="435"/>
      <c r="G53" s="435"/>
      <c r="H53" s="435"/>
      <c r="I53" s="147"/>
      <c r="J53" s="136">
        <v>243366</v>
      </c>
      <c r="K53" s="137">
        <f t="shared" si="2"/>
        <v>616826</v>
      </c>
      <c r="L53" s="137">
        <f t="shared" si="0"/>
        <v>609645</v>
      </c>
      <c r="M53" s="137">
        <v>307637</v>
      </c>
      <c r="N53" s="137">
        <v>302008</v>
      </c>
      <c r="O53" s="137">
        <f t="shared" si="7"/>
        <v>7181</v>
      </c>
      <c r="P53" s="137">
        <v>3775</v>
      </c>
      <c r="Q53" s="137">
        <v>3406</v>
      </c>
      <c r="R53" s="141">
        <f t="shared" si="9"/>
        <v>3568</v>
      </c>
      <c r="S53" s="300">
        <f t="shared" si="8"/>
        <v>0.582</v>
      </c>
      <c r="T53" s="144"/>
    </row>
    <row r="54" spans="3:20" ht="12.75" customHeight="1">
      <c r="C54" s="434" t="s">
        <v>154</v>
      </c>
      <c r="D54" s="435"/>
      <c r="E54" s="435"/>
      <c r="F54" s="435"/>
      <c r="G54" s="435"/>
      <c r="H54" s="435"/>
      <c r="J54" s="136">
        <v>247600</v>
      </c>
      <c r="K54" s="137">
        <f t="shared" si="2"/>
        <v>620679</v>
      </c>
      <c r="L54" s="137">
        <f t="shared" si="0"/>
        <v>612975</v>
      </c>
      <c r="M54" s="137">
        <v>309084</v>
      </c>
      <c r="N54" s="137">
        <v>303891</v>
      </c>
      <c r="O54" s="137">
        <f t="shared" si="7"/>
        <v>7704</v>
      </c>
      <c r="P54" s="137">
        <v>3950</v>
      </c>
      <c r="Q54" s="137">
        <v>3754</v>
      </c>
      <c r="R54" s="141">
        <f t="shared" si="9"/>
        <v>3853</v>
      </c>
      <c r="S54" s="300">
        <f t="shared" si="8"/>
        <v>0.625</v>
      </c>
      <c r="T54" s="144"/>
    </row>
    <row r="55" spans="3:20" ht="12.75" customHeight="1">
      <c r="C55" s="434" t="s">
        <v>155</v>
      </c>
      <c r="D55" s="435"/>
      <c r="E55" s="435"/>
      <c r="F55" s="435"/>
      <c r="G55" s="435"/>
      <c r="H55" s="435"/>
      <c r="J55" s="136">
        <v>253516</v>
      </c>
      <c r="K55" s="137">
        <f t="shared" si="2"/>
        <v>627269</v>
      </c>
      <c r="L55" s="137">
        <f t="shared" si="0"/>
        <v>618402</v>
      </c>
      <c r="M55" s="137">
        <v>311631</v>
      </c>
      <c r="N55" s="137">
        <v>306771</v>
      </c>
      <c r="O55" s="137">
        <f t="shared" si="7"/>
        <v>8867</v>
      </c>
      <c r="P55" s="137">
        <v>4567</v>
      </c>
      <c r="Q55" s="137">
        <v>4300</v>
      </c>
      <c r="R55" s="141">
        <f t="shared" si="9"/>
        <v>6590</v>
      </c>
      <c r="S55" s="300">
        <f t="shared" si="8"/>
        <v>1.062</v>
      </c>
      <c r="T55" s="144"/>
    </row>
    <row r="56" spans="3:20" ht="12.75" customHeight="1">
      <c r="C56" s="434" t="s">
        <v>156</v>
      </c>
      <c r="D56" s="435"/>
      <c r="E56" s="435"/>
      <c r="F56" s="435"/>
      <c r="G56" s="435"/>
      <c r="H56" s="435"/>
      <c r="J56" s="136">
        <v>258219</v>
      </c>
      <c r="K56" s="137">
        <f t="shared" si="2"/>
        <v>630759</v>
      </c>
      <c r="L56" s="137">
        <f t="shared" si="0"/>
        <v>621140</v>
      </c>
      <c r="M56" s="137">
        <v>312543</v>
      </c>
      <c r="N56" s="137">
        <v>308597</v>
      </c>
      <c r="O56" s="137">
        <f t="shared" si="7"/>
        <v>9619</v>
      </c>
      <c r="P56" s="137">
        <v>4971</v>
      </c>
      <c r="Q56" s="137">
        <v>4648</v>
      </c>
      <c r="R56" s="141">
        <f t="shared" si="9"/>
        <v>3490</v>
      </c>
      <c r="S56" s="300">
        <f t="shared" si="8"/>
        <v>0.556</v>
      </c>
      <c r="T56" s="144"/>
    </row>
    <row r="57" spans="3:20" ht="12.75" customHeight="1">
      <c r="C57" s="434" t="s">
        <v>157</v>
      </c>
      <c r="D57" s="435"/>
      <c r="E57" s="435"/>
      <c r="F57" s="435"/>
      <c r="G57" s="435"/>
      <c r="H57" s="435"/>
      <c r="J57" s="136">
        <v>261193</v>
      </c>
      <c r="K57" s="137">
        <f t="shared" si="2"/>
        <v>632478</v>
      </c>
      <c r="L57" s="137">
        <f t="shared" si="0"/>
        <v>622415</v>
      </c>
      <c r="M57" s="137">
        <v>312575</v>
      </c>
      <c r="N57" s="137">
        <v>309840</v>
      </c>
      <c r="O57" s="137">
        <f t="shared" si="7"/>
        <v>10063</v>
      </c>
      <c r="P57" s="137">
        <v>5135</v>
      </c>
      <c r="Q57" s="137">
        <v>4928</v>
      </c>
      <c r="R57" s="141">
        <f t="shared" si="9"/>
        <v>1719</v>
      </c>
      <c r="S57" s="300">
        <f t="shared" si="8"/>
        <v>0.273</v>
      </c>
      <c r="T57" s="144"/>
    </row>
    <row r="58" spans="3:20" ht="12.75" customHeight="1">
      <c r="C58" s="434" t="s">
        <v>158</v>
      </c>
      <c r="D58" s="435"/>
      <c r="E58" s="435"/>
      <c r="F58" s="435"/>
      <c r="G58" s="435"/>
      <c r="H58" s="435"/>
      <c r="J58" s="136">
        <v>264547</v>
      </c>
      <c r="K58" s="137">
        <f t="shared" si="2"/>
        <v>634785</v>
      </c>
      <c r="L58" s="137">
        <f t="shared" si="0"/>
        <v>624754</v>
      </c>
      <c r="M58" s="137">
        <v>313408</v>
      </c>
      <c r="N58" s="137">
        <v>311346</v>
      </c>
      <c r="O58" s="137">
        <f t="shared" si="7"/>
        <v>10031</v>
      </c>
      <c r="P58" s="137">
        <v>5046</v>
      </c>
      <c r="Q58" s="137">
        <v>4985</v>
      </c>
      <c r="R58" s="141">
        <f t="shared" si="9"/>
        <v>2307</v>
      </c>
      <c r="S58" s="300">
        <f t="shared" si="8"/>
        <v>0.365</v>
      </c>
      <c r="T58" s="144"/>
    </row>
    <row r="59" spans="3:20" ht="3.75" customHeight="1">
      <c r="C59" s="295"/>
      <c r="D59" s="134"/>
      <c r="E59" s="134"/>
      <c r="F59" s="134"/>
      <c r="G59" s="134"/>
      <c r="H59" s="134"/>
      <c r="J59" s="136"/>
      <c r="K59" s="137"/>
      <c r="L59" s="137"/>
      <c r="M59" s="137"/>
      <c r="N59" s="137"/>
      <c r="O59" s="137"/>
      <c r="P59" s="137"/>
      <c r="Q59" s="137"/>
      <c r="R59" s="141"/>
      <c r="S59" s="144"/>
      <c r="T59" s="144"/>
    </row>
    <row r="60" spans="3:20" ht="12.75" customHeight="1">
      <c r="C60" s="434" t="s">
        <v>159</v>
      </c>
      <c r="D60" s="435"/>
      <c r="E60" s="435"/>
      <c r="F60" s="435"/>
      <c r="G60" s="435"/>
      <c r="H60" s="435"/>
      <c r="J60" s="136">
        <v>268548</v>
      </c>
      <c r="K60" s="137">
        <f t="shared" si="2"/>
        <v>637448</v>
      </c>
      <c r="L60" s="137">
        <f t="shared" si="0"/>
        <v>627662</v>
      </c>
      <c r="M60" s="137">
        <v>314412</v>
      </c>
      <c r="N60" s="137">
        <v>313250</v>
      </c>
      <c r="O60" s="137">
        <f t="shared" si="7"/>
        <v>9786</v>
      </c>
      <c r="P60" s="137">
        <v>4916</v>
      </c>
      <c r="Q60" s="137">
        <v>4870</v>
      </c>
      <c r="R60" s="141">
        <f>SUM(K60-K58)</f>
        <v>2663</v>
      </c>
      <c r="S60" s="300">
        <f>ROUND((K60/K58%)-100,3)</f>
        <v>0.42</v>
      </c>
      <c r="T60" s="144"/>
    </row>
    <row r="61" spans="3:20" ht="12.75" customHeight="1">
      <c r="C61" s="434" t="s">
        <v>160</v>
      </c>
      <c r="D61" s="435"/>
      <c r="E61" s="435"/>
      <c r="F61" s="435"/>
      <c r="G61" s="435"/>
      <c r="H61" s="435"/>
      <c r="J61" s="136">
        <v>272482</v>
      </c>
      <c r="K61" s="137">
        <f t="shared" si="2"/>
        <v>641017</v>
      </c>
      <c r="L61" s="137">
        <f t="shared" si="0"/>
        <v>631140</v>
      </c>
      <c r="M61" s="137">
        <v>315654</v>
      </c>
      <c r="N61" s="137">
        <v>315486</v>
      </c>
      <c r="O61" s="137">
        <f t="shared" si="7"/>
        <v>9877</v>
      </c>
      <c r="P61" s="137">
        <v>4848</v>
      </c>
      <c r="Q61" s="137">
        <v>5029</v>
      </c>
      <c r="R61" s="141">
        <f t="shared" si="9"/>
        <v>3569</v>
      </c>
      <c r="S61" s="300">
        <f aca="true" t="shared" si="10" ref="S61:S69">ROUND((K61/K60%)-100,3)</f>
        <v>0.56</v>
      </c>
      <c r="T61" s="144"/>
    </row>
    <row r="62" spans="3:20" ht="12.75" customHeight="1">
      <c r="C62" s="434" t="s">
        <v>161</v>
      </c>
      <c r="D62" s="435"/>
      <c r="E62" s="435"/>
      <c r="F62" s="435"/>
      <c r="G62" s="435"/>
      <c r="H62" s="435"/>
      <c r="J62" s="136">
        <v>277532</v>
      </c>
      <c r="K62" s="137">
        <f>SUM(L62+O62)</f>
        <v>645859</v>
      </c>
      <c r="L62" s="137">
        <f t="shared" si="0"/>
        <v>635827</v>
      </c>
      <c r="M62" s="137">
        <v>317822</v>
      </c>
      <c r="N62" s="137">
        <v>318005</v>
      </c>
      <c r="O62" s="137">
        <f t="shared" si="7"/>
        <v>10032</v>
      </c>
      <c r="P62" s="137">
        <v>4864</v>
      </c>
      <c r="Q62" s="137">
        <v>5168</v>
      </c>
      <c r="R62" s="141">
        <f>SUM(K62-K61)</f>
        <v>4842</v>
      </c>
      <c r="S62" s="300">
        <f t="shared" si="10"/>
        <v>0.755</v>
      </c>
      <c r="T62" s="144"/>
    </row>
    <row r="63" spans="3:20" ht="12.75" customHeight="1">
      <c r="C63" s="434" t="s">
        <v>162</v>
      </c>
      <c r="D63" s="435"/>
      <c r="E63" s="435"/>
      <c r="F63" s="435"/>
      <c r="G63" s="435"/>
      <c r="H63" s="435"/>
      <c r="J63" s="136">
        <v>282976</v>
      </c>
      <c r="K63" s="137">
        <f>SUM(L63+O63)</f>
        <v>651901</v>
      </c>
      <c r="L63" s="137">
        <f t="shared" si="0"/>
        <v>641821</v>
      </c>
      <c r="M63" s="137">
        <v>320505</v>
      </c>
      <c r="N63" s="137">
        <v>321316</v>
      </c>
      <c r="O63" s="137">
        <f t="shared" si="7"/>
        <v>10080</v>
      </c>
      <c r="P63" s="137">
        <v>4870</v>
      </c>
      <c r="Q63" s="137">
        <v>5210</v>
      </c>
      <c r="R63" s="141">
        <f aca="true" t="shared" si="11" ref="R63:R69">SUM(K63-K62)</f>
        <v>6042</v>
      </c>
      <c r="S63" s="300">
        <f t="shared" si="10"/>
        <v>0.935</v>
      </c>
      <c r="T63" s="144"/>
    </row>
    <row r="64" spans="3:20" ht="12.75" customHeight="1">
      <c r="C64" s="434" t="s">
        <v>163</v>
      </c>
      <c r="D64" s="435"/>
      <c r="E64" s="435"/>
      <c r="F64" s="435"/>
      <c r="G64" s="435"/>
      <c r="H64" s="435"/>
      <c r="J64" s="136">
        <v>287745</v>
      </c>
      <c r="K64" s="137">
        <f>SUM(L64+O64)</f>
        <v>657119</v>
      </c>
      <c r="L64" s="137">
        <f t="shared" si="0"/>
        <v>646729</v>
      </c>
      <c r="M64" s="137">
        <v>322436</v>
      </c>
      <c r="N64" s="137">
        <v>324293</v>
      </c>
      <c r="O64" s="137">
        <f t="shared" si="7"/>
        <v>10390</v>
      </c>
      <c r="P64" s="137">
        <v>4968</v>
      </c>
      <c r="Q64" s="137">
        <v>5422</v>
      </c>
      <c r="R64" s="141">
        <f t="shared" si="11"/>
        <v>5218</v>
      </c>
      <c r="S64" s="300">
        <f t="shared" si="10"/>
        <v>0.8</v>
      </c>
      <c r="T64" s="144"/>
    </row>
    <row r="65" spans="3:20" ht="12.75" customHeight="1">
      <c r="C65" s="434" t="s">
        <v>164</v>
      </c>
      <c r="D65" s="435"/>
      <c r="E65" s="435"/>
      <c r="F65" s="435"/>
      <c r="G65" s="435"/>
      <c r="H65" s="435"/>
      <c r="J65" s="136">
        <v>292305</v>
      </c>
      <c r="K65" s="137">
        <f>SUM(L65+O65)</f>
        <v>662383</v>
      </c>
      <c r="L65" s="137">
        <f t="shared" si="0"/>
        <v>651618</v>
      </c>
      <c r="M65" s="137">
        <v>324905</v>
      </c>
      <c r="N65" s="137">
        <v>326713</v>
      </c>
      <c r="O65" s="137">
        <f t="shared" si="7"/>
        <v>10765</v>
      </c>
      <c r="P65" s="137">
        <v>5065</v>
      </c>
      <c r="Q65" s="137">
        <v>5700</v>
      </c>
      <c r="R65" s="141">
        <f t="shared" si="11"/>
        <v>5264</v>
      </c>
      <c r="S65" s="300">
        <f t="shared" si="10"/>
        <v>0.801</v>
      </c>
      <c r="T65" s="144"/>
    </row>
    <row r="66" spans="3:20" ht="12.75" customHeight="1">
      <c r="C66" s="434" t="s">
        <v>165</v>
      </c>
      <c r="D66" s="435"/>
      <c r="E66" s="435"/>
      <c r="F66" s="435"/>
      <c r="G66" s="435"/>
      <c r="H66" s="435"/>
      <c r="J66" s="136">
        <v>297517</v>
      </c>
      <c r="K66" s="137">
        <f>SUM(L66+O66)</f>
        <v>668842</v>
      </c>
      <c r="L66" s="137">
        <f t="shared" si="0"/>
        <v>657377</v>
      </c>
      <c r="M66" s="137">
        <v>327636</v>
      </c>
      <c r="N66" s="137">
        <v>329741</v>
      </c>
      <c r="O66" s="137">
        <f t="shared" si="7"/>
        <v>11465</v>
      </c>
      <c r="P66" s="137">
        <v>5332</v>
      </c>
      <c r="Q66" s="137">
        <v>6133</v>
      </c>
      <c r="R66" s="141">
        <f t="shared" si="11"/>
        <v>6459</v>
      </c>
      <c r="S66" s="300">
        <f t="shared" si="10"/>
        <v>0.975</v>
      </c>
      <c r="T66" s="144"/>
    </row>
    <row r="67" spans="3:20" ht="12.75" customHeight="1">
      <c r="C67" s="434" t="s">
        <v>382</v>
      </c>
      <c r="D67" s="435"/>
      <c r="E67" s="435"/>
      <c r="F67" s="435"/>
      <c r="G67" s="435"/>
      <c r="H67" s="435"/>
      <c r="J67" s="136">
        <v>302605</v>
      </c>
      <c r="K67" s="137">
        <f>SUM(L67,O67)</f>
        <v>674912</v>
      </c>
      <c r="L67" s="137">
        <f t="shared" si="0"/>
        <v>662885</v>
      </c>
      <c r="M67" s="137">
        <v>330328</v>
      </c>
      <c r="N67" s="137">
        <v>332557</v>
      </c>
      <c r="O67" s="137">
        <f t="shared" si="7"/>
        <v>12027</v>
      </c>
      <c r="P67" s="137">
        <v>5640</v>
      </c>
      <c r="Q67" s="137">
        <v>6387</v>
      </c>
      <c r="R67" s="141">
        <f t="shared" si="11"/>
        <v>6070</v>
      </c>
      <c r="S67" s="300">
        <f t="shared" si="10"/>
        <v>0.908</v>
      </c>
      <c r="T67" s="144"/>
    </row>
    <row r="68" spans="3:20" ht="12.75" customHeight="1">
      <c r="C68" s="434" t="s">
        <v>383</v>
      </c>
      <c r="D68" s="435"/>
      <c r="E68" s="435"/>
      <c r="F68" s="435"/>
      <c r="G68" s="435"/>
      <c r="H68" s="435"/>
      <c r="J68" s="136">
        <v>306942</v>
      </c>
      <c r="K68" s="137">
        <f>SUM(L68,O68)</f>
        <v>679863</v>
      </c>
      <c r="L68" s="137">
        <f>SUM(M68:N68)</f>
        <v>667512</v>
      </c>
      <c r="M68" s="137">
        <v>332385</v>
      </c>
      <c r="N68" s="137">
        <v>335127</v>
      </c>
      <c r="O68" s="137">
        <f>SUM(P68:Q68)</f>
        <v>12351</v>
      </c>
      <c r="P68" s="137">
        <v>5740</v>
      </c>
      <c r="Q68" s="137">
        <v>6611</v>
      </c>
      <c r="R68" s="141">
        <f t="shared" si="11"/>
        <v>4951</v>
      </c>
      <c r="S68" s="300">
        <f t="shared" si="10"/>
        <v>0.734</v>
      </c>
      <c r="T68" s="144"/>
    </row>
    <row r="69" spans="2:20" ht="12.75" customHeight="1">
      <c r="B69" s="148"/>
      <c r="C69" s="434" t="s">
        <v>387</v>
      </c>
      <c r="D69" s="435"/>
      <c r="E69" s="435"/>
      <c r="F69" s="435"/>
      <c r="G69" s="435"/>
      <c r="H69" s="435"/>
      <c r="I69" s="301"/>
      <c r="J69" s="302">
        <v>310889</v>
      </c>
      <c r="K69" s="302">
        <f>SUM(L69,O69)</f>
        <v>684365</v>
      </c>
      <c r="L69" s="302">
        <f>SUM(M69:N69)</f>
        <v>672251</v>
      </c>
      <c r="M69" s="302">
        <v>334398</v>
      </c>
      <c r="N69" s="302">
        <v>337853</v>
      </c>
      <c r="O69" s="302">
        <f>SUM(P69:Q69)</f>
        <v>12114</v>
      </c>
      <c r="P69" s="302">
        <v>5492</v>
      </c>
      <c r="Q69" s="302">
        <v>6622</v>
      </c>
      <c r="R69" s="302">
        <f t="shared" si="11"/>
        <v>4502</v>
      </c>
      <c r="S69" s="300">
        <f t="shared" si="10"/>
        <v>0.662</v>
      </c>
      <c r="T69" s="144"/>
    </row>
    <row r="70" spans="2:20" ht="3.75" customHeight="1">
      <c r="B70" s="148"/>
      <c r="C70" s="296"/>
      <c r="D70" s="297"/>
      <c r="E70" s="297"/>
      <c r="F70" s="297"/>
      <c r="G70" s="297"/>
      <c r="H70" s="297"/>
      <c r="I70" s="303"/>
      <c r="J70" s="304"/>
      <c r="K70" s="149"/>
      <c r="L70" s="149"/>
      <c r="M70" s="149"/>
      <c r="N70" s="149"/>
      <c r="O70" s="149"/>
      <c r="P70" s="149"/>
      <c r="Q70" s="149"/>
      <c r="R70" s="292"/>
      <c r="S70" s="293"/>
      <c r="T70" s="150"/>
    </row>
    <row r="71" spans="2:20" ht="12.75" customHeight="1">
      <c r="B71" s="305"/>
      <c r="C71" s="388" t="s">
        <v>388</v>
      </c>
      <c r="D71" s="389"/>
      <c r="E71" s="389"/>
      <c r="F71" s="389"/>
      <c r="G71" s="389"/>
      <c r="H71" s="389"/>
      <c r="I71" s="306"/>
      <c r="J71" s="307">
        <v>314248</v>
      </c>
      <c r="K71" s="308">
        <v>686237</v>
      </c>
      <c r="L71" s="308">
        <v>674123</v>
      </c>
      <c r="M71" s="308">
        <v>334898</v>
      </c>
      <c r="N71" s="308">
        <v>339225</v>
      </c>
      <c r="O71" s="308">
        <v>12114</v>
      </c>
      <c r="P71" s="308">
        <v>5488</v>
      </c>
      <c r="Q71" s="308">
        <v>6626</v>
      </c>
      <c r="R71" s="304">
        <f>SUM(K71-K69)</f>
        <v>1872</v>
      </c>
      <c r="S71" s="309">
        <f>ROUND((K71/K69%)-100,3)</f>
        <v>0.274</v>
      </c>
      <c r="T71" s="147"/>
    </row>
    <row r="72" spans="3:19" ht="14.25" customHeight="1">
      <c r="C72" s="438" t="s">
        <v>166</v>
      </c>
      <c r="D72" s="438"/>
      <c r="E72" s="151" t="s">
        <v>167</v>
      </c>
      <c r="F72" s="436" t="s">
        <v>168</v>
      </c>
      <c r="G72" s="436"/>
      <c r="H72" s="310" t="s">
        <v>397</v>
      </c>
      <c r="I72" s="310"/>
      <c r="J72" s="147"/>
      <c r="K72" s="147"/>
      <c r="L72" s="147"/>
      <c r="M72" s="147"/>
      <c r="N72" s="147"/>
      <c r="O72" s="147"/>
      <c r="P72" s="147"/>
      <c r="Q72" s="147"/>
      <c r="R72" s="310"/>
      <c r="S72" s="310"/>
    </row>
    <row r="73" spans="6:8" ht="14.25" customHeight="1">
      <c r="F73" s="436" t="s">
        <v>389</v>
      </c>
      <c r="G73" s="436"/>
      <c r="H73" s="121" t="s">
        <v>598</v>
      </c>
    </row>
    <row r="74" spans="6:8" ht="14.25" customHeight="1">
      <c r="F74" s="436" t="s">
        <v>390</v>
      </c>
      <c r="G74" s="436"/>
      <c r="H74" s="121" t="s">
        <v>391</v>
      </c>
    </row>
    <row r="75" spans="6:8" ht="14.25" customHeight="1">
      <c r="F75" s="152"/>
      <c r="G75" s="152"/>
      <c r="H75" s="121" t="s">
        <v>602</v>
      </c>
    </row>
    <row r="76" spans="6:48" ht="14.25" customHeight="1">
      <c r="F76" s="436" t="s">
        <v>392</v>
      </c>
      <c r="G76" s="436"/>
      <c r="H76" s="121" t="s">
        <v>393</v>
      </c>
      <c r="U76" s="153"/>
      <c r="V76" s="153"/>
      <c r="W76" s="153"/>
      <c r="X76" s="153"/>
      <c r="Y76" s="153"/>
      <c r="Z76" s="153"/>
      <c r="AA76" s="153"/>
      <c r="AB76" s="153"/>
      <c r="AC76" s="153"/>
      <c r="AD76" s="153"/>
      <c r="AE76" s="153"/>
      <c r="AF76" s="153"/>
      <c r="AG76" s="153"/>
      <c r="AH76" s="147"/>
      <c r="AI76" s="147"/>
      <c r="AJ76" s="147"/>
      <c r="AK76" s="147"/>
      <c r="AL76" s="147"/>
      <c r="AM76" s="147"/>
      <c r="AN76" s="147"/>
      <c r="AO76" s="147"/>
      <c r="AP76" s="147"/>
      <c r="AQ76" s="147"/>
      <c r="AR76" s="147"/>
      <c r="AS76" s="147"/>
      <c r="AT76" s="147"/>
      <c r="AU76" s="147"/>
      <c r="AV76" s="147"/>
    </row>
    <row r="77" spans="2:6" ht="11.25" customHeight="1">
      <c r="B77" s="437" t="s">
        <v>169</v>
      </c>
      <c r="C77" s="437"/>
      <c r="D77" s="437"/>
      <c r="E77" s="151" t="s">
        <v>170</v>
      </c>
      <c r="F77" s="121" t="s">
        <v>394</v>
      </c>
    </row>
  </sheetData>
  <mergeCells count="74">
    <mergeCell ref="X32:AA33"/>
    <mergeCell ref="C62:H62"/>
    <mergeCell ref="C71:H71"/>
    <mergeCell ref="F73:G73"/>
    <mergeCell ref="C43:H43"/>
    <mergeCell ref="C44:H44"/>
    <mergeCell ref="C45:H45"/>
    <mergeCell ref="C38:H38"/>
    <mergeCell ref="C39:H39"/>
    <mergeCell ref="C41:H41"/>
    <mergeCell ref="C8:H8"/>
    <mergeCell ref="C14:H14"/>
    <mergeCell ref="C16:H16"/>
    <mergeCell ref="C11:H11"/>
    <mergeCell ref="C12:H12"/>
    <mergeCell ref="C13:H13"/>
    <mergeCell ref="C10:H10"/>
    <mergeCell ref="C17:H17"/>
    <mergeCell ref="B4:I5"/>
    <mergeCell ref="C9:H9"/>
    <mergeCell ref="B2:S2"/>
    <mergeCell ref="R4:S4"/>
    <mergeCell ref="L4:N4"/>
    <mergeCell ref="O4:Q4"/>
    <mergeCell ref="J4:J5"/>
    <mergeCell ref="C7:H7"/>
    <mergeCell ref="O7:Q11"/>
    <mergeCell ref="C19:H19"/>
    <mergeCell ref="C20:H20"/>
    <mergeCell ref="C21:H21"/>
    <mergeCell ref="C18:H18"/>
    <mergeCell ref="C22:H22"/>
    <mergeCell ref="C23:H23"/>
    <mergeCell ref="C24:H24"/>
    <mergeCell ref="C25:H25"/>
    <mergeCell ref="C27:H27"/>
    <mergeCell ref="C28:H28"/>
    <mergeCell ref="C36:H36"/>
    <mergeCell ref="C29:H29"/>
    <mergeCell ref="C30:H30"/>
    <mergeCell ref="C31:H31"/>
    <mergeCell ref="C32:H32"/>
    <mergeCell ref="C33:H33"/>
    <mergeCell ref="C34:H34"/>
    <mergeCell ref="C35:H35"/>
    <mergeCell ref="C42:H42"/>
    <mergeCell ref="C40:H40"/>
    <mergeCell ref="C51:H51"/>
    <mergeCell ref="C46:H46"/>
    <mergeCell ref="C47:H47"/>
    <mergeCell ref="C49:H49"/>
    <mergeCell ref="C50:H50"/>
    <mergeCell ref="C56:H56"/>
    <mergeCell ref="C57:H57"/>
    <mergeCell ref="C58:H58"/>
    <mergeCell ref="C52:H52"/>
    <mergeCell ref="C53:H53"/>
    <mergeCell ref="C54:H54"/>
    <mergeCell ref="C68:H68"/>
    <mergeCell ref="K4:K5"/>
    <mergeCell ref="C64:H64"/>
    <mergeCell ref="C65:H65"/>
    <mergeCell ref="C66:H66"/>
    <mergeCell ref="C67:H67"/>
    <mergeCell ref="C60:H60"/>
    <mergeCell ref="C61:H61"/>
    <mergeCell ref="C63:H63"/>
    <mergeCell ref="C55:H55"/>
    <mergeCell ref="C69:H69"/>
    <mergeCell ref="F74:G74"/>
    <mergeCell ref="F76:G76"/>
    <mergeCell ref="B77:D77"/>
    <mergeCell ref="C72:D72"/>
    <mergeCell ref="F72:G72"/>
  </mergeCells>
  <printOptions/>
  <pageMargins left="0.78" right="0.4724409448818898" top="0.46" bottom="0.17" header="0" footer="0"/>
  <pageSetup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47"/>
  <dimension ref="B1:X84"/>
  <sheetViews>
    <sheetView view="pageBreakPreview" zoomScale="60" workbookViewId="0" topLeftCell="A34">
      <selection activeCell="AD15" sqref="AD15"/>
    </sheetView>
  </sheetViews>
  <sheetFormatPr defaultColWidth="9.00390625" defaultRowHeight="13.5"/>
  <cols>
    <col min="1" max="1" width="1.25" style="2" customWidth="1"/>
    <col min="2" max="13" width="6.875" style="2" customWidth="1"/>
    <col min="14" max="23" width="1.625" style="2" customWidth="1"/>
    <col min="24" max="24" width="1.875" style="2" customWidth="1"/>
    <col min="25" max="25" width="2.125" style="2" customWidth="1"/>
    <col min="26" max="16384" width="9.00390625" style="2" customWidth="1"/>
  </cols>
  <sheetData>
    <row r="1" spans="17:24" ht="10.5" customHeight="1">
      <c r="Q1" s="6"/>
      <c r="R1" s="6"/>
      <c r="S1" s="6"/>
      <c r="T1" s="6"/>
      <c r="U1" s="6"/>
      <c r="V1" s="6"/>
      <c r="X1" s="38" t="s">
        <v>416</v>
      </c>
    </row>
    <row r="2" ht="10.5" customHeight="1"/>
    <row r="3" spans="2:23" s="4" customFormat="1" ht="18" customHeight="1">
      <c r="B3" s="505" t="s">
        <v>591</v>
      </c>
      <c r="C3" s="505"/>
      <c r="D3" s="505"/>
      <c r="E3" s="505"/>
      <c r="F3" s="505"/>
      <c r="G3" s="505"/>
      <c r="H3" s="505"/>
      <c r="I3" s="505"/>
      <c r="J3" s="505"/>
      <c r="K3" s="505"/>
      <c r="L3" s="505"/>
      <c r="M3" s="505"/>
      <c r="N3" s="505"/>
      <c r="O3" s="505"/>
      <c r="P3" s="505"/>
      <c r="Q3" s="505"/>
      <c r="R3" s="505"/>
      <c r="S3" s="505"/>
      <c r="T3" s="505"/>
      <c r="U3" s="505"/>
      <c r="V3" s="505"/>
      <c r="W3" s="505"/>
    </row>
    <row r="4" spans="2:24" ht="12.75" customHeight="1">
      <c r="B4" s="508" t="s">
        <v>592</v>
      </c>
      <c r="C4" s="508"/>
      <c r="D4" s="508"/>
      <c r="E4" s="508"/>
      <c r="F4" s="508"/>
      <c r="G4" s="508"/>
      <c r="H4" s="508"/>
      <c r="I4" s="508"/>
      <c r="J4" s="508"/>
      <c r="K4" s="508"/>
      <c r="L4" s="508"/>
      <c r="M4" s="508"/>
      <c r="N4" s="508"/>
      <c r="O4" s="508"/>
      <c r="P4" s="508"/>
      <c r="Q4" s="508"/>
      <c r="R4" s="508"/>
      <c r="S4" s="508"/>
      <c r="T4" s="508"/>
      <c r="U4" s="508"/>
      <c r="V4" s="508"/>
      <c r="W4" s="508"/>
      <c r="X4" s="63"/>
    </row>
    <row r="5" spans="2:23" ht="12.75" customHeight="1">
      <c r="B5" s="7"/>
      <c r="C5" s="7"/>
      <c r="D5" s="7"/>
      <c r="E5" s="7"/>
      <c r="F5" s="7"/>
      <c r="G5" s="7"/>
      <c r="H5" s="7"/>
      <c r="I5" s="7"/>
      <c r="J5" s="7"/>
      <c r="L5" s="7"/>
      <c r="M5" s="7"/>
      <c r="N5" s="39"/>
      <c r="W5" s="39"/>
    </row>
    <row r="6" spans="2:24" ht="15.75" customHeight="1">
      <c r="B6" s="516" t="s">
        <v>53</v>
      </c>
      <c r="C6" s="515"/>
      <c r="D6" s="515" t="s">
        <v>54</v>
      </c>
      <c r="E6" s="515"/>
      <c r="F6" s="515" t="s">
        <v>55</v>
      </c>
      <c r="G6" s="515"/>
      <c r="H6" s="515" t="s">
        <v>56</v>
      </c>
      <c r="I6" s="515"/>
      <c r="J6" s="515" t="s">
        <v>57</v>
      </c>
      <c r="K6" s="515"/>
      <c r="L6" s="517" t="s">
        <v>99</v>
      </c>
      <c r="M6" s="517"/>
      <c r="N6" s="375" t="s">
        <v>11</v>
      </c>
      <c r="O6" s="512"/>
      <c r="P6" s="512"/>
      <c r="Q6" s="512"/>
      <c r="R6" s="512"/>
      <c r="S6" s="512"/>
      <c r="T6" s="512"/>
      <c r="U6" s="512"/>
      <c r="V6" s="512"/>
      <c r="W6" s="512"/>
      <c r="X6" s="7"/>
    </row>
    <row r="7" spans="2:24" ht="15.75" customHeight="1">
      <c r="B7" s="99" t="s">
        <v>97</v>
      </c>
      <c r="C7" s="95" t="s">
        <v>98</v>
      </c>
      <c r="D7" s="95" t="s">
        <v>97</v>
      </c>
      <c r="E7" s="95" t="s">
        <v>98</v>
      </c>
      <c r="F7" s="95" t="s">
        <v>97</v>
      </c>
      <c r="G7" s="95" t="s">
        <v>98</v>
      </c>
      <c r="H7" s="95" t="s">
        <v>97</v>
      </c>
      <c r="I7" s="95" t="s">
        <v>98</v>
      </c>
      <c r="J7" s="95" t="s">
        <v>97</v>
      </c>
      <c r="K7" s="95" t="s">
        <v>98</v>
      </c>
      <c r="L7" s="95" t="s">
        <v>97</v>
      </c>
      <c r="M7" s="95" t="s">
        <v>98</v>
      </c>
      <c r="N7" s="378"/>
      <c r="O7" s="513"/>
      <c r="P7" s="513"/>
      <c r="Q7" s="513"/>
      <c r="R7" s="513"/>
      <c r="S7" s="513"/>
      <c r="T7" s="513"/>
      <c r="U7" s="513"/>
      <c r="V7" s="513"/>
      <c r="W7" s="513"/>
      <c r="X7" s="7"/>
    </row>
    <row r="8" spans="13:24" ht="10.5" customHeight="1">
      <c r="M8" s="40"/>
      <c r="N8" s="100"/>
      <c r="O8" s="72"/>
      <c r="P8" s="72"/>
      <c r="Q8" s="72"/>
      <c r="R8" s="72"/>
      <c r="S8" s="72"/>
      <c r="T8" s="72"/>
      <c r="U8" s="72"/>
      <c r="V8" s="72"/>
      <c r="W8" s="72"/>
      <c r="X8" s="7"/>
    </row>
    <row r="9" spans="2:24" s="11" customFormat="1" ht="10.5" customHeight="1">
      <c r="B9" s="82">
        <v>10573</v>
      </c>
      <c r="C9" s="82">
        <v>13723</v>
      </c>
      <c r="D9" s="82">
        <v>5613</v>
      </c>
      <c r="E9" s="82">
        <v>8906</v>
      </c>
      <c r="F9" s="82">
        <v>2485</v>
      </c>
      <c r="G9" s="82">
        <v>4951</v>
      </c>
      <c r="H9" s="82">
        <v>907</v>
      </c>
      <c r="I9" s="82">
        <v>2332</v>
      </c>
      <c r="J9" s="82">
        <v>173</v>
      </c>
      <c r="K9" s="82">
        <v>659</v>
      </c>
      <c r="L9" s="82">
        <v>12</v>
      </c>
      <c r="M9" s="101">
        <v>95</v>
      </c>
      <c r="N9" s="102"/>
      <c r="O9" s="391" t="s">
        <v>23</v>
      </c>
      <c r="P9" s="391"/>
      <c r="Q9" s="391"/>
      <c r="R9" s="391"/>
      <c r="S9" s="391"/>
      <c r="T9" s="391"/>
      <c r="U9" s="391"/>
      <c r="V9" s="391"/>
      <c r="W9" s="79"/>
      <c r="X9" s="12"/>
    </row>
    <row r="10" spans="2:24" ht="5.25" customHeight="1"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N10" s="100"/>
      <c r="O10" s="83"/>
      <c r="P10" s="83"/>
      <c r="Q10" s="83"/>
      <c r="R10" s="83"/>
      <c r="S10" s="83"/>
      <c r="T10" s="83"/>
      <c r="U10" s="83"/>
      <c r="V10" s="83"/>
      <c r="W10" s="83"/>
      <c r="X10" s="7"/>
    </row>
    <row r="11" spans="2:24" s="11" customFormat="1" ht="10.5" customHeight="1">
      <c r="B11" s="82">
        <v>121</v>
      </c>
      <c r="C11" s="82">
        <v>167</v>
      </c>
      <c r="D11" s="82">
        <v>71</v>
      </c>
      <c r="E11" s="82">
        <v>111</v>
      </c>
      <c r="F11" s="82">
        <v>32</v>
      </c>
      <c r="G11" s="82">
        <v>57</v>
      </c>
      <c r="H11" s="82">
        <v>14</v>
      </c>
      <c r="I11" s="82">
        <v>29</v>
      </c>
      <c r="J11" s="82">
        <v>1</v>
      </c>
      <c r="K11" s="82">
        <v>9</v>
      </c>
      <c r="L11" s="82">
        <v>1</v>
      </c>
      <c r="M11" s="103">
        <v>1</v>
      </c>
      <c r="N11" s="102"/>
      <c r="O11" s="391" t="s">
        <v>24</v>
      </c>
      <c r="P11" s="391"/>
      <c r="Q11" s="391"/>
      <c r="R11" s="391"/>
      <c r="S11" s="391"/>
      <c r="T11" s="391"/>
      <c r="U11" s="391"/>
      <c r="V11" s="391"/>
      <c r="W11" s="79"/>
      <c r="X11" s="12"/>
    </row>
    <row r="12" spans="2:24" ht="10.5" customHeight="1">
      <c r="B12" s="24">
        <v>62</v>
      </c>
      <c r="C12" s="24">
        <v>108</v>
      </c>
      <c r="D12" s="24">
        <v>42</v>
      </c>
      <c r="E12" s="24">
        <v>69</v>
      </c>
      <c r="F12" s="24">
        <v>18</v>
      </c>
      <c r="G12" s="24">
        <v>40</v>
      </c>
      <c r="H12" s="24">
        <v>11</v>
      </c>
      <c r="I12" s="24">
        <v>23</v>
      </c>
      <c r="J12" s="24">
        <v>1</v>
      </c>
      <c r="K12" s="24">
        <v>5</v>
      </c>
      <c r="L12" s="24">
        <v>0</v>
      </c>
      <c r="M12" s="101">
        <v>0</v>
      </c>
      <c r="N12" s="100"/>
      <c r="O12" s="83"/>
      <c r="P12" s="83"/>
      <c r="Q12" s="83"/>
      <c r="R12" s="83"/>
      <c r="S12" s="390" t="s">
        <v>25</v>
      </c>
      <c r="T12" s="390"/>
      <c r="U12" s="390"/>
      <c r="V12" s="390"/>
      <c r="W12" s="83"/>
      <c r="X12" s="7"/>
    </row>
    <row r="13" spans="2:24" ht="10.5" customHeight="1">
      <c r="B13" s="24">
        <v>59</v>
      </c>
      <c r="C13" s="24">
        <v>59</v>
      </c>
      <c r="D13" s="24">
        <v>29</v>
      </c>
      <c r="E13" s="24">
        <v>42</v>
      </c>
      <c r="F13" s="24">
        <v>14</v>
      </c>
      <c r="G13" s="24">
        <v>17</v>
      </c>
      <c r="H13" s="24">
        <v>3</v>
      </c>
      <c r="I13" s="24">
        <v>6</v>
      </c>
      <c r="J13" s="24">
        <v>0</v>
      </c>
      <c r="K13" s="24">
        <v>4</v>
      </c>
      <c r="L13" s="24">
        <v>1</v>
      </c>
      <c r="M13" s="46">
        <v>1</v>
      </c>
      <c r="N13" s="100"/>
      <c r="O13" s="83"/>
      <c r="P13" s="83"/>
      <c r="Q13" s="83"/>
      <c r="R13" s="83"/>
      <c r="S13" s="390" t="s">
        <v>26</v>
      </c>
      <c r="T13" s="390"/>
      <c r="U13" s="390"/>
      <c r="V13" s="390"/>
      <c r="W13" s="83"/>
      <c r="X13" s="7"/>
    </row>
    <row r="14" spans="3:24" ht="5.25" customHeight="1">
      <c r="C14" s="24"/>
      <c r="D14" s="24"/>
      <c r="E14" s="24"/>
      <c r="G14" s="24"/>
      <c r="H14" s="24"/>
      <c r="I14" s="24"/>
      <c r="J14" s="24"/>
      <c r="K14" s="24"/>
      <c r="L14" s="24"/>
      <c r="M14" s="46"/>
      <c r="N14" s="100"/>
      <c r="O14" s="83"/>
      <c r="P14" s="83"/>
      <c r="Q14" s="83"/>
      <c r="R14" s="83"/>
      <c r="S14" s="83"/>
      <c r="T14" s="83"/>
      <c r="U14" s="83"/>
      <c r="V14" s="83"/>
      <c r="W14" s="83"/>
      <c r="X14" s="7"/>
    </row>
    <row r="15" spans="2:24" s="11" customFormat="1" ht="10.5" customHeight="1">
      <c r="B15" s="25">
        <v>135</v>
      </c>
      <c r="C15" s="82">
        <v>218</v>
      </c>
      <c r="D15" s="82">
        <v>88</v>
      </c>
      <c r="E15" s="82">
        <v>130</v>
      </c>
      <c r="F15" s="24">
        <v>31</v>
      </c>
      <c r="G15" s="82">
        <v>78</v>
      </c>
      <c r="H15" s="82">
        <v>19</v>
      </c>
      <c r="I15" s="82">
        <v>39</v>
      </c>
      <c r="J15" s="82">
        <v>4</v>
      </c>
      <c r="K15" s="82">
        <v>16</v>
      </c>
      <c r="L15" s="82">
        <v>0</v>
      </c>
      <c r="M15" s="101">
        <v>0</v>
      </c>
      <c r="N15" s="102"/>
      <c r="O15" s="391" t="s">
        <v>27</v>
      </c>
      <c r="P15" s="391"/>
      <c r="Q15" s="391"/>
      <c r="R15" s="391"/>
      <c r="S15" s="391"/>
      <c r="T15" s="391"/>
      <c r="U15" s="391"/>
      <c r="V15" s="391"/>
      <c r="W15" s="79"/>
      <c r="X15" s="12"/>
    </row>
    <row r="16" spans="2:24" ht="10.5" customHeight="1">
      <c r="B16" s="37">
        <v>64</v>
      </c>
      <c r="C16" s="24">
        <v>119</v>
      </c>
      <c r="D16" s="24">
        <v>43</v>
      </c>
      <c r="E16" s="24">
        <v>75</v>
      </c>
      <c r="F16" s="24">
        <v>17</v>
      </c>
      <c r="G16" s="24">
        <v>41</v>
      </c>
      <c r="H16" s="24">
        <v>7</v>
      </c>
      <c r="I16" s="24">
        <v>22</v>
      </c>
      <c r="J16" s="24">
        <v>4</v>
      </c>
      <c r="K16" s="24">
        <v>9</v>
      </c>
      <c r="L16" s="24">
        <v>0</v>
      </c>
      <c r="M16" s="46">
        <v>0</v>
      </c>
      <c r="N16" s="100"/>
      <c r="O16" s="83"/>
      <c r="P16" s="83"/>
      <c r="Q16" s="83"/>
      <c r="R16" s="83"/>
      <c r="S16" s="390" t="s">
        <v>25</v>
      </c>
      <c r="T16" s="390"/>
      <c r="U16" s="390"/>
      <c r="V16" s="390"/>
      <c r="W16" s="83"/>
      <c r="X16" s="7"/>
    </row>
    <row r="17" spans="2:24" ht="10.5" customHeight="1">
      <c r="B17" s="24">
        <v>71</v>
      </c>
      <c r="C17" s="24">
        <v>99</v>
      </c>
      <c r="D17" s="24">
        <v>45</v>
      </c>
      <c r="E17" s="24">
        <v>55</v>
      </c>
      <c r="F17" s="24">
        <v>14</v>
      </c>
      <c r="G17" s="24">
        <v>37</v>
      </c>
      <c r="H17" s="24">
        <v>12</v>
      </c>
      <c r="I17" s="24">
        <v>17</v>
      </c>
      <c r="J17" s="24">
        <v>0</v>
      </c>
      <c r="K17" s="24">
        <v>7</v>
      </c>
      <c r="L17" s="24">
        <v>0</v>
      </c>
      <c r="M17" s="46">
        <v>0</v>
      </c>
      <c r="N17" s="100"/>
      <c r="O17" s="83"/>
      <c r="P17" s="83"/>
      <c r="Q17" s="83"/>
      <c r="R17" s="83"/>
      <c r="S17" s="390" t="s">
        <v>26</v>
      </c>
      <c r="T17" s="390"/>
      <c r="U17" s="390"/>
      <c r="V17" s="390"/>
      <c r="W17" s="83"/>
      <c r="X17" s="7"/>
    </row>
    <row r="18" spans="2:24" ht="5.25" customHeight="1">
      <c r="B18" s="37"/>
      <c r="C18" s="24"/>
      <c r="D18" s="37"/>
      <c r="E18" s="24"/>
      <c r="F18" s="37"/>
      <c r="G18" s="24"/>
      <c r="H18" s="37"/>
      <c r="I18" s="24"/>
      <c r="J18" s="37"/>
      <c r="K18" s="24"/>
      <c r="L18" s="37"/>
      <c r="M18" s="46"/>
      <c r="N18" s="100"/>
      <c r="O18" s="83"/>
      <c r="P18" s="83"/>
      <c r="Q18" s="83"/>
      <c r="R18" s="83"/>
      <c r="S18" s="83"/>
      <c r="T18" s="83"/>
      <c r="U18" s="83"/>
      <c r="V18" s="83"/>
      <c r="W18" s="83"/>
      <c r="X18" s="7"/>
    </row>
    <row r="19" spans="2:24" s="11" customFormat="1" ht="10.5" customHeight="1">
      <c r="B19" s="25">
        <v>45</v>
      </c>
      <c r="C19" s="25">
        <v>66</v>
      </c>
      <c r="D19" s="25">
        <v>23</v>
      </c>
      <c r="E19" s="25">
        <v>50</v>
      </c>
      <c r="F19" s="25">
        <v>17</v>
      </c>
      <c r="G19" s="25">
        <v>35</v>
      </c>
      <c r="H19" s="25">
        <v>4</v>
      </c>
      <c r="I19" s="25">
        <v>14</v>
      </c>
      <c r="J19" s="25">
        <v>1</v>
      </c>
      <c r="K19" s="25">
        <v>14</v>
      </c>
      <c r="L19" s="25">
        <v>0</v>
      </c>
      <c r="M19" s="47">
        <v>0</v>
      </c>
      <c r="N19" s="102"/>
      <c r="O19" s="391" t="s">
        <v>28</v>
      </c>
      <c r="P19" s="391"/>
      <c r="Q19" s="391"/>
      <c r="R19" s="391"/>
      <c r="S19" s="391"/>
      <c r="T19" s="391"/>
      <c r="U19" s="391"/>
      <c r="V19" s="391"/>
      <c r="W19" s="79"/>
      <c r="X19" s="12"/>
    </row>
    <row r="20" spans="2:24" ht="5.25" customHeight="1">
      <c r="B20" s="37"/>
      <c r="C20" s="24"/>
      <c r="D20" s="37"/>
      <c r="E20" s="24"/>
      <c r="F20" s="37"/>
      <c r="G20" s="24"/>
      <c r="H20" s="37"/>
      <c r="I20" s="24"/>
      <c r="J20" s="37"/>
      <c r="K20" s="24"/>
      <c r="L20" s="37"/>
      <c r="M20" s="46"/>
      <c r="N20" s="100"/>
      <c r="O20" s="83"/>
      <c r="P20" s="83"/>
      <c r="Q20" s="83"/>
      <c r="R20" s="83"/>
      <c r="S20" s="83"/>
      <c r="T20" s="83"/>
      <c r="U20" s="83"/>
      <c r="V20" s="83"/>
      <c r="W20" s="83"/>
      <c r="X20" s="7"/>
    </row>
    <row r="21" spans="2:24" s="11" customFormat="1" ht="10.5" customHeight="1">
      <c r="B21" s="82">
        <v>99</v>
      </c>
      <c r="C21" s="82">
        <v>157</v>
      </c>
      <c r="D21" s="82">
        <v>61</v>
      </c>
      <c r="E21" s="82">
        <v>102</v>
      </c>
      <c r="F21" s="82">
        <v>23</v>
      </c>
      <c r="G21" s="82">
        <v>54</v>
      </c>
      <c r="H21" s="82">
        <v>10</v>
      </c>
      <c r="I21" s="82">
        <v>29</v>
      </c>
      <c r="J21" s="82">
        <v>2</v>
      </c>
      <c r="K21" s="82">
        <v>17</v>
      </c>
      <c r="L21" s="82">
        <v>0</v>
      </c>
      <c r="M21" s="101">
        <v>4</v>
      </c>
      <c r="N21" s="102"/>
      <c r="O21" s="391" t="s">
        <v>29</v>
      </c>
      <c r="P21" s="391"/>
      <c r="Q21" s="391"/>
      <c r="R21" s="391"/>
      <c r="S21" s="391"/>
      <c r="T21" s="391"/>
      <c r="U21" s="391"/>
      <c r="V21" s="391"/>
      <c r="W21" s="79"/>
      <c r="X21" s="12"/>
    </row>
    <row r="22" spans="2:24" ht="10.5" customHeight="1">
      <c r="B22" s="24">
        <v>25</v>
      </c>
      <c r="C22" s="24">
        <v>41</v>
      </c>
      <c r="D22" s="24">
        <v>17</v>
      </c>
      <c r="E22" s="24">
        <v>22</v>
      </c>
      <c r="F22" s="24">
        <v>8</v>
      </c>
      <c r="G22" s="24">
        <v>14</v>
      </c>
      <c r="H22" s="24">
        <v>1</v>
      </c>
      <c r="I22" s="24">
        <v>4</v>
      </c>
      <c r="J22" s="24">
        <v>0</v>
      </c>
      <c r="K22" s="24">
        <v>3</v>
      </c>
      <c r="L22" s="24">
        <v>0</v>
      </c>
      <c r="M22" s="46">
        <v>0</v>
      </c>
      <c r="N22" s="100"/>
      <c r="O22" s="83"/>
      <c r="P22" s="83"/>
      <c r="Q22" s="83"/>
      <c r="R22" s="83"/>
      <c r="S22" s="390" t="s">
        <v>25</v>
      </c>
      <c r="T22" s="390"/>
      <c r="U22" s="390"/>
      <c r="V22" s="390"/>
      <c r="W22" s="83"/>
      <c r="X22" s="7"/>
    </row>
    <row r="23" spans="2:24" ht="10.5" customHeight="1">
      <c r="B23" s="24">
        <v>52</v>
      </c>
      <c r="C23" s="24">
        <v>74</v>
      </c>
      <c r="D23" s="24">
        <v>33</v>
      </c>
      <c r="E23" s="24">
        <v>55</v>
      </c>
      <c r="F23" s="24">
        <v>12</v>
      </c>
      <c r="G23" s="24">
        <v>32</v>
      </c>
      <c r="H23" s="24">
        <v>7</v>
      </c>
      <c r="I23" s="24">
        <v>21</v>
      </c>
      <c r="J23" s="24">
        <v>2</v>
      </c>
      <c r="K23" s="24">
        <v>13</v>
      </c>
      <c r="L23" s="24">
        <v>0</v>
      </c>
      <c r="M23" s="46">
        <v>4</v>
      </c>
      <c r="N23" s="100"/>
      <c r="O23" s="83"/>
      <c r="P23" s="83"/>
      <c r="Q23" s="83"/>
      <c r="R23" s="83"/>
      <c r="S23" s="390" t="s">
        <v>26</v>
      </c>
      <c r="T23" s="390"/>
      <c r="U23" s="390"/>
      <c r="V23" s="390"/>
      <c r="W23" s="83"/>
      <c r="X23" s="7"/>
    </row>
    <row r="24" spans="2:24" ht="10.5" customHeight="1">
      <c r="B24" s="24">
        <v>22</v>
      </c>
      <c r="C24" s="24">
        <v>42</v>
      </c>
      <c r="D24" s="24">
        <v>11</v>
      </c>
      <c r="E24" s="24">
        <v>25</v>
      </c>
      <c r="F24" s="24">
        <v>3</v>
      </c>
      <c r="G24" s="24">
        <v>8</v>
      </c>
      <c r="H24" s="24">
        <v>2</v>
      </c>
      <c r="I24" s="24">
        <v>4</v>
      </c>
      <c r="J24" s="24">
        <v>0</v>
      </c>
      <c r="K24" s="24">
        <v>1</v>
      </c>
      <c r="L24" s="24">
        <v>0</v>
      </c>
      <c r="M24" s="46">
        <v>0</v>
      </c>
      <c r="N24" s="100"/>
      <c r="O24" s="83"/>
      <c r="P24" s="83"/>
      <c r="Q24" s="83"/>
      <c r="R24" s="83"/>
      <c r="S24" s="390" t="s">
        <v>30</v>
      </c>
      <c r="T24" s="390"/>
      <c r="U24" s="390"/>
      <c r="V24" s="390"/>
      <c r="W24" s="83"/>
      <c r="X24" s="7"/>
    </row>
    <row r="25" spans="2:24" ht="5.25" customHeight="1"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46"/>
      <c r="N25" s="100"/>
      <c r="O25" s="83"/>
      <c r="P25" s="83"/>
      <c r="Q25" s="83"/>
      <c r="R25" s="83"/>
      <c r="S25" s="83"/>
      <c r="T25" s="83"/>
      <c r="U25" s="83"/>
      <c r="V25" s="83"/>
      <c r="W25" s="83"/>
      <c r="X25" s="7"/>
    </row>
    <row r="26" spans="2:24" s="11" customFormat="1" ht="10.5" customHeight="1">
      <c r="B26" s="82">
        <v>59</v>
      </c>
      <c r="C26" s="82">
        <v>100</v>
      </c>
      <c r="D26" s="82">
        <v>23</v>
      </c>
      <c r="E26" s="82">
        <v>61</v>
      </c>
      <c r="F26" s="82">
        <v>18</v>
      </c>
      <c r="G26" s="82">
        <v>37</v>
      </c>
      <c r="H26" s="82">
        <v>7</v>
      </c>
      <c r="I26" s="82">
        <v>20</v>
      </c>
      <c r="J26" s="82">
        <v>0</v>
      </c>
      <c r="K26" s="82">
        <v>4</v>
      </c>
      <c r="L26" s="82">
        <v>1</v>
      </c>
      <c r="M26" s="101">
        <v>0</v>
      </c>
      <c r="N26" s="102"/>
      <c r="O26" s="391" t="s">
        <v>31</v>
      </c>
      <c r="P26" s="391"/>
      <c r="Q26" s="391"/>
      <c r="R26" s="391"/>
      <c r="S26" s="391"/>
      <c r="T26" s="391"/>
      <c r="U26" s="391"/>
      <c r="V26" s="391"/>
      <c r="W26" s="79"/>
      <c r="X26" s="12"/>
    </row>
    <row r="27" spans="2:24" ht="10.5" customHeight="1">
      <c r="B27" s="24">
        <v>27</v>
      </c>
      <c r="C27" s="24">
        <v>36</v>
      </c>
      <c r="D27" s="24">
        <v>14</v>
      </c>
      <c r="E27" s="24">
        <v>29</v>
      </c>
      <c r="F27" s="24">
        <v>11</v>
      </c>
      <c r="G27" s="24">
        <v>13</v>
      </c>
      <c r="H27" s="24">
        <v>4</v>
      </c>
      <c r="I27" s="24">
        <v>8</v>
      </c>
      <c r="J27" s="24">
        <v>0</v>
      </c>
      <c r="K27" s="24">
        <v>1</v>
      </c>
      <c r="L27" s="24">
        <v>0</v>
      </c>
      <c r="M27" s="46">
        <v>0</v>
      </c>
      <c r="N27" s="100"/>
      <c r="O27" s="83"/>
      <c r="P27" s="83"/>
      <c r="Q27" s="83"/>
      <c r="R27" s="83"/>
      <c r="S27" s="390" t="s">
        <v>25</v>
      </c>
      <c r="T27" s="390"/>
      <c r="U27" s="390"/>
      <c r="V27" s="390"/>
      <c r="W27" s="83"/>
      <c r="X27" s="7"/>
    </row>
    <row r="28" spans="2:24" ht="10.5" customHeight="1">
      <c r="B28" s="24">
        <v>32</v>
      </c>
      <c r="C28" s="24">
        <v>64</v>
      </c>
      <c r="D28" s="24">
        <v>9</v>
      </c>
      <c r="E28" s="24">
        <v>32</v>
      </c>
      <c r="F28" s="24">
        <v>7</v>
      </c>
      <c r="G28" s="24">
        <v>24</v>
      </c>
      <c r="H28" s="24">
        <v>3</v>
      </c>
      <c r="I28" s="24">
        <v>12</v>
      </c>
      <c r="J28" s="24">
        <v>0</v>
      </c>
      <c r="K28" s="24">
        <v>3</v>
      </c>
      <c r="L28" s="24">
        <v>1</v>
      </c>
      <c r="M28" s="46">
        <v>0</v>
      </c>
      <c r="N28" s="100"/>
      <c r="O28" s="83"/>
      <c r="P28" s="83"/>
      <c r="Q28" s="83"/>
      <c r="R28" s="83"/>
      <c r="S28" s="390" t="s">
        <v>26</v>
      </c>
      <c r="T28" s="390"/>
      <c r="U28" s="390"/>
      <c r="V28" s="390"/>
      <c r="W28" s="83"/>
      <c r="X28" s="7"/>
    </row>
    <row r="29" spans="2:24" ht="5.25" customHeight="1"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46"/>
      <c r="N29" s="100"/>
      <c r="O29" s="83"/>
      <c r="P29" s="83"/>
      <c r="Q29" s="83"/>
      <c r="R29" s="83"/>
      <c r="S29" s="83"/>
      <c r="T29" s="83"/>
      <c r="U29" s="83"/>
      <c r="V29" s="83"/>
      <c r="W29" s="83"/>
      <c r="X29" s="7"/>
    </row>
    <row r="30" spans="2:24" s="11" customFormat="1" ht="10.5" customHeight="1">
      <c r="B30" s="82">
        <v>140</v>
      </c>
      <c r="C30" s="82">
        <v>217</v>
      </c>
      <c r="D30" s="82">
        <v>101</v>
      </c>
      <c r="E30" s="82">
        <v>147</v>
      </c>
      <c r="F30" s="82">
        <v>35</v>
      </c>
      <c r="G30" s="82">
        <v>78</v>
      </c>
      <c r="H30" s="82">
        <v>15</v>
      </c>
      <c r="I30" s="82">
        <v>33</v>
      </c>
      <c r="J30" s="82">
        <v>4</v>
      </c>
      <c r="K30" s="82">
        <v>18</v>
      </c>
      <c r="L30" s="82">
        <v>0</v>
      </c>
      <c r="M30" s="101">
        <v>1</v>
      </c>
      <c r="N30" s="102"/>
      <c r="O30" s="391" t="s">
        <v>32</v>
      </c>
      <c r="P30" s="391"/>
      <c r="Q30" s="391"/>
      <c r="R30" s="391"/>
      <c r="S30" s="391"/>
      <c r="T30" s="391"/>
      <c r="U30" s="391"/>
      <c r="V30" s="391"/>
      <c r="W30" s="79"/>
      <c r="X30" s="12"/>
    </row>
    <row r="31" spans="2:24" ht="10.5" customHeight="1">
      <c r="B31" s="24">
        <v>52</v>
      </c>
      <c r="C31" s="24">
        <v>68</v>
      </c>
      <c r="D31" s="24">
        <v>29</v>
      </c>
      <c r="E31" s="24">
        <v>46</v>
      </c>
      <c r="F31" s="24">
        <v>10</v>
      </c>
      <c r="G31" s="24">
        <v>11</v>
      </c>
      <c r="H31" s="24">
        <v>3</v>
      </c>
      <c r="I31" s="24">
        <v>6</v>
      </c>
      <c r="J31" s="24">
        <v>2</v>
      </c>
      <c r="K31" s="24">
        <v>4</v>
      </c>
      <c r="L31" s="24">
        <v>0</v>
      </c>
      <c r="M31" s="46">
        <v>0</v>
      </c>
      <c r="N31" s="100"/>
      <c r="O31" s="83"/>
      <c r="P31" s="83"/>
      <c r="Q31" s="83"/>
      <c r="R31" s="83"/>
      <c r="S31" s="390" t="s">
        <v>25</v>
      </c>
      <c r="T31" s="390"/>
      <c r="U31" s="390"/>
      <c r="V31" s="390"/>
      <c r="W31" s="83"/>
      <c r="X31" s="7"/>
    </row>
    <row r="32" spans="2:24" ht="10.5" customHeight="1">
      <c r="B32" s="24">
        <v>26</v>
      </c>
      <c r="C32" s="24">
        <v>46</v>
      </c>
      <c r="D32" s="24">
        <v>20</v>
      </c>
      <c r="E32" s="24">
        <v>36</v>
      </c>
      <c r="F32" s="24">
        <v>6</v>
      </c>
      <c r="G32" s="24">
        <v>21</v>
      </c>
      <c r="H32" s="24">
        <v>4</v>
      </c>
      <c r="I32" s="24">
        <v>10</v>
      </c>
      <c r="J32" s="24">
        <v>1</v>
      </c>
      <c r="K32" s="24">
        <v>6</v>
      </c>
      <c r="L32" s="24">
        <v>0</v>
      </c>
      <c r="M32" s="46">
        <v>0</v>
      </c>
      <c r="N32" s="100"/>
      <c r="O32" s="83"/>
      <c r="P32" s="83"/>
      <c r="Q32" s="83"/>
      <c r="R32" s="83"/>
      <c r="S32" s="390" t="s">
        <v>26</v>
      </c>
      <c r="T32" s="390"/>
      <c r="U32" s="390"/>
      <c r="V32" s="390"/>
      <c r="W32" s="83"/>
      <c r="X32" s="7"/>
    </row>
    <row r="33" spans="2:24" ht="10.5" customHeight="1">
      <c r="B33" s="24">
        <v>46</v>
      </c>
      <c r="C33" s="24">
        <v>73</v>
      </c>
      <c r="D33" s="24">
        <v>37</v>
      </c>
      <c r="E33" s="24">
        <v>47</v>
      </c>
      <c r="F33" s="24">
        <v>15</v>
      </c>
      <c r="G33" s="24">
        <v>31</v>
      </c>
      <c r="H33" s="24">
        <v>5</v>
      </c>
      <c r="I33" s="24">
        <v>8</v>
      </c>
      <c r="J33" s="24">
        <v>0</v>
      </c>
      <c r="K33" s="24">
        <v>2</v>
      </c>
      <c r="L33" s="24">
        <v>0</v>
      </c>
      <c r="M33" s="46">
        <v>0</v>
      </c>
      <c r="N33" s="100"/>
      <c r="O33" s="83"/>
      <c r="P33" s="83"/>
      <c r="Q33" s="83"/>
      <c r="R33" s="83"/>
      <c r="S33" s="390" t="s">
        <v>30</v>
      </c>
      <c r="T33" s="390"/>
      <c r="U33" s="390"/>
      <c r="V33" s="390"/>
      <c r="W33" s="83"/>
      <c r="X33" s="7"/>
    </row>
    <row r="34" spans="2:24" ht="10.5" customHeight="1">
      <c r="B34" s="24">
        <v>16</v>
      </c>
      <c r="C34" s="24">
        <v>30</v>
      </c>
      <c r="D34" s="24">
        <v>15</v>
      </c>
      <c r="E34" s="24">
        <v>18</v>
      </c>
      <c r="F34" s="24">
        <v>4</v>
      </c>
      <c r="G34" s="24">
        <v>15</v>
      </c>
      <c r="H34" s="24">
        <v>3</v>
      </c>
      <c r="I34" s="24">
        <v>9</v>
      </c>
      <c r="J34" s="24">
        <v>1</v>
      </c>
      <c r="K34" s="24">
        <v>6</v>
      </c>
      <c r="L34" s="24">
        <v>0</v>
      </c>
      <c r="M34" s="46">
        <v>1</v>
      </c>
      <c r="N34" s="100"/>
      <c r="O34" s="83"/>
      <c r="P34" s="83"/>
      <c r="Q34" s="83"/>
      <c r="R34" s="83"/>
      <c r="S34" s="390" t="s">
        <v>33</v>
      </c>
      <c r="T34" s="390"/>
      <c r="U34" s="390"/>
      <c r="V34" s="390"/>
      <c r="W34" s="83"/>
      <c r="X34" s="7"/>
    </row>
    <row r="35" spans="2:24" ht="5.25" customHeight="1">
      <c r="B35" s="24"/>
      <c r="C35" s="24"/>
      <c r="D35" s="24"/>
      <c r="E35" s="24"/>
      <c r="G35" s="24"/>
      <c r="H35" s="24"/>
      <c r="I35" s="24"/>
      <c r="J35" s="24"/>
      <c r="K35" s="24"/>
      <c r="L35" s="24"/>
      <c r="M35" s="46"/>
      <c r="N35" s="100"/>
      <c r="O35" s="83"/>
      <c r="P35" s="83"/>
      <c r="Q35" s="83"/>
      <c r="R35" s="83"/>
      <c r="S35" s="83"/>
      <c r="T35" s="83"/>
      <c r="U35" s="83"/>
      <c r="V35" s="83"/>
      <c r="W35" s="83"/>
      <c r="X35" s="7"/>
    </row>
    <row r="36" spans="2:24" s="11" customFormat="1" ht="10.5" customHeight="1">
      <c r="B36" s="82">
        <v>118</v>
      </c>
      <c r="C36" s="82">
        <v>167</v>
      </c>
      <c r="D36" s="82">
        <v>58</v>
      </c>
      <c r="E36" s="82">
        <v>114</v>
      </c>
      <c r="F36" s="82">
        <v>27</v>
      </c>
      <c r="G36" s="82">
        <v>51</v>
      </c>
      <c r="H36" s="82">
        <v>10</v>
      </c>
      <c r="I36" s="82">
        <v>31</v>
      </c>
      <c r="J36" s="82">
        <v>1</v>
      </c>
      <c r="K36" s="82">
        <v>8</v>
      </c>
      <c r="L36" s="82">
        <v>0</v>
      </c>
      <c r="M36" s="101">
        <v>1</v>
      </c>
      <c r="N36" s="102"/>
      <c r="O36" s="391" t="s">
        <v>34</v>
      </c>
      <c r="P36" s="391"/>
      <c r="Q36" s="391"/>
      <c r="R36" s="391"/>
      <c r="S36" s="391"/>
      <c r="T36" s="391"/>
      <c r="U36" s="391"/>
      <c r="V36" s="391"/>
      <c r="W36" s="79"/>
      <c r="X36" s="12"/>
    </row>
    <row r="37" spans="2:24" ht="10.5" customHeight="1">
      <c r="B37" s="24">
        <v>33</v>
      </c>
      <c r="C37" s="24">
        <v>45</v>
      </c>
      <c r="D37" s="24">
        <v>16</v>
      </c>
      <c r="E37" s="24">
        <v>28</v>
      </c>
      <c r="F37" s="24">
        <v>3</v>
      </c>
      <c r="G37" s="24">
        <v>13</v>
      </c>
      <c r="H37" s="24">
        <v>3</v>
      </c>
      <c r="I37" s="24">
        <v>8</v>
      </c>
      <c r="J37" s="24">
        <v>0</v>
      </c>
      <c r="K37" s="24">
        <v>0</v>
      </c>
      <c r="L37" s="24">
        <v>0</v>
      </c>
      <c r="M37" s="46">
        <v>0</v>
      </c>
      <c r="N37" s="100"/>
      <c r="O37" s="83"/>
      <c r="P37" s="83"/>
      <c r="Q37" s="83"/>
      <c r="R37" s="83"/>
      <c r="S37" s="390" t="s">
        <v>25</v>
      </c>
      <c r="T37" s="390"/>
      <c r="U37" s="390"/>
      <c r="V37" s="390"/>
      <c r="W37" s="83"/>
      <c r="X37" s="7"/>
    </row>
    <row r="38" spans="2:24" ht="10.5" customHeight="1">
      <c r="B38" s="24">
        <v>39</v>
      </c>
      <c r="C38" s="24">
        <v>56</v>
      </c>
      <c r="D38" s="24">
        <v>20</v>
      </c>
      <c r="E38" s="24">
        <v>42</v>
      </c>
      <c r="F38" s="24">
        <v>12</v>
      </c>
      <c r="G38" s="24">
        <v>20</v>
      </c>
      <c r="H38" s="24">
        <v>3</v>
      </c>
      <c r="I38" s="24">
        <v>16</v>
      </c>
      <c r="J38" s="24">
        <v>0</v>
      </c>
      <c r="K38" s="24">
        <v>6</v>
      </c>
      <c r="L38" s="24">
        <v>0</v>
      </c>
      <c r="M38" s="46">
        <v>1</v>
      </c>
      <c r="N38" s="100"/>
      <c r="O38" s="83"/>
      <c r="P38" s="83"/>
      <c r="Q38" s="83"/>
      <c r="R38" s="83"/>
      <c r="S38" s="390" t="s">
        <v>26</v>
      </c>
      <c r="T38" s="390"/>
      <c r="U38" s="390"/>
      <c r="V38" s="390"/>
      <c r="W38" s="83"/>
      <c r="X38" s="7"/>
    </row>
    <row r="39" spans="2:24" ht="10.5" customHeight="1">
      <c r="B39" s="24">
        <v>46</v>
      </c>
      <c r="C39" s="24">
        <v>66</v>
      </c>
      <c r="D39" s="24">
        <v>22</v>
      </c>
      <c r="E39" s="24">
        <v>44</v>
      </c>
      <c r="F39" s="24">
        <v>12</v>
      </c>
      <c r="G39" s="24">
        <v>18</v>
      </c>
      <c r="H39" s="24">
        <v>4</v>
      </c>
      <c r="I39" s="24">
        <v>7</v>
      </c>
      <c r="J39" s="24">
        <v>1</v>
      </c>
      <c r="K39" s="24">
        <v>2</v>
      </c>
      <c r="L39" s="24">
        <v>0</v>
      </c>
      <c r="M39" s="46">
        <v>0</v>
      </c>
      <c r="N39" s="100"/>
      <c r="O39" s="83"/>
      <c r="P39" s="83"/>
      <c r="Q39" s="83"/>
      <c r="R39" s="83"/>
      <c r="S39" s="390" t="s">
        <v>30</v>
      </c>
      <c r="T39" s="390"/>
      <c r="U39" s="390"/>
      <c r="V39" s="390"/>
      <c r="W39" s="83"/>
      <c r="X39" s="7"/>
    </row>
    <row r="40" spans="2:24" ht="5.25" customHeight="1"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46"/>
      <c r="N40" s="100"/>
      <c r="O40" s="83"/>
      <c r="P40" s="83"/>
      <c r="Q40" s="83"/>
      <c r="R40" s="83"/>
      <c r="S40" s="83"/>
      <c r="T40" s="83"/>
      <c r="U40" s="83"/>
      <c r="V40" s="83"/>
      <c r="W40" s="83"/>
      <c r="X40" s="7"/>
    </row>
    <row r="41" spans="2:24" s="11" customFormat="1" ht="10.5" customHeight="1">
      <c r="B41" s="82">
        <v>175</v>
      </c>
      <c r="C41" s="82">
        <v>296</v>
      </c>
      <c r="D41" s="82">
        <v>113</v>
      </c>
      <c r="E41" s="82">
        <v>198</v>
      </c>
      <c r="F41" s="82">
        <v>46</v>
      </c>
      <c r="G41" s="82">
        <v>125</v>
      </c>
      <c r="H41" s="82">
        <v>22</v>
      </c>
      <c r="I41" s="82">
        <v>47</v>
      </c>
      <c r="J41" s="82">
        <v>4</v>
      </c>
      <c r="K41" s="82">
        <v>11</v>
      </c>
      <c r="L41" s="82">
        <v>0</v>
      </c>
      <c r="M41" s="101">
        <v>3</v>
      </c>
      <c r="N41" s="102"/>
      <c r="O41" s="391" t="s">
        <v>35</v>
      </c>
      <c r="P41" s="391"/>
      <c r="Q41" s="391"/>
      <c r="R41" s="391"/>
      <c r="S41" s="391"/>
      <c r="T41" s="391"/>
      <c r="U41" s="391"/>
      <c r="V41" s="391"/>
      <c r="W41" s="79"/>
      <c r="X41" s="12"/>
    </row>
    <row r="42" spans="2:24" ht="10.5" customHeight="1">
      <c r="B42" s="24">
        <v>33</v>
      </c>
      <c r="C42" s="24">
        <v>51</v>
      </c>
      <c r="D42" s="24">
        <v>15</v>
      </c>
      <c r="E42" s="24">
        <v>33</v>
      </c>
      <c r="F42" s="24">
        <v>9</v>
      </c>
      <c r="G42" s="24">
        <v>23</v>
      </c>
      <c r="H42" s="24">
        <v>3</v>
      </c>
      <c r="I42" s="24">
        <v>9</v>
      </c>
      <c r="J42" s="24">
        <v>0</v>
      </c>
      <c r="K42" s="24">
        <v>1</v>
      </c>
      <c r="L42" s="24">
        <v>0</v>
      </c>
      <c r="M42" s="46">
        <v>0</v>
      </c>
      <c r="N42" s="100"/>
      <c r="O42" s="83"/>
      <c r="P42" s="83"/>
      <c r="Q42" s="83"/>
      <c r="R42" s="83"/>
      <c r="S42" s="390" t="s">
        <v>25</v>
      </c>
      <c r="T42" s="390"/>
      <c r="U42" s="390"/>
      <c r="V42" s="390"/>
      <c r="W42" s="83"/>
      <c r="X42" s="7"/>
    </row>
    <row r="43" spans="2:24" ht="10.5" customHeight="1">
      <c r="B43" s="24">
        <v>27</v>
      </c>
      <c r="C43" s="24">
        <v>47</v>
      </c>
      <c r="D43" s="24">
        <v>18</v>
      </c>
      <c r="E43" s="24">
        <v>28</v>
      </c>
      <c r="F43" s="24">
        <v>5</v>
      </c>
      <c r="G43" s="24">
        <v>18</v>
      </c>
      <c r="H43" s="24">
        <v>3</v>
      </c>
      <c r="I43" s="24">
        <v>7</v>
      </c>
      <c r="J43" s="24">
        <v>0</v>
      </c>
      <c r="K43" s="24">
        <v>2</v>
      </c>
      <c r="L43" s="24">
        <v>0</v>
      </c>
      <c r="M43" s="46">
        <v>0</v>
      </c>
      <c r="N43" s="100"/>
      <c r="O43" s="83"/>
      <c r="P43" s="83"/>
      <c r="Q43" s="83"/>
      <c r="R43" s="83"/>
      <c r="S43" s="390" t="s">
        <v>26</v>
      </c>
      <c r="T43" s="390"/>
      <c r="U43" s="390"/>
      <c r="V43" s="390"/>
      <c r="W43" s="83"/>
      <c r="X43" s="7"/>
    </row>
    <row r="44" spans="2:24" ht="10.5" customHeight="1">
      <c r="B44" s="24">
        <v>24</v>
      </c>
      <c r="C44" s="24">
        <v>37</v>
      </c>
      <c r="D44" s="24">
        <v>7</v>
      </c>
      <c r="E44" s="24">
        <v>28</v>
      </c>
      <c r="F44" s="24">
        <v>7</v>
      </c>
      <c r="G44" s="24">
        <v>12</v>
      </c>
      <c r="H44" s="24">
        <v>1</v>
      </c>
      <c r="I44" s="24">
        <v>5</v>
      </c>
      <c r="J44" s="24">
        <v>0</v>
      </c>
      <c r="K44" s="24">
        <v>2</v>
      </c>
      <c r="L44" s="24">
        <v>0</v>
      </c>
      <c r="M44" s="46">
        <v>0</v>
      </c>
      <c r="N44" s="100"/>
      <c r="O44" s="83"/>
      <c r="P44" s="83"/>
      <c r="Q44" s="83"/>
      <c r="R44" s="83"/>
      <c r="S44" s="390" t="s">
        <v>30</v>
      </c>
      <c r="T44" s="390"/>
      <c r="U44" s="390"/>
      <c r="V44" s="390"/>
      <c r="W44" s="83"/>
      <c r="X44" s="7"/>
    </row>
    <row r="45" spans="2:24" ht="10.5" customHeight="1">
      <c r="B45" s="24">
        <v>40</v>
      </c>
      <c r="C45" s="24">
        <v>67</v>
      </c>
      <c r="D45" s="24">
        <v>30</v>
      </c>
      <c r="E45" s="24">
        <v>45</v>
      </c>
      <c r="F45" s="24">
        <v>8</v>
      </c>
      <c r="G45" s="24">
        <v>29</v>
      </c>
      <c r="H45" s="24">
        <v>6</v>
      </c>
      <c r="I45" s="24">
        <v>13</v>
      </c>
      <c r="J45" s="24">
        <v>3</v>
      </c>
      <c r="K45" s="24">
        <v>2</v>
      </c>
      <c r="L45" s="24">
        <v>0</v>
      </c>
      <c r="M45" s="46">
        <v>0</v>
      </c>
      <c r="N45" s="100"/>
      <c r="O45" s="83"/>
      <c r="P45" s="83"/>
      <c r="Q45" s="83"/>
      <c r="R45" s="83"/>
      <c r="S45" s="390" t="s">
        <v>33</v>
      </c>
      <c r="T45" s="390"/>
      <c r="U45" s="390"/>
      <c r="V45" s="390"/>
      <c r="W45" s="83"/>
      <c r="X45" s="7"/>
    </row>
    <row r="46" spans="2:24" ht="10.5" customHeight="1">
      <c r="B46" s="24">
        <v>28</v>
      </c>
      <c r="C46" s="24">
        <v>54</v>
      </c>
      <c r="D46" s="24">
        <v>28</v>
      </c>
      <c r="E46" s="24">
        <v>38</v>
      </c>
      <c r="F46" s="24">
        <v>8</v>
      </c>
      <c r="G46" s="24">
        <v>28</v>
      </c>
      <c r="H46" s="24">
        <v>6</v>
      </c>
      <c r="I46" s="24">
        <v>9</v>
      </c>
      <c r="J46" s="24">
        <v>0</v>
      </c>
      <c r="K46" s="24">
        <v>2</v>
      </c>
      <c r="L46" s="24">
        <v>0</v>
      </c>
      <c r="M46" s="46">
        <v>2</v>
      </c>
      <c r="N46" s="100"/>
      <c r="O46" s="83"/>
      <c r="P46" s="83"/>
      <c r="Q46" s="83"/>
      <c r="R46" s="83"/>
      <c r="S46" s="390" t="s">
        <v>36</v>
      </c>
      <c r="T46" s="390"/>
      <c r="U46" s="390"/>
      <c r="V46" s="390"/>
      <c r="W46" s="83"/>
      <c r="X46" s="7"/>
    </row>
    <row r="47" spans="2:24" ht="10.5" customHeight="1">
      <c r="B47" s="24">
        <v>23</v>
      </c>
      <c r="C47" s="24">
        <v>40</v>
      </c>
      <c r="D47" s="24">
        <v>15</v>
      </c>
      <c r="E47" s="24">
        <v>26</v>
      </c>
      <c r="F47" s="24">
        <v>9</v>
      </c>
      <c r="G47" s="24">
        <v>15</v>
      </c>
      <c r="H47" s="24">
        <v>3</v>
      </c>
      <c r="I47" s="24">
        <v>4</v>
      </c>
      <c r="J47" s="24">
        <v>1</v>
      </c>
      <c r="K47" s="24">
        <v>2</v>
      </c>
      <c r="L47" s="24">
        <v>0</v>
      </c>
      <c r="M47" s="46">
        <v>1</v>
      </c>
      <c r="N47" s="100"/>
      <c r="O47" s="83"/>
      <c r="P47" s="83"/>
      <c r="Q47" s="83"/>
      <c r="R47" s="83"/>
      <c r="S47" s="390" t="s">
        <v>37</v>
      </c>
      <c r="T47" s="390"/>
      <c r="U47" s="390"/>
      <c r="V47" s="390"/>
      <c r="W47" s="83"/>
      <c r="X47" s="7"/>
    </row>
    <row r="48" spans="2:24" ht="5.25" customHeight="1"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46"/>
      <c r="N48" s="100"/>
      <c r="O48" s="83"/>
      <c r="P48" s="83"/>
      <c r="Q48" s="83"/>
      <c r="R48" s="83"/>
      <c r="S48" s="83"/>
      <c r="T48" s="83"/>
      <c r="U48" s="83"/>
      <c r="V48" s="83"/>
      <c r="W48" s="83"/>
      <c r="X48" s="7"/>
    </row>
    <row r="49" spans="2:24" s="11" customFormat="1" ht="10.5" customHeight="1">
      <c r="B49" s="82">
        <v>100</v>
      </c>
      <c r="C49" s="82">
        <v>162</v>
      </c>
      <c r="D49" s="82">
        <v>62</v>
      </c>
      <c r="E49" s="82">
        <v>116</v>
      </c>
      <c r="F49" s="82">
        <v>33</v>
      </c>
      <c r="G49" s="82">
        <v>79</v>
      </c>
      <c r="H49" s="82">
        <v>13</v>
      </c>
      <c r="I49" s="82">
        <v>27</v>
      </c>
      <c r="J49" s="82">
        <v>3</v>
      </c>
      <c r="K49" s="82">
        <v>10</v>
      </c>
      <c r="L49" s="82">
        <v>1</v>
      </c>
      <c r="M49" s="101">
        <v>0</v>
      </c>
      <c r="N49" s="102"/>
      <c r="O49" s="391" t="s">
        <v>38</v>
      </c>
      <c r="P49" s="391"/>
      <c r="Q49" s="391"/>
      <c r="R49" s="391"/>
      <c r="S49" s="391"/>
      <c r="T49" s="391"/>
      <c r="U49" s="391"/>
      <c r="V49" s="391"/>
      <c r="W49" s="79"/>
      <c r="X49" s="12"/>
    </row>
    <row r="50" spans="2:24" ht="10.5" customHeight="1">
      <c r="B50" s="24">
        <v>24</v>
      </c>
      <c r="C50" s="24">
        <v>49</v>
      </c>
      <c r="D50" s="24">
        <v>20</v>
      </c>
      <c r="E50" s="24">
        <v>38</v>
      </c>
      <c r="F50" s="24">
        <v>10</v>
      </c>
      <c r="G50" s="24">
        <v>22</v>
      </c>
      <c r="H50" s="24">
        <v>1</v>
      </c>
      <c r="I50" s="24">
        <v>11</v>
      </c>
      <c r="J50" s="24">
        <v>0</v>
      </c>
      <c r="K50" s="24">
        <v>4</v>
      </c>
      <c r="L50" s="24">
        <v>0</v>
      </c>
      <c r="M50" s="46">
        <v>0</v>
      </c>
      <c r="N50" s="100"/>
      <c r="O50" s="83"/>
      <c r="P50" s="83"/>
      <c r="Q50" s="83"/>
      <c r="R50" s="83"/>
      <c r="S50" s="390" t="s">
        <v>25</v>
      </c>
      <c r="T50" s="390"/>
      <c r="U50" s="390"/>
      <c r="V50" s="390"/>
      <c r="W50" s="83"/>
      <c r="X50" s="7"/>
    </row>
    <row r="51" spans="2:24" ht="10.5" customHeight="1">
      <c r="B51" s="24">
        <v>28</v>
      </c>
      <c r="C51" s="24">
        <v>57</v>
      </c>
      <c r="D51" s="24">
        <v>15</v>
      </c>
      <c r="E51" s="24">
        <v>28</v>
      </c>
      <c r="F51" s="24">
        <v>7</v>
      </c>
      <c r="G51" s="24">
        <v>21</v>
      </c>
      <c r="H51" s="24">
        <v>3</v>
      </c>
      <c r="I51" s="24">
        <v>8</v>
      </c>
      <c r="J51" s="24">
        <v>1</v>
      </c>
      <c r="K51" s="24">
        <v>3</v>
      </c>
      <c r="L51" s="24">
        <v>1</v>
      </c>
      <c r="M51" s="46">
        <v>0</v>
      </c>
      <c r="N51" s="100"/>
      <c r="O51" s="83"/>
      <c r="P51" s="83"/>
      <c r="Q51" s="83"/>
      <c r="R51" s="83"/>
      <c r="S51" s="390" t="s">
        <v>26</v>
      </c>
      <c r="T51" s="390"/>
      <c r="U51" s="390"/>
      <c r="V51" s="390"/>
      <c r="W51" s="83"/>
      <c r="X51" s="7"/>
    </row>
    <row r="52" spans="2:24" ht="10.5" customHeight="1">
      <c r="B52" s="24">
        <v>48</v>
      </c>
      <c r="C52" s="24">
        <v>56</v>
      </c>
      <c r="D52" s="24">
        <v>27</v>
      </c>
      <c r="E52" s="24">
        <v>50</v>
      </c>
      <c r="F52" s="24">
        <v>16</v>
      </c>
      <c r="G52" s="24">
        <v>36</v>
      </c>
      <c r="H52" s="24">
        <v>9</v>
      </c>
      <c r="I52" s="24">
        <v>8</v>
      </c>
      <c r="J52" s="24">
        <v>2</v>
      </c>
      <c r="K52" s="24">
        <v>3</v>
      </c>
      <c r="L52" s="24">
        <v>0</v>
      </c>
      <c r="M52" s="46">
        <v>0</v>
      </c>
      <c r="N52" s="100"/>
      <c r="O52" s="83"/>
      <c r="P52" s="83"/>
      <c r="Q52" s="83"/>
      <c r="R52" s="83"/>
      <c r="S52" s="390" t="s">
        <v>30</v>
      </c>
      <c r="T52" s="390"/>
      <c r="U52" s="390"/>
      <c r="V52" s="390"/>
      <c r="W52" s="83"/>
      <c r="X52" s="7"/>
    </row>
    <row r="53" spans="2:24" ht="5.25" customHeight="1"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46"/>
      <c r="N53" s="100"/>
      <c r="O53" s="72"/>
      <c r="P53" s="72"/>
      <c r="Q53" s="72"/>
      <c r="R53" s="72"/>
      <c r="S53" s="72"/>
      <c r="T53" s="72"/>
      <c r="U53" s="72"/>
      <c r="V53" s="72"/>
      <c r="W53" s="72"/>
      <c r="X53" s="7"/>
    </row>
    <row r="54" spans="2:24" s="11" customFormat="1" ht="10.5" customHeight="1">
      <c r="B54" s="82">
        <v>82</v>
      </c>
      <c r="C54" s="82">
        <v>142</v>
      </c>
      <c r="D54" s="82">
        <v>50</v>
      </c>
      <c r="E54" s="82">
        <v>99</v>
      </c>
      <c r="F54" s="82">
        <v>34</v>
      </c>
      <c r="G54" s="82">
        <v>55</v>
      </c>
      <c r="H54" s="82">
        <v>16</v>
      </c>
      <c r="I54" s="82">
        <v>20</v>
      </c>
      <c r="J54" s="82">
        <v>4</v>
      </c>
      <c r="K54" s="82">
        <v>5</v>
      </c>
      <c r="L54" s="82">
        <v>0</v>
      </c>
      <c r="M54" s="101">
        <v>0</v>
      </c>
      <c r="N54" s="102"/>
      <c r="O54" s="391" t="s">
        <v>39</v>
      </c>
      <c r="P54" s="391"/>
      <c r="Q54" s="391"/>
      <c r="R54" s="391"/>
      <c r="S54" s="391"/>
      <c r="T54" s="391"/>
      <c r="U54" s="391"/>
      <c r="V54" s="391"/>
      <c r="W54" s="79"/>
      <c r="X54" s="12"/>
    </row>
    <row r="55" spans="2:24" ht="10.5" customHeight="1">
      <c r="B55" s="24">
        <v>31</v>
      </c>
      <c r="C55" s="24">
        <v>50</v>
      </c>
      <c r="D55" s="24">
        <v>15</v>
      </c>
      <c r="E55" s="24">
        <v>28</v>
      </c>
      <c r="F55" s="24">
        <v>11</v>
      </c>
      <c r="G55" s="24">
        <v>17</v>
      </c>
      <c r="H55" s="24">
        <v>4</v>
      </c>
      <c r="I55" s="24">
        <v>9</v>
      </c>
      <c r="J55" s="24">
        <v>1</v>
      </c>
      <c r="K55" s="24">
        <v>1</v>
      </c>
      <c r="L55" s="24">
        <v>0</v>
      </c>
      <c r="M55" s="46">
        <v>0</v>
      </c>
      <c r="N55" s="100"/>
      <c r="O55" s="83"/>
      <c r="P55" s="83"/>
      <c r="Q55" s="83"/>
      <c r="R55" s="83"/>
      <c r="S55" s="390" t="s">
        <v>25</v>
      </c>
      <c r="T55" s="390"/>
      <c r="U55" s="390"/>
      <c r="V55" s="390"/>
      <c r="W55" s="83"/>
      <c r="X55" s="7"/>
    </row>
    <row r="56" spans="2:24" ht="10.5" customHeight="1">
      <c r="B56" s="24">
        <v>28</v>
      </c>
      <c r="C56" s="24">
        <v>56</v>
      </c>
      <c r="D56" s="24">
        <v>15</v>
      </c>
      <c r="E56" s="24">
        <v>30</v>
      </c>
      <c r="F56" s="24">
        <v>17</v>
      </c>
      <c r="G56" s="24">
        <v>24</v>
      </c>
      <c r="H56" s="24">
        <v>6</v>
      </c>
      <c r="I56" s="24">
        <v>5</v>
      </c>
      <c r="J56" s="24">
        <v>2</v>
      </c>
      <c r="K56" s="24">
        <v>2</v>
      </c>
      <c r="L56" s="24">
        <v>0</v>
      </c>
      <c r="M56" s="46">
        <v>0</v>
      </c>
      <c r="N56" s="100"/>
      <c r="O56" s="83"/>
      <c r="P56" s="83"/>
      <c r="Q56" s="83"/>
      <c r="R56" s="83"/>
      <c r="S56" s="390" t="s">
        <v>26</v>
      </c>
      <c r="T56" s="390"/>
      <c r="U56" s="390"/>
      <c r="V56" s="390"/>
      <c r="W56" s="83"/>
      <c r="X56" s="7"/>
    </row>
    <row r="57" spans="2:24" ht="10.5" customHeight="1">
      <c r="B57" s="24">
        <v>23</v>
      </c>
      <c r="C57" s="24">
        <v>36</v>
      </c>
      <c r="D57" s="24">
        <v>20</v>
      </c>
      <c r="E57" s="24">
        <v>41</v>
      </c>
      <c r="F57" s="24">
        <v>6</v>
      </c>
      <c r="G57" s="24">
        <v>14</v>
      </c>
      <c r="H57" s="24">
        <v>6</v>
      </c>
      <c r="I57" s="24">
        <v>6</v>
      </c>
      <c r="J57" s="24">
        <v>1</v>
      </c>
      <c r="K57" s="24">
        <v>2</v>
      </c>
      <c r="L57" s="24">
        <v>0</v>
      </c>
      <c r="M57" s="46">
        <v>0</v>
      </c>
      <c r="N57" s="100"/>
      <c r="O57" s="83"/>
      <c r="P57" s="83"/>
      <c r="Q57" s="83"/>
      <c r="R57" s="83"/>
      <c r="S57" s="390" t="s">
        <v>30</v>
      </c>
      <c r="T57" s="390"/>
      <c r="U57" s="390"/>
      <c r="V57" s="390"/>
      <c r="W57" s="83"/>
      <c r="X57" s="7"/>
    </row>
    <row r="58" spans="2:23" s="7" customFormat="1" ht="5.25" customHeight="1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46"/>
      <c r="N58" s="100"/>
      <c r="O58" s="72"/>
      <c r="P58" s="72"/>
      <c r="Q58" s="72"/>
      <c r="R58" s="72"/>
      <c r="S58" s="72"/>
      <c r="T58" s="72"/>
      <c r="U58" s="72"/>
      <c r="V58" s="72"/>
      <c r="W58" s="72"/>
    </row>
    <row r="59" spans="2:23" s="12" customFormat="1" ht="10.5" customHeight="1">
      <c r="B59" s="82">
        <v>117</v>
      </c>
      <c r="C59" s="82">
        <v>151</v>
      </c>
      <c r="D59" s="82">
        <v>63</v>
      </c>
      <c r="E59" s="82">
        <v>112</v>
      </c>
      <c r="F59" s="82">
        <v>31</v>
      </c>
      <c r="G59" s="82">
        <v>62</v>
      </c>
      <c r="H59" s="82">
        <v>11</v>
      </c>
      <c r="I59" s="82">
        <v>21</v>
      </c>
      <c r="J59" s="82">
        <v>1</v>
      </c>
      <c r="K59" s="82">
        <v>5</v>
      </c>
      <c r="L59" s="82">
        <v>0</v>
      </c>
      <c r="M59" s="101">
        <v>1</v>
      </c>
      <c r="N59" s="102"/>
      <c r="O59" s="391" t="s">
        <v>40</v>
      </c>
      <c r="P59" s="391"/>
      <c r="Q59" s="391"/>
      <c r="R59" s="391"/>
      <c r="S59" s="391"/>
      <c r="T59" s="391"/>
      <c r="U59" s="391"/>
      <c r="V59" s="391"/>
      <c r="W59" s="79"/>
    </row>
    <row r="60" spans="2:24" ht="10.5" customHeight="1">
      <c r="B60" s="24">
        <v>29</v>
      </c>
      <c r="C60" s="24">
        <v>37</v>
      </c>
      <c r="D60" s="24">
        <v>20</v>
      </c>
      <c r="E60" s="24">
        <v>31</v>
      </c>
      <c r="F60" s="24">
        <v>10</v>
      </c>
      <c r="G60" s="24">
        <v>14</v>
      </c>
      <c r="H60" s="24">
        <v>3</v>
      </c>
      <c r="I60" s="24">
        <v>3</v>
      </c>
      <c r="J60" s="24">
        <v>0</v>
      </c>
      <c r="K60" s="24">
        <v>0</v>
      </c>
      <c r="L60" s="24">
        <v>0</v>
      </c>
      <c r="M60" s="46">
        <v>0</v>
      </c>
      <c r="N60" s="100"/>
      <c r="O60" s="83"/>
      <c r="P60" s="83"/>
      <c r="Q60" s="83"/>
      <c r="R60" s="83"/>
      <c r="S60" s="390" t="s">
        <v>25</v>
      </c>
      <c r="T60" s="390"/>
      <c r="U60" s="390"/>
      <c r="V60" s="390"/>
      <c r="W60" s="83"/>
      <c r="X60" s="7"/>
    </row>
    <row r="61" spans="2:24" ht="10.5" customHeight="1">
      <c r="B61" s="24">
        <v>31</v>
      </c>
      <c r="C61" s="24">
        <v>38</v>
      </c>
      <c r="D61" s="24">
        <v>14</v>
      </c>
      <c r="E61" s="24">
        <v>18</v>
      </c>
      <c r="F61" s="24">
        <v>7</v>
      </c>
      <c r="G61" s="24">
        <v>14</v>
      </c>
      <c r="H61" s="24">
        <v>2</v>
      </c>
      <c r="I61" s="24">
        <v>2</v>
      </c>
      <c r="J61" s="24">
        <v>0</v>
      </c>
      <c r="K61" s="24">
        <v>0</v>
      </c>
      <c r="L61" s="24">
        <v>0</v>
      </c>
      <c r="M61" s="46">
        <v>0</v>
      </c>
      <c r="N61" s="100"/>
      <c r="O61" s="83"/>
      <c r="P61" s="83"/>
      <c r="Q61" s="83"/>
      <c r="R61" s="83"/>
      <c r="S61" s="390" t="s">
        <v>26</v>
      </c>
      <c r="T61" s="390"/>
      <c r="U61" s="390"/>
      <c r="V61" s="390"/>
      <c r="W61" s="83"/>
      <c r="X61" s="7"/>
    </row>
    <row r="62" spans="2:24" ht="10.5" customHeight="1">
      <c r="B62" s="24">
        <v>17</v>
      </c>
      <c r="C62" s="24">
        <v>34</v>
      </c>
      <c r="D62" s="24">
        <v>15</v>
      </c>
      <c r="E62" s="24">
        <v>28</v>
      </c>
      <c r="F62" s="24">
        <v>5</v>
      </c>
      <c r="G62" s="24">
        <v>18</v>
      </c>
      <c r="H62" s="24">
        <v>4</v>
      </c>
      <c r="I62" s="24">
        <v>6</v>
      </c>
      <c r="J62" s="24">
        <v>0</v>
      </c>
      <c r="K62" s="24">
        <v>3</v>
      </c>
      <c r="L62" s="24">
        <v>0</v>
      </c>
      <c r="M62" s="46">
        <v>0</v>
      </c>
      <c r="N62" s="100"/>
      <c r="O62" s="83"/>
      <c r="P62" s="83"/>
      <c r="Q62" s="83"/>
      <c r="R62" s="83"/>
      <c r="S62" s="390" t="s">
        <v>30</v>
      </c>
      <c r="T62" s="390"/>
      <c r="U62" s="390"/>
      <c r="V62" s="390"/>
      <c r="W62" s="83"/>
      <c r="X62" s="7"/>
    </row>
    <row r="63" spans="2:24" ht="10.5" customHeight="1">
      <c r="B63" s="24">
        <v>40</v>
      </c>
      <c r="C63" s="24">
        <v>42</v>
      </c>
      <c r="D63" s="24">
        <v>14</v>
      </c>
      <c r="E63" s="24">
        <v>35</v>
      </c>
      <c r="F63" s="24">
        <v>9</v>
      </c>
      <c r="G63" s="24">
        <v>16</v>
      </c>
      <c r="H63" s="24">
        <v>2</v>
      </c>
      <c r="I63" s="24">
        <v>10</v>
      </c>
      <c r="J63" s="24">
        <v>1</v>
      </c>
      <c r="K63" s="24">
        <v>2</v>
      </c>
      <c r="L63" s="24">
        <v>0</v>
      </c>
      <c r="M63" s="46">
        <v>1</v>
      </c>
      <c r="N63" s="100"/>
      <c r="O63" s="83"/>
      <c r="P63" s="83"/>
      <c r="Q63" s="83"/>
      <c r="R63" s="83"/>
      <c r="S63" s="390" t="s">
        <v>33</v>
      </c>
      <c r="T63" s="390"/>
      <c r="U63" s="390"/>
      <c r="V63" s="390"/>
      <c r="W63" s="83"/>
      <c r="X63" s="7"/>
    </row>
    <row r="64" spans="2:24" ht="5.25" customHeight="1"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46"/>
      <c r="N64" s="100"/>
      <c r="O64" s="83"/>
      <c r="P64" s="83"/>
      <c r="Q64" s="83"/>
      <c r="R64" s="83"/>
      <c r="S64" s="83"/>
      <c r="T64" s="83"/>
      <c r="U64" s="83"/>
      <c r="V64" s="83"/>
      <c r="W64" s="83"/>
      <c r="X64" s="7"/>
    </row>
    <row r="65" spans="2:24" s="11" customFormat="1" ht="10.5" customHeight="1">
      <c r="B65" s="82">
        <v>381</v>
      </c>
      <c r="C65" s="82">
        <v>525</v>
      </c>
      <c r="D65" s="82">
        <v>221</v>
      </c>
      <c r="E65" s="82">
        <v>356</v>
      </c>
      <c r="F65" s="82">
        <v>111</v>
      </c>
      <c r="G65" s="82">
        <v>226</v>
      </c>
      <c r="H65" s="82">
        <v>52</v>
      </c>
      <c r="I65" s="82">
        <v>105</v>
      </c>
      <c r="J65" s="82">
        <v>13</v>
      </c>
      <c r="K65" s="82">
        <v>29</v>
      </c>
      <c r="L65" s="82">
        <v>0</v>
      </c>
      <c r="M65" s="101">
        <v>5</v>
      </c>
      <c r="N65" s="102"/>
      <c r="O65" s="391" t="s">
        <v>41</v>
      </c>
      <c r="P65" s="391"/>
      <c r="Q65" s="391"/>
      <c r="R65" s="391"/>
      <c r="S65" s="391"/>
      <c r="T65" s="391"/>
      <c r="U65" s="391"/>
      <c r="V65" s="391"/>
      <c r="W65" s="79"/>
      <c r="X65" s="12"/>
    </row>
    <row r="66" spans="2:24" ht="10.5" customHeight="1">
      <c r="B66" s="24">
        <v>64</v>
      </c>
      <c r="C66" s="24">
        <v>92</v>
      </c>
      <c r="D66" s="24">
        <v>42</v>
      </c>
      <c r="E66" s="24">
        <v>67</v>
      </c>
      <c r="F66" s="24">
        <v>23</v>
      </c>
      <c r="G66" s="24">
        <v>43</v>
      </c>
      <c r="H66" s="24">
        <v>9</v>
      </c>
      <c r="I66" s="24">
        <v>15</v>
      </c>
      <c r="J66" s="24">
        <v>2</v>
      </c>
      <c r="K66" s="24">
        <v>4</v>
      </c>
      <c r="L66" s="24">
        <v>0</v>
      </c>
      <c r="M66" s="46">
        <v>2</v>
      </c>
      <c r="N66" s="100"/>
      <c r="O66" s="83"/>
      <c r="P66" s="83"/>
      <c r="Q66" s="83"/>
      <c r="R66" s="83"/>
      <c r="S66" s="390" t="s">
        <v>25</v>
      </c>
      <c r="T66" s="390"/>
      <c r="U66" s="390"/>
      <c r="V66" s="390"/>
      <c r="W66" s="83"/>
      <c r="X66" s="7"/>
    </row>
    <row r="67" spans="2:24" ht="10.5" customHeight="1">
      <c r="B67" s="24">
        <v>62</v>
      </c>
      <c r="C67" s="24">
        <v>103</v>
      </c>
      <c r="D67" s="24">
        <v>42</v>
      </c>
      <c r="E67" s="24">
        <v>78</v>
      </c>
      <c r="F67" s="24">
        <v>17</v>
      </c>
      <c r="G67" s="24">
        <v>62</v>
      </c>
      <c r="H67" s="24">
        <v>14</v>
      </c>
      <c r="I67" s="24">
        <v>33</v>
      </c>
      <c r="J67" s="24">
        <v>3</v>
      </c>
      <c r="K67" s="24">
        <v>9</v>
      </c>
      <c r="L67" s="24">
        <v>0</v>
      </c>
      <c r="M67" s="46">
        <v>1</v>
      </c>
      <c r="N67" s="100"/>
      <c r="O67" s="83"/>
      <c r="P67" s="83"/>
      <c r="Q67" s="83"/>
      <c r="R67" s="83"/>
      <c r="S67" s="390" t="s">
        <v>26</v>
      </c>
      <c r="T67" s="390"/>
      <c r="U67" s="390"/>
      <c r="V67" s="390"/>
      <c r="W67" s="83"/>
      <c r="X67" s="7"/>
    </row>
    <row r="68" spans="2:24" ht="10.5" customHeight="1">
      <c r="B68" s="24">
        <v>71</v>
      </c>
      <c r="C68" s="24">
        <v>86</v>
      </c>
      <c r="D68" s="24">
        <v>41</v>
      </c>
      <c r="E68" s="24">
        <v>47</v>
      </c>
      <c r="F68" s="24">
        <v>17</v>
      </c>
      <c r="G68" s="24">
        <v>30</v>
      </c>
      <c r="H68" s="24">
        <v>10</v>
      </c>
      <c r="I68" s="24">
        <v>15</v>
      </c>
      <c r="J68" s="24">
        <v>2</v>
      </c>
      <c r="K68" s="24">
        <v>5</v>
      </c>
      <c r="L68" s="24">
        <v>0</v>
      </c>
      <c r="M68" s="46">
        <v>1</v>
      </c>
      <c r="N68" s="100"/>
      <c r="O68" s="83"/>
      <c r="P68" s="83"/>
      <c r="Q68" s="83"/>
      <c r="R68" s="83"/>
      <c r="S68" s="390" t="s">
        <v>30</v>
      </c>
      <c r="T68" s="390"/>
      <c r="U68" s="390"/>
      <c r="V68" s="390"/>
      <c r="W68" s="83"/>
      <c r="X68" s="7"/>
    </row>
    <row r="69" spans="2:24" ht="10.5" customHeight="1">
      <c r="B69" s="24">
        <v>50</v>
      </c>
      <c r="C69" s="24">
        <v>73</v>
      </c>
      <c r="D69" s="24">
        <v>25</v>
      </c>
      <c r="E69" s="24">
        <v>59</v>
      </c>
      <c r="F69" s="24">
        <v>18</v>
      </c>
      <c r="G69" s="24">
        <v>31</v>
      </c>
      <c r="H69" s="24">
        <v>7</v>
      </c>
      <c r="I69" s="24">
        <v>19</v>
      </c>
      <c r="J69" s="24">
        <v>4</v>
      </c>
      <c r="K69" s="24">
        <v>2</v>
      </c>
      <c r="L69" s="24">
        <v>0</v>
      </c>
      <c r="M69" s="46">
        <v>0</v>
      </c>
      <c r="N69" s="100"/>
      <c r="O69" s="83"/>
      <c r="P69" s="83"/>
      <c r="Q69" s="83"/>
      <c r="R69" s="83"/>
      <c r="S69" s="390" t="s">
        <v>33</v>
      </c>
      <c r="T69" s="390"/>
      <c r="U69" s="390"/>
      <c r="V69" s="390"/>
      <c r="W69" s="83"/>
      <c r="X69" s="7"/>
    </row>
    <row r="70" spans="2:24" ht="10.5" customHeight="1">
      <c r="B70" s="24">
        <v>66</v>
      </c>
      <c r="C70" s="24">
        <v>86</v>
      </c>
      <c r="D70" s="24">
        <v>34</v>
      </c>
      <c r="E70" s="24">
        <v>55</v>
      </c>
      <c r="F70" s="24">
        <v>19</v>
      </c>
      <c r="G70" s="24">
        <v>37</v>
      </c>
      <c r="H70" s="24">
        <v>6</v>
      </c>
      <c r="I70" s="24">
        <v>15</v>
      </c>
      <c r="J70" s="24">
        <v>1</v>
      </c>
      <c r="K70" s="24">
        <v>5</v>
      </c>
      <c r="L70" s="24">
        <v>0</v>
      </c>
      <c r="M70" s="46">
        <v>1</v>
      </c>
      <c r="N70" s="100"/>
      <c r="O70" s="83"/>
      <c r="P70" s="83"/>
      <c r="Q70" s="83"/>
      <c r="R70" s="83"/>
      <c r="S70" s="390" t="s">
        <v>36</v>
      </c>
      <c r="T70" s="390"/>
      <c r="U70" s="390"/>
      <c r="V70" s="390"/>
      <c r="W70" s="83"/>
      <c r="X70" s="7"/>
    </row>
    <row r="71" spans="2:24" ht="10.5" customHeight="1">
      <c r="B71" s="24">
        <v>68</v>
      </c>
      <c r="C71" s="24">
        <v>85</v>
      </c>
      <c r="D71" s="24">
        <v>37</v>
      </c>
      <c r="E71" s="24">
        <v>50</v>
      </c>
      <c r="F71" s="24">
        <v>17</v>
      </c>
      <c r="G71" s="24">
        <v>23</v>
      </c>
      <c r="H71" s="24">
        <v>6</v>
      </c>
      <c r="I71" s="24">
        <v>8</v>
      </c>
      <c r="J71" s="24">
        <v>1</v>
      </c>
      <c r="K71" s="24">
        <v>4</v>
      </c>
      <c r="L71" s="24">
        <v>0</v>
      </c>
      <c r="M71" s="46">
        <v>0</v>
      </c>
      <c r="N71" s="100"/>
      <c r="O71" s="83"/>
      <c r="P71" s="83"/>
      <c r="Q71" s="83"/>
      <c r="R71" s="83"/>
      <c r="S71" s="390" t="s">
        <v>37</v>
      </c>
      <c r="T71" s="390"/>
      <c r="U71" s="390"/>
      <c r="V71" s="390"/>
      <c r="W71" s="83"/>
      <c r="X71" s="7"/>
    </row>
    <row r="72" spans="2:24" ht="5.25" customHeight="1"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46"/>
      <c r="N72" s="100"/>
      <c r="O72" s="83"/>
      <c r="P72" s="83"/>
      <c r="Q72" s="83"/>
      <c r="R72" s="83"/>
      <c r="S72" s="83"/>
      <c r="T72" s="83"/>
      <c r="U72" s="83"/>
      <c r="V72" s="83"/>
      <c r="W72" s="83"/>
      <c r="X72" s="7"/>
    </row>
    <row r="73" spans="2:24" s="11" customFormat="1" ht="10.5" customHeight="1">
      <c r="B73" s="82">
        <v>227</v>
      </c>
      <c r="C73" s="82">
        <v>315</v>
      </c>
      <c r="D73" s="82">
        <v>128</v>
      </c>
      <c r="E73" s="82">
        <v>216</v>
      </c>
      <c r="F73" s="82">
        <v>68</v>
      </c>
      <c r="G73" s="82">
        <v>137</v>
      </c>
      <c r="H73" s="82">
        <v>18</v>
      </c>
      <c r="I73" s="82">
        <v>42</v>
      </c>
      <c r="J73" s="82">
        <v>3</v>
      </c>
      <c r="K73" s="82">
        <v>14</v>
      </c>
      <c r="L73" s="82">
        <v>0</v>
      </c>
      <c r="M73" s="101">
        <v>1</v>
      </c>
      <c r="N73" s="102"/>
      <c r="O73" s="391" t="s">
        <v>42</v>
      </c>
      <c r="P73" s="391"/>
      <c r="Q73" s="391"/>
      <c r="R73" s="391"/>
      <c r="S73" s="391"/>
      <c r="T73" s="391"/>
      <c r="U73" s="391"/>
      <c r="V73" s="391"/>
      <c r="W73" s="79"/>
      <c r="X73" s="12"/>
    </row>
    <row r="74" spans="2:24" ht="10.5" customHeight="1">
      <c r="B74" s="24">
        <v>54</v>
      </c>
      <c r="C74" s="24">
        <v>71</v>
      </c>
      <c r="D74" s="24">
        <v>30</v>
      </c>
      <c r="E74" s="24">
        <v>62</v>
      </c>
      <c r="F74" s="24">
        <v>10</v>
      </c>
      <c r="G74" s="24">
        <v>26</v>
      </c>
      <c r="H74" s="24">
        <v>7</v>
      </c>
      <c r="I74" s="24">
        <v>11</v>
      </c>
      <c r="J74" s="24">
        <v>1</v>
      </c>
      <c r="K74" s="24">
        <v>4</v>
      </c>
      <c r="L74" s="24">
        <v>0</v>
      </c>
      <c r="M74" s="46">
        <v>1</v>
      </c>
      <c r="N74" s="100"/>
      <c r="O74" s="83"/>
      <c r="P74" s="83"/>
      <c r="Q74" s="83"/>
      <c r="R74" s="83"/>
      <c r="S74" s="390" t="s">
        <v>25</v>
      </c>
      <c r="T74" s="390"/>
      <c r="U74" s="390"/>
      <c r="V74" s="390"/>
      <c r="W74" s="83"/>
      <c r="X74" s="7"/>
    </row>
    <row r="75" spans="2:24" ht="10.5" customHeight="1">
      <c r="B75" s="24">
        <v>78</v>
      </c>
      <c r="C75" s="24">
        <v>109</v>
      </c>
      <c r="D75" s="24">
        <v>38</v>
      </c>
      <c r="E75" s="24">
        <v>63</v>
      </c>
      <c r="F75" s="24">
        <v>24</v>
      </c>
      <c r="G75" s="24">
        <v>59</v>
      </c>
      <c r="H75" s="24">
        <v>6</v>
      </c>
      <c r="I75" s="24">
        <v>9</v>
      </c>
      <c r="J75" s="24">
        <v>2</v>
      </c>
      <c r="K75" s="24">
        <v>4</v>
      </c>
      <c r="L75" s="24">
        <v>0</v>
      </c>
      <c r="M75" s="46">
        <v>0</v>
      </c>
      <c r="N75" s="100"/>
      <c r="O75" s="83"/>
      <c r="P75" s="83"/>
      <c r="Q75" s="83"/>
      <c r="R75" s="83"/>
      <c r="S75" s="390" t="s">
        <v>26</v>
      </c>
      <c r="T75" s="390"/>
      <c r="U75" s="390"/>
      <c r="V75" s="390"/>
      <c r="W75" s="83"/>
      <c r="X75" s="7"/>
    </row>
    <row r="76" spans="2:24" ht="10.5" customHeight="1">
      <c r="B76" s="24">
        <v>34</v>
      </c>
      <c r="C76" s="24">
        <v>52</v>
      </c>
      <c r="D76" s="24">
        <v>16</v>
      </c>
      <c r="E76" s="24">
        <v>45</v>
      </c>
      <c r="F76" s="24">
        <v>14</v>
      </c>
      <c r="G76" s="24">
        <v>21</v>
      </c>
      <c r="H76" s="24">
        <v>2</v>
      </c>
      <c r="I76" s="24">
        <v>8</v>
      </c>
      <c r="J76" s="24">
        <v>0</v>
      </c>
      <c r="K76" s="24">
        <v>0</v>
      </c>
      <c r="L76" s="24">
        <v>0</v>
      </c>
      <c r="M76" s="46">
        <v>0</v>
      </c>
      <c r="N76" s="100"/>
      <c r="O76" s="83"/>
      <c r="P76" s="83"/>
      <c r="Q76" s="83"/>
      <c r="R76" s="83"/>
      <c r="S76" s="390" t="s">
        <v>30</v>
      </c>
      <c r="T76" s="390"/>
      <c r="U76" s="390"/>
      <c r="V76" s="390"/>
      <c r="W76" s="83"/>
      <c r="X76" s="7"/>
    </row>
    <row r="77" spans="2:24" ht="10.5" customHeight="1">
      <c r="B77" s="24">
        <v>61</v>
      </c>
      <c r="C77" s="24">
        <v>83</v>
      </c>
      <c r="D77" s="24">
        <v>44</v>
      </c>
      <c r="E77" s="24">
        <v>46</v>
      </c>
      <c r="F77" s="24">
        <v>20</v>
      </c>
      <c r="G77" s="24">
        <v>31</v>
      </c>
      <c r="H77" s="24">
        <v>3</v>
      </c>
      <c r="I77" s="24">
        <v>14</v>
      </c>
      <c r="J77" s="24">
        <v>0</v>
      </c>
      <c r="K77" s="24">
        <v>6</v>
      </c>
      <c r="L77" s="24">
        <v>0</v>
      </c>
      <c r="M77" s="46">
        <v>0</v>
      </c>
      <c r="N77" s="100"/>
      <c r="O77" s="83"/>
      <c r="P77" s="83"/>
      <c r="Q77" s="83"/>
      <c r="R77" s="83"/>
      <c r="S77" s="390" t="s">
        <v>33</v>
      </c>
      <c r="T77" s="390"/>
      <c r="U77" s="390"/>
      <c r="V77" s="390"/>
      <c r="W77" s="83"/>
      <c r="X77" s="7"/>
    </row>
    <row r="78" spans="2:24" ht="5.25" customHeight="1"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46"/>
      <c r="N78" s="100"/>
      <c r="O78" s="83"/>
      <c r="P78" s="83"/>
      <c r="Q78" s="83"/>
      <c r="R78" s="83"/>
      <c r="S78" s="83"/>
      <c r="T78" s="83"/>
      <c r="U78" s="83"/>
      <c r="V78" s="83"/>
      <c r="W78" s="83"/>
      <c r="X78" s="7"/>
    </row>
    <row r="79" spans="2:24" s="11" customFormat="1" ht="10.5" customHeight="1">
      <c r="B79" s="82">
        <v>169</v>
      </c>
      <c r="C79" s="82">
        <v>199</v>
      </c>
      <c r="D79" s="82">
        <v>93</v>
      </c>
      <c r="E79" s="82">
        <v>128</v>
      </c>
      <c r="F79" s="82">
        <v>41</v>
      </c>
      <c r="G79" s="82">
        <v>70</v>
      </c>
      <c r="H79" s="82">
        <v>15</v>
      </c>
      <c r="I79" s="82">
        <v>53</v>
      </c>
      <c r="J79" s="82">
        <v>5</v>
      </c>
      <c r="K79" s="82">
        <v>10</v>
      </c>
      <c r="L79" s="82">
        <v>0</v>
      </c>
      <c r="M79" s="101">
        <v>3</v>
      </c>
      <c r="N79" s="102"/>
      <c r="O79" s="391" t="s">
        <v>43</v>
      </c>
      <c r="P79" s="391"/>
      <c r="Q79" s="391"/>
      <c r="R79" s="391"/>
      <c r="S79" s="391"/>
      <c r="T79" s="391"/>
      <c r="U79" s="391"/>
      <c r="V79" s="391"/>
      <c r="W79" s="79"/>
      <c r="X79" s="12"/>
    </row>
    <row r="80" spans="2:24" ht="10.5" customHeight="1">
      <c r="B80" s="24">
        <v>15</v>
      </c>
      <c r="C80" s="24">
        <v>20</v>
      </c>
      <c r="D80" s="24">
        <v>14</v>
      </c>
      <c r="E80" s="24">
        <v>14</v>
      </c>
      <c r="F80" s="24">
        <v>5</v>
      </c>
      <c r="G80" s="24">
        <v>9</v>
      </c>
      <c r="H80" s="24">
        <v>0</v>
      </c>
      <c r="I80" s="24">
        <v>3</v>
      </c>
      <c r="J80" s="24">
        <v>0</v>
      </c>
      <c r="K80" s="24">
        <v>0</v>
      </c>
      <c r="L80" s="24">
        <v>0</v>
      </c>
      <c r="M80" s="46">
        <v>0</v>
      </c>
      <c r="N80" s="100"/>
      <c r="O80" s="83"/>
      <c r="P80" s="83"/>
      <c r="Q80" s="83"/>
      <c r="R80" s="83"/>
      <c r="S80" s="390" t="s">
        <v>25</v>
      </c>
      <c r="T80" s="390"/>
      <c r="U80" s="390"/>
      <c r="V80" s="390"/>
      <c r="W80" s="83"/>
      <c r="X80" s="7"/>
    </row>
    <row r="81" spans="2:24" ht="10.5" customHeight="1">
      <c r="B81" s="24">
        <v>30</v>
      </c>
      <c r="C81" s="24">
        <v>51</v>
      </c>
      <c r="D81" s="24">
        <v>15</v>
      </c>
      <c r="E81" s="24">
        <v>33</v>
      </c>
      <c r="F81" s="24">
        <v>9</v>
      </c>
      <c r="G81" s="24">
        <v>23</v>
      </c>
      <c r="H81" s="24">
        <v>5</v>
      </c>
      <c r="I81" s="24">
        <v>15</v>
      </c>
      <c r="J81" s="24">
        <v>3</v>
      </c>
      <c r="K81" s="24">
        <v>3</v>
      </c>
      <c r="L81" s="24">
        <v>0</v>
      </c>
      <c r="M81" s="46">
        <v>1</v>
      </c>
      <c r="N81" s="100"/>
      <c r="O81" s="83"/>
      <c r="P81" s="83"/>
      <c r="Q81" s="83"/>
      <c r="R81" s="83"/>
      <c r="S81" s="390" t="s">
        <v>26</v>
      </c>
      <c r="T81" s="390"/>
      <c r="U81" s="390"/>
      <c r="V81" s="390"/>
      <c r="W81" s="83"/>
      <c r="X81" s="7"/>
    </row>
    <row r="82" spans="2:24" ht="10.5" customHeight="1">
      <c r="B82" s="24">
        <v>58</v>
      </c>
      <c r="C82" s="24">
        <v>63</v>
      </c>
      <c r="D82" s="24">
        <v>28</v>
      </c>
      <c r="E82" s="24">
        <v>39</v>
      </c>
      <c r="F82" s="24">
        <v>123</v>
      </c>
      <c r="G82" s="24">
        <v>21</v>
      </c>
      <c r="H82" s="24">
        <v>6</v>
      </c>
      <c r="I82" s="24">
        <v>21</v>
      </c>
      <c r="J82" s="24">
        <v>0</v>
      </c>
      <c r="K82" s="24">
        <v>4</v>
      </c>
      <c r="L82" s="24">
        <v>0</v>
      </c>
      <c r="M82" s="46">
        <v>1</v>
      </c>
      <c r="N82" s="100"/>
      <c r="O82" s="83"/>
      <c r="P82" s="83"/>
      <c r="Q82" s="83"/>
      <c r="R82" s="83"/>
      <c r="S82" s="390" t="s">
        <v>30</v>
      </c>
      <c r="T82" s="390"/>
      <c r="U82" s="390"/>
      <c r="V82" s="390"/>
      <c r="W82" s="83"/>
      <c r="X82" s="7"/>
    </row>
    <row r="83" spans="2:24" ht="10.5" customHeight="1">
      <c r="B83" s="24">
        <v>66</v>
      </c>
      <c r="C83" s="24">
        <v>65</v>
      </c>
      <c r="D83" s="24">
        <v>36</v>
      </c>
      <c r="E83" s="24">
        <v>42</v>
      </c>
      <c r="F83" s="24">
        <v>15</v>
      </c>
      <c r="G83" s="24">
        <v>17</v>
      </c>
      <c r="H83" s="24">
        <v>4</v>
      </c>
      <c r="I83" s="24">
        <v>14</v>
      </c>
      <c r="J83" s="24">
        <v>2</v>
      </c>
      <c r="K83" s="24">
        <v>3</v>
      </c>
      <c r="L83" s="24">
        <v>0</v>
      </c>
      <c r="M83" s="46">
        <v>1</v>
      </c>
      <c r="N83" s="100"/>
      <c r="O83" s="83"/>
      <c r="P83" s="83"/>
      <c r="Q83" s="83"/>
      <c r="R83" s="83"/>
      <c r="S83" s="390" t="s">
        <v>33</v>
      </c>
      <c r="T83" s="390"/>
      <c r="U83" s="390"/>
      <c r="V83" s="390"/>
      <c r="W83" s="83"/>
      <c r="X83" s="7"/>
    </row>
    <row r="84" spans="2:24" ht="10.5" customHeight="1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104"/>
      <c r="N84" s="105"/>
      <c r="O84" s="87"/>
      <c r="P84" s="87"/>
      <c r="Q84" s="87"/>
      <c r="R84" s="88"/>
      <c r="S84" s="86"/>
      <c r="T84" s="86"/>
      <c r="U84" s="86"/>
      <c r="V84" s="86"/>
      <c r="W84" s="86"/>
      <c r="X84" s="7"/>
    </row>
    <row r="85" ht="10.5" customHeight="1"/>
    <row r="86" ht="10.5" customHeight="1"/>
    <row r="87" ht="10.5" customHeight="1"/>
    <row r="88" ht="10.5" customHeight="1"/>
    <row r="89" ht="10.5" customHeight="1"/>
  </sheetData>
  <mergeCells count="70">
    <mergeCell ref="S46:V46"/>
    <mergeCell ref="S44:V44"/>
    <mergeCell ref="B3:W3"/>
    <mergeCell ref="B4:W4"/>
    <mergeCell ref="S45:V45"/>
    <mergeCell ref="S43:V43"/>
    <mergeCell ref="S42:V42"/>
    <mergeCell ref="O41:V41"/>
    <mergeCell ref="S39:V39"/>
    <mergeCell ref="S38:V38"/>
    <mergeCell ref="O79:V79"/>
    <mergeCell ref="S77:V77"/>
    <mergeCell ref="S76:V76"/>
    <mergeCell ref="O9:V9"/>
    <mergeCell ref="S56:V56"/>
    <mergeCell ref="S57:V57"/>
    <mergeCell ref="O30:V30"/>
    <mergeCell ref="S31:V31"/>
    <mergeCell ref="S32:V32"/>
    <mergeCell ref="S33:V33"/>
    <mergeCell ref="S83:V83"/>
    <mergeCell ref="S82:V82"/>
    <mergeCell ref="S81:V81"/>
    <mergeCell ref="S80:V80"/>
    <mergeCell ref="S75:V75"/>
    <mergeCell ref="S74:V74"/>
    <mergeCell ref="O73:V73"/>
    <mergeCell ref="S71:V71"/>
    <mergeCell ref="S70:V70"/>
    <mergeCell ref="S69:V69"/>
    <mergeCell ref="S68:V68"/>
    <mergeCell ref="S67:V67"/>
    <mergeCell ref="S66:V66"/>
    <mergeCell ref="O65:V65"/>
    <mergeCell ref="S63:V63"/>
    <mergeCell ref="S62:V62"/>
    <mergeCell ref="S52:V52"/>
    <mergeCell ref="S50:V50"/>
    <mergeCell ref="S47:V47"/>
    <mergeCell ref="S61:V61"/>
    <mergeCell ref="S60:V60"/>
    <mergeCell ref="O59:V59"/>
    <mergeCell ref="S51:V51"/>
    <mergeCell ref="O49:V49"/>
    <mergeCell ref="O54:V54"/>
    <mergeCell ref="S55:V55"/>
    <mergeCell ref="S37:V37"/>
    <mergeCell ref="O36:V36"/>
    <mergeCell ref="S34:V34"/>
    <mergeCell ref="S28:V28"/>
    <mergeCell ref="S27:V27"/>
    <mergeCell ref="O26:V26"/>
    <mergeCell ref="S24:V24"/>
    <mergeCell ref="S23:V23"/>
    <mergeCell ref="S22:V22"/>
    <mergeCell ref="O21:V21"/>
    <mergeCell ref="O19:V19"/>
    <mergeCell ref="S17:V17"/>
    <mergeCell ref="B6:C6"/>
    <mergeCell ref="L6:M6"/>
    <mergeCell ref="D6:E6"/>
    <mergeCell ref="F6:G6"/>
    <mergeCell ref="H6:I6"/>
    <mergeCell ref="J6:K6"/>
    <mergeCell ref="S12:V12"/>
    <mergeCell ref="N6:W7"/>
    <mergeCell ref="S16:V16"/>
    <mergeCell ref="O15:V15"/>
    <mergeCell ref="S13:V13"/>
    <mergeCell ref="O11:V11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49"/>
  <dimension ref="A1:W89"/>
  <sheetViews>
    <sheetView view="pageBreakPreview" zoomScale="60" workbookViewId="0" topLeftCell="A37">
      <selection activeCell="Z26" sqref="Z26"/>
    </sheetView>
  </sheetViews>
  <sheetFormatPr defaultColWidth="9.00390625" defaultRowHeight="13.5"/>
  <cols>
    <col min="1" max="11" width="1.625" style="2" customWidth="1"/>
    <col min="12" max="13" width="8.375" style="2" customWidth="1"/>
    <col min="14" max="21" width="8.125" style="2" customWidth="1"/>
    <col min="22" max="22" width="1.625" style="2" customWidth="1"/>
    <col min="23" max="23" width="2.625" style="51" customWidth="1"/>
    <col min="24" max="24" width="1.875" style="2" customWidth="1"/>
    <col min="25" max="16384" width="9.00390625" style="2" customWidth="1"/>
  </cols>
  <sheetData>
    <row r="1" ht="10.5" customHeight="1">
      <c r="A1" s="1" t="s">
        <v>417</v>
      </c>
    </row>
    <row r="2" ht="10.5" customHeight="1"/>
    <row r="3" spans="2:23" s="4" customFormat="1" ht="18" customHeight="1">
      <c r="B3" s="499" t="s">
        <v>590</v>
      </c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  <c r="P3" s="499"/>
      <c r="Q3" s="499"/>
      <c r="R3" s="499"/>
      <c r="S3" s="499"/>
      <c r="T3" s="499"/>
      <c r="U3" s="499"/>
      <c r="V3" s="94"/>
      <c r="W3" s="2"/>
    </row>
    <row r="4" spans="2:22" ht="12.75" customHeight="1">
      <c r="B4" s="498" t="s">
        <v>595</v>
      </c>
      <c r="C4" s="498"/>
      <c r="D4" s="498"/>
      <c r="E4" s="498"/>
      <c r="F4" s="498"/>
      <c r="G4" s="498"/>
      <c r="H4" s="498"/>
      <c r="I4" s="498"/>
      <c r="J4" s="498"/>
      <c r="K4" s="498"/>
      <c r="L4" s="498"/>
      <c r="M4" s="498"/>
      <c r="N4" s="498"/>
      <c r="O4" s="498"/>
      <c r="P4" s="498"/>
      <c r="Q4" s="498"/>
      <c r="R4" s="498"/>
      <c r="S4" s="498"/>
      <c r="T4" s="498"/>
      <c r="U4" s="498"/>
      <c r="V4" s="63"/>
    </row>
    <row r="5" spans="2:22" ht="12.75" customHeigh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ht="15.75" customHeight="1">
      <c r="A6" s="51"/>
      <c r="B6" s="512" t="s">
        <v>11</v>
      </c>
      <c r="C6" s="512"/>
      <c r="D6" s="512"/>
      <c r="E6" s="512"/>
      <c r="F6" s="512"/>
      <c r="G6" s="512"/>
      <c r="H6" s="512"/>
      <c r="I6" s="512"/>
      <c r="J6" s="512"/>
      <c r="K6" s="376"/>
      <c r="L6" s="393" t="s">
        <v>12</v>
      </c>
      <c r="M6" s="393"/>
      <c r="N6" s="393" t="s">
        <v>13</v>
      </c>
      <c r="O6" s="393"/>
      <c r="P6" s="393" t="s">
        <v>14</v>
      </c>
      <c r="Q6" s="393"/>
      <c r="R6" s="393" t="s">
        <v>15</v>
      </c>
      <c r="S6" s="393"/>
      <c r="T6" s="393" t="s">
        <v>16</v>
      </c>
      <c r="U6" s="393"/>
      <c r="V6" s="8"/>
    </row>
    <row r="7" spans="1:22" ht="15.75" customHeight="1">
      <c r="A7" s="51"/>
      <c r="B7" s="513"/>
      <c r="C7" s="513"/>
      <c r="D7" s="513"/>
      <c r="E7" s="513"/>
      <c r="F7" s="513"/>
      <c r="G7" s="513"/>
      <c r="H7" s="513"/>
      <c r="I7" s="513"/>
      <c r="J7" s="513"/>
      <c r="K7" s="377"/>
      <c r="L7" s="106" t="s">
        <v>97</v>
      </c>
      <c r="M7" s="106" t="s">
        <v>98</v>
      </c>
      <c r="N7" s="106" t="s">
        <v>97</v>
      </c>
      <c r="O7" s="106" t="s">
        <v>98</v>
      </c>
      <c r="P7" s="106" t="s">
        <v>97</v>
      </c>
      <c r="Q7" s="106" t="s">
        <v>98</v>
      </c>
      <c r="R7" s="106" t="s">
        <v>97</v>
      </c>
      <c r="S7" s="106" t="s">
        <v>98</v>
      </c>
      <c r="T7" s="106" t="s">
        <v>97</v>
      </c>
      <c r="U7" s="106" t="s">
        <v>98</v>
      </c>
      <c r="V7" s="8"/>
    </row>
    <row r="8" spans="2:13" ht="10.5" customHeight="1">
      <c r="B8" s="7"/>
      <c r="C8" s="7"/>
      <c r="D8" s="7"/>
      <c r="E8" s="7"/>
      <c r="F8" s="7"/>
      <c r="G8" s="7"/>
      <c r="H8" s="7"/>
      <c r="I8" s="7"/>
      <c r="J8" s="7"/>
      <c r="K8" s="9"/>
      <c r="L8" s="10"/>
      <c r="M8" s="7"/>
    </row>
    <row r="9" spans="2:23" s="11" customFormat="1" ht="10.5" customHeight="1">
      <c r="B9" s="12"/>
      <c r="C9" s="486" t="s">
        <v>60</v>
      </c>
      <c r="D9" s="486"/>
      <c r="E9" s="486"/>
      <c r="F9" s="486"/>
      <c r="G9" s="486"/>
      <c r="H9" s="486"/>
      <c r="I9" s="486"/>
      <c r="J9" s="486"/>
      <c r="K9" s="14"/>
      <c r="L9" s="81">
        <v>9147</v>
      </c>
      <c r="M9" s="82">
        <v>8957</v>
      </c>
      <c r="N9" s="82">
        <v>380</v>
      </c>
      <c r="O9" s="82">
        <v>296</v>
      </c>
      <c r="P9" s="82">
        <v>338</v>
      </c>
      <c r="Q9" s="82">
        <v>306</v>
      </c>
      <c r="R9" s="82">
        <v>347</v>
      </c>
      <c r="S9" s="82">
        <v>333</v>
      </c>
      <c r="T9" s="82">
        <v>381</v>
      </c>
      <c r="U9" s="82">
        <v>345</v>
      </c>
      <c r="V9" s="52"/>
      <c r="W9" s="77"/>
    </row>
    <row r="10" spans="2:22" ht="10.5" customHeight="1">
      <c r="B10" s="7"/>
      <c r="C10" s="18"/>
      <c r="D10" s="18"/>
      <c r="E10" s="18"/>
      <c r="F10" s="18"/>
      <c r="G10" s="492" t="s">
        <v>25</v>
      </c>
      <c r="H10" s="492"/>
      <c r="I10" s="492"/>
      <c r="J10" s="492"/>
      <c r="K10" s="19"/>
      <c r="L10" s="85">
        <v>1930</v>
      </c>
      <c r="M10" s="37">
        <v>1957</v>
      </c>
      <c r="N10" s="24">
        <v>80</v>
      </c>
      <c r="O10" s="24">
        <v>63</v>
      </c>
      <c r="P10" s="24">
        <v>68</v>
      </c>
      <c r="Q10" s="24">
        <v>61</v>
      </c>
      <c r="R10" s="24">
        <v>65</v>
      </c>
      <c r="S10" s="24">
        <v>70</v>
      </c>
      <c r="T10" s="24">
        <v>85</v>
      </c>
      <c r="U10" s="24">
        <v>72</v>
      </c>
      <c r="V10" s="33"/>
    </row>
    <row r="11" spans="2:22" ht="10.5" customHeight="1">
      <c r="B11" s="7"/>
      <c r="C11" s="18"/>
      <c r="D11" s="18"/>
      <c r="E11" s="18"/>
      <c r="F11" s="18"/>
      <c r="G11" s="492" t="s">
        <v>26</v>
      </c>
      <c r="H11" s="492"/>
      <c r="I11" s="492"/>
      <c r="J11" s="492"/>
      <c r="K11" s="19"/>
      <c r="L11" s="85">
        <v>1755</v>
      </c>
      <c r="M11" s="37">
        <v>1628</v>
      </c>
      <c r="N11" s="24">
        <v>69</v>
      </c>
      <c r="O11" s="24">
        <v>68</v>
      </c>
      <c r="P11" s="24">
        <v>68</v>
      </c>
      <c r="Q11" s="24">
        <v>63</v>
      </c>
      <c r="R11" s="24">
        <v>67</v>
      </c>
      <c r="S11" s="24">
        <v>58</v>
      </c>
      <c r="T11" s="24">
        <v>75</v>
      </c>
      <c r="U11" s="24">
        <v>53</v>
      </c>
      <c r="V11" s="33"/>
    </row>
    <row r="12" spans="2:22" ht="10.5" customHeight="1">
      <c r="B12" s="7"/>
      <c r="C12" s="18"/>
      <c r="D12" s="18"/>
      <c r="E12" s="18"/>
      <c r="F12" s="18"/>
      <c r="G12" s="492" t="s">
        <v>30</v>
      </c>
      <c r="H12" s="492"/>
      <c r="I12" s="492"/>
      <c r="J12" s="492"/>
      <c r="K12" s="19"/>
      <c r="L12" s="85">
        <v>2257</v>
      </c>
      <c r="M12" s="37">
        <v>2289</v>
      </c>
      <c r="N12" s="24">
        <v>104</v>
      </c>
      <c r="O12" s="24">
        <v>70</v>
      </c>
      <c r="P12" s="24">
        <v>91</v>
      </c>
      <c r="Q12" s="24">
        <v>86</v>
      </c>
      <c r="R12" s="24">
        <v>94</v>
      </c>
      <c r="S12" s="24">
        <v>85</v>
      </c>
      <c r="T12" s="24">
        <v>92</v>
      </c>
      <c r="U12" s="24">
        <v>92</v>
      </c>
      <c r="V12" s="33"/>
    </row>
    <row r="13" spans="2:22" ht="10.5" customHeight="1">
      <c r="B13" s="7"/>
      <c r="C13" s="18"/>
      <c r="D13" s="18"/>
      <c r="E13" s="18"/>
      <c r="F13" s="18"/>
      <c r="G13" s="492" t="s">
        <v>33</v>
      </c>
      <c r="H13" s="492"/>
      <c r="I13" s="492"/>
      <c r="J13" s="492"/>
      <c r="K13" s="19"/>
      <c r="L13" s="85">
        <v>2098</v>
      </c>
      <c r="M13" s="37">
        <v>2039</v>
      </c>
      <c r="N13" s="24">
        <v>75</v>
      </c>
      <c r="O13" s="24">
        <v>62</v>
      </c>
      <c r="P13" s="24">
        <v>71</v>
      </c>
      <c r="Q13" s="24">
        <v>67</v>
      </c>
      <c r="R13" s="24">
        <v>80</v>
      </c>
      <c r="S13" s="24">
        <v>94</v>
      </c>
      <c r="T13" s="24">
        <v>103</v>
      </c>
      <c r="U13" s="24">
        <v>103</v>
      </c>
      <c r="V13" s="33"/>
    </row>
    <row r="14" spans="2:22" ht="10.5" customHeight="1">
      <c r="B14" s="7"/>
      <c r="C14" s="18"/>
      <c r="D14" s="18"/>
      <c r="E14" s="18"/>
      <c r="F14" s="18"/>
      <c r="G14" s="492" t="s">
        <v>36</v>
      </c>
      <c r="H14" s="492"/>
      <c r="I14" s="492"/>
      <c r="J14" s="492"/>
      <c r="K14" s="19"/>
      <c r="L14" s="85">
        <v>1107</v>
      </c>
      <c r="M14" s="37">
        <v>1044</v>
      </c>
      <c r="N14" s="24">
        <v>52</v>
      </c>
      <c r="O14" s="24">
        <v>33</v>
      </c>
      <c r="P14" s="24">
        <v>40</v>
      </c>
      <c r="Q14" s="24">
        <v>29</v>
      </c>
      <c r="R14" s="24">
        <v>41</v>
      </c>
      <c r="S14" s="24">
        <v>26</v>
      </c>
      <c r="T14" s="24">
        <v>26</v>
      </c>
      <c r="U14" s="24">
        <v>25</v>
      </c>
      <c r="V14" s="33"/>
    </row>
    <row r="15" spans="2:22" ht="8.25" customHeight="1">
      <c r="B15" s="7"/>
      <c r="C15" s="18"/>
      <c r="D15" s="18"/>
      <c r="E15" s="18"/>
      <c r="F15" s="18"/>
      <c r="G15" s="18"/>
      <c r="H15" s="18"/>
      <c r="I15" s="18"/>
      <c r="J15" s="18"/>
      <c r="K15" s="19"/>
      <c r="L15" s="85"/>
      <c r="M15" s="37"/>
      <c r="N15" s="24"/>
      <c r="O15" s="24"/>
      <c r="P15" s="24"/>
      <c r="Q15" s="24"/>
      <c r="R15" s="24"/>
      <c r="S15" s="24"/>
      <c r="T15" s="24"/>
      <c r="U15" s="24"/>
      <c r="V15" s="33"/>
    </row>
    <row r="16" spans="2:23" s="11" customFormat="1" ht="10.5" customHeight="1">
      <c r="B16" s="12"/>
      <c r="C16" s="486" t="s">
        <v>61</v>
      </c>
      <c r="D16" s="486"/>
      <c r="E16" s="486"/>
      <c r="F16" s="486"/>
      <c r="G16" s="486"/>
      <c r="H16" s="486"/>
      <c r="I16" s="486"/>
      <c r="J16" s="486"/>
      <c r="K16" s="14"/>
      <c r="L16" s="81">
        <v>2712</v>
      </c>
      <c r="M16" s="82">
        <v>2682</v>
      </c>
      <c r="N16" s="82">
        <v>98</v>
      </c>
      <c r="O16" s="82">
        <v>90</v>
      </c>
      <c r="P16" s="82">
        <v>99</v>
      </c>
      <c r="Q16" s="82">
        <v>91</v>
      </c>
      <c r="R16" s="82">
        <v>117</v>
      </c>
      <c r="S16" s="82">
        <v>102</v>
      </c>
      <c r="T16" s="82">
        <v>134</v>
      </c>
      <c r="U16" s="82">
        <v>113</v>
      </c>
      <c r="V16" s="52"/>
      <c r="W16" s="77"/>
    </row>
    <row r="17" spans="2:22" ht="10.5" customHeight="1">
      <c r="B17" s="7"/>
      <c r="C17" s="18"/>
      <c r="D17" s="18"/>
      <c r="E17" s="18"/>
      <c r="F17" s="18"/>
      <c r="G17" s="492" t="s">
        <v>25</v>
      </c>
      <c r="H17" s="492"/>
      <c r="I17" s="492"/>
      <c r="J17" s="492"/>
      <c r="K17" s="19"/>
      <c r="L17" s="85">
        <v>1563</v>
      </c>
      <c r="M17" s="37">
        <v>1627</v>
      </c>
      <c r="N17" s="24">
        <v>56</v>
      </c>
      <c r="O17" s="24">
        <v>50</v>
      </c>
      <c r="P17" s="24">
        <v>45</v>
      </c>
      <c r="Q17" s="24">
        <v>48</v>
      </c>
      <c r="R17" s="24">
        <v>56</v>
      </c>
      <c r="S17" s="24">
        <v>66</v>
      </c>
      <c r="T17" s="24">
        <v>78</v>
      </c>
      <c r="U17" s="24">
        <v>80</v>
      </c>
      <c r="V17" s="33"/>
    </row>
    <row r="18" spans="2:22" ht="10.5" customHeight="1">
      <c r="B18" s="7"/>
      <c r="C18" s="18"/>
      <c r="D18" s="18"/>
      <c r="E18" s="18"/>
      <c r="F18" s="18"/>
      <c r="G18" s="492" t="s">
        <v>26</v>
      </c>
      <c r="H18" s="492"/>
      <c r="I18" s="492"/>
      <c r="J18" s="492"/>
      <c r="K18" s="19"/>
      <c r="L18" s="85">
        <v>1149</v>
      </c>
      <c r="M18" s="37">
        <v>1055</v>
      </c>
      <c r="N18" s="24">
        <v>42</v>
      </c>
      <c r="O18" s="24">
        <v>40</v>
      </c>
      <c r="P18" s="24">
        <v>54</v>
      </c>
      <c r="Q18" s="24">
        <v>43</v>
      </c>
      <c r="R18" s="24">
        <v>61</v>
      </c>
      <c r="S18" s="24">
        <v>36</v>
      </c>
      <c r="T18" s="24">
        <v>56</v>
      </c>
      <c r="U18" s="24">
        <v>33</v>
      </c>
      <c r="V18" s="33"/>
    </row>
    <row r="19" spans="2:22" ht="8.25" customHeight="1">
      <c r="B19" s="7"/>
      <c r="C19" s="7"/>
      <c r="D19" s="7"/>
      <c r="E19" s="7"/>
      <c r="F19" s="7"/>
      <c r="G19" s="7"/>
      <c r="H19" s="7"/>
      <c r="I19" s="7"/>
      <c r="J19" s="7"/>
      <c r="K19" s="9"/>
      <c r="L19" s="85"/>
      <c r="M19" s="37"/>
      <c r="N19" s="24"/>
      <c r="O19" s="24"/>
      <c r="P19" s="24"/>
      <c r="Q19" s="24"/>
      <c r="R19" s="24"/>
      <c r="S19" s="24"/>
      <c r="V19" s="33"/>
    </row>
    <row r="20" spans="2:23" s="11" customFormat="1" ht="10.5" customHeight="1">
      <c r="B20" s="12"/>
      <c r="C20" s="486" t="s">
        <v>62</v>
      </c>
      <c r="D20" s="486"/>
      <c r="E20" s="486"/>
      <c r="F20" s="486"/>
      <c r="G20" s="486"/>
      <c r="H20" s="486"/>
      <c r="I20" s="486"/>
      <c r="J20" s="486"/>
      <c r="K20" s="14"/>
      <c r="L20" s="81">
        <v>5906</v>
      </c>
      <c r="M20" s="82">
        <v>6006</v>
      </c>
      <c r="N20" s="82">
        <v>287</v>
      </c>
      <c r="O20" s="82">
        <v>275</v>
      </c>
      <c r="P20" s="82">
        <v>285</v>
      </c>
      <c r="Q20" s="82">
        <v>292</v>
      </c>
      <c r="R20" s="82">
        <v>254</v>
      </c>
      <c r="S20" s="82">
        <v>260</v>
      </c>
      <c r="T20" s="25">
        <v>264</v>
      </c>
      <c r="U20" s="25">
        <v>245</v>
      </c>
      <c r="V20" s="52"/>
      <c r="W20" s="77"/>
    </row>
    <row r="21" spans="2:22" ht="10.5" customHeight="1">
      <c r="B21" s="7"/>
      <c r="C21" s="18"/>
      <c r="D21" s="18"/>
      <c r="E21" s="18"/>
      <c r="F21" s="18"/>
      <c r="G21" s="492" t="s">
        <v>25</v>
      </c>
      <c r="H21" s="492"/>
      <c r="I21" s="492"/>
      <c r="J21" s="492"/>
      <c r="K21" s="19"/>
      <c r="L21" s="85">
        <v>133</v>
      </c>
      <c r="M21" s="37">
        <v>141</v>
      </c>
      <c r="N21" s="24">
        <v>3</v>
      </c>
      <c r="O21" s="24">
        <v>3</v>
      </c>
      <c r="P21" s="24">
        <v>9</v>
      </c>
      <c r="Q21" s="24">
        <v>7</v>
      </c>
      <c r="R21" s="24">
        <v>7</v>
      </c>
      <c r="S21" s="24">
        <v>8</v>
      </c>
      <c r="T21" s="24">
        <v>9</v>
      </c>
      <c r="U21" s="37">
        <v>11</v>
      </c>
      <c r="V21" s="33"/>
    </row>
    <row r="22" spans="2:22" ht="10.5" customHeight="1">
      <c r="B22" s="7"/>
      <c r="C22" s="18"/>
      <c r="D22" s="18"/>
      <c r="E22" s="18"/>
      <c r="F22" s="18"/>
      <c r="G22" s="492" t="s">
        <v>26</v>
      </c>
      <c r="H22" s="492"/>
      <c r="I22" s="492"/>
      <c r="J22" s="492"/>
      <c r="K22" s="19"/>
      <c r="L22" s="85">
        <v>1099</v>
      </c>
      <c r="M22" s="37">
        <v>1055</v>
      </c>
      <c r="N22" s="24">
        <v>53</v>
      </c>
      <c r="O22" s="24">
        <v>43</v>
      </c>
      <c r="P22" s="24">
        <v>53</v>
      </c>
      <c r="Q22" s="24">
        <v>51</v>
      </c>
      <c r="R22" s="24">
        <v>48</v>
      </c>
      <c r="S22" s="24">
        <v>53</v>
      </c>
      <c r="T22" s="24">
        <v>50</v>
      </c>
      <c r="U22" s="24">
        <v>51</v>
      </c>
      <c r="V22" s="33"/>
    </row>
    <row r="23" spans="2:22" ht="10.5" customHeight="1">
      <c r="B23" s="7"/>
      <c r="C23" s="18"/>
      <c r="D23" s="18"/>
      <c r="E23" s="18"/>
      <c r="F23" s="18"/>
      <c r="G23" s="492" t="s">
        <v>30</v>
      </c>
      <c r="H23" s="492"/>
      <c r="I23" s="492"/>
      <c r="J23" s="492"/>
      <c r="K23" s="19"/>
      <c r="L23" s="85">
        <v>2278</v>
      </c>
      <c r="M23" s="37">
        <v>2294</v>
      </c>
      <c r="N23" s="24">
        <v>124</v>
      </c>
      <c r="O23" s="24">
        <v>117</v>
      </c>
      <c r="P23" s="24">
        <v>122</v>
      </c>
      <c r="Q23" s="24">
        <v>121</v>
      </c>
      <c r="R23" s="24">
        <v>86</v>
      </c>
      <c r="S23" s="24">
        <v>92</v>
      </c>
      <c r="T23" s="24">
        <v>96</v>
      </c>
      <c r="U23" s="24">
        <v>81</v>
      </c>
      <c r="V23" s="33"/>
    </row>
    <row r="24" spans="2:22" ht="10.5" customHeight="1">
      <c r="B24" s="7"/>
      <c r="C24" s="18"/>
      <c r="D24" s="18"/>
      <c r="E24" s="18"/>
      <c r="F24" s="18"/>
      <c r="G24" s="492" t="s">
        <v>33</v>
      </c>
      <c r="H24" s="492"/>
      <c r="I24" s="492"/>
      <c r="J24" s="492"/>
      <c r="K24" s="19"/>
      <c r="L24" s="85">
        <v>2396</v>
      </c>
      <c r="M24" s="37">
        <v>2516</v>
      </c>
      <c r="N24" s="24">
        <v>107</v>
      </c>
      <c r="O24" s="24">
        <v>112</v>
      </c>
      <c r="P24" s="24">
        <v>101</v>
      </c>
      <c r="Q24" s="24">
        <v>113</v>
      </c>
      <c r="R24" s="24">
        <v>113</v>
      </c>
      <c r="S24" s="24">
        <v>107</v>
      </c>
      <c r="T24" s="24">
        <v>109</v>
      </c>
      <c r="U24" s="24">
        <v>102</v>
      </c>
      <c r="V24" s="33"/>
    </row>
    <row r="25" spans="2:22" ht="8.25" customHeight="1">
      <c r="B25" s="7"/>
      <c r="C25" s="7"/>
      <c r="D25" s="7"/>
      <c r="E25" s="7"/>
      <c r="F25" s="7"/>
      <c r="G25" s="7"/>
      <c r="H25" s="7"/>
      <c r="I25" s="7"/>
      <c r="J25" s="7"/>
      <c r="K25" s="9"/>
      <c r="L25" s="85"/>
      <c r="M25" s="37"/>
      <c r="N25" s="24"/>
      <c r="O25" s="24"/>
      <c r="P25" s="24"/>
      <c r="Q25" s="24"/>
      <c r="R25" s="24"/>
      <c r="S25" s="24"/>
      <c r="T25" s="82"/>
      <c r="U25" s="24"/>
      <c r="V25" s="33"/>
    </row>
    <row r="26" spans="2:23" s="11" customFormat="1" ht="10.5" customHeight="1">
      <c r="B26" s="12"/>
      <c r="C26" s="486" t="s">
        <v>63</v>
      </c>
      <c r="D26" s="486"/>
      <c r="E26" s="486"/>
      <c r="F26" s="486"/>
      <c r="G26" s="486"/>
      <c r="H26" s="486"/>
      <c r="I26" s="486"/>
      <c r="J26" s="486"/>
      <c r="K26" s="14"/>
      <c r="L26" s="81">
        <v>5892</v>
      </c>
      <c r="M26" s="82">
        <v>5722</v>
      </c>
      <c r="N26" s="82">
        <v>324</v>
      </c>
      <c r="O26" s="82">
        <v>297</v>
      </c>
      <c r="P26" s="82">
        <v>339</v>
      </c>
      <c r="Q26" s="82">
        <v>272</v>
      </c>
      <c r="R26" s="82">
        <v>263</v>
      </c>
      <c r="S26" s="82">
        <v>268</v>
      </c>
      <c r="T26" s="25">
        <v>274</v>
      </c>
      <c r="U26" s="25">
        <v>262</v>
      </c>
      <c r="V26" s="52"/>
      <c r="W26" s="77"/>
    </row>
    <row r="27" spans="2:22" ht="10.5" customHeight="1">
      <c r="B27" s="7"/>
      <c r="C27" s="18"/>
      <c r="D27" s="18"/>
      <c r="E27" s="18"/>
      <c r="F27" s="18"/>
      <c r="G27" s="492" t="s">
        <v>25</v>
      </c>
      <c r="H27" s="492"/>
      <c r="I27" s="492"/>
      <c r="J27" s="492"/>
      <c r="K27" s="19"/>
      <c r="L27" s="85">
        <v>1638</v>
      </c>
      <c r="M27" s="37">
        <v>1500</v>
      </c>
      <c r="N27" s="24">
        <v>90</v>
      </c>
      <c r="O27" s="24">
        <v>60</v>
      </c>
      <c r="P27" s="24">
        <v>78</v>
      </c>
      <c r="Q27" s="24">
        <v>54</v>
      </c>
      <c r="R27" s="24">
        <v>67</v>
      </c>
      <c r="S27" s="24">
        <v>73</v>
      </c>
      <c r="T27" s="24">
        <v>67</v>
      </c>
      <c r="U27" s="37">
        <v>64</v>
      </c>
      <c r="V27" s="33"/>
    </row>
    <row r="28" spans="2:22" ht="10.5" customHeight="1">
      <c r="B28" s="7"/>
      <c r="C28" s="18"/>
      <c r="D28" s="18"/>
      <c r="E28" s="18"/>
      <c r="F28" s="18"/>
      <c r="G28" s="492" t="s">
        <v>26</v>
      </c>
      <c r="H28" s="492"/>
      <c r="I28" s="492"/>
      <c r="J28" s="492"/>
      <c r="K28" s="19"/>
      <c r="L28" s="85">
        <v>1369</v>
      </c>
      <c r="M28" s="37">
        <v>1381</v>
      </c>
      <c r="N28" s="24">
        <v>42</v>
      </c>
      <c r="O28" s="24">
        <v>48</v>
      </c>
      <c r="P28" s="24">
        <v>58</v>
      </c>
      <c r="Q28" s="24">
        <v>54</v>
      </c>
      <c r="R28" s="24">
        <v>64</v>
      </c>
      <c r="S28" s="24">
        <v>60</v>
      </c>
      <c r="T28" s="24">
        <v>72</v>
      </c>
      <c r="U28" s="24">
        <v>68</v>
      </c>
      <c r="V28" s="33"/>
    </row>
    <row r="29" spans="2:22" ht="10.5" customHeight="1">
      <c r="B29" s="7"/>
      <c r="C29" s="18"/>
      <c r="D29" s="18"/>
      <c r="E29" s="18"/>
      <c r="F29" s="18"/>
      <c r="G29" s="492" t="s">
        <v>30</v>
      </c>
      <c r="H29" s="492"/>
      <c r="I29" s="492"/>
      <c r="J29" s="492"/>
      <c r="K29" s="19"/>
      <c r="L29" s="85">
        <v>1634</v>
      </c>
      <c r="M29" s="37">
        <v>1592</v>
      </c>
      <c r="N29" s="24">
        <v>103</v>
      </c>
      <c r="O29" s="24">
        <v>97</v>
      </c>
      <c r="P29" s="24">
        <v>116</v>
      </c>
      <c r="Q29" s="24">
        <v>94</v>
      </c>
      <c r="R29" s="24">
        <v>89</v>
      </c>
      <c r="S29" s="24">
        <v>80</v>
      </c>
      <c r="T29" s="24">
        <v>77</v>
      </c>
      <c r="U29" s="24">
        <v>91</v>
      </c>
      <c r="V29" s="33"/>
    </row>
    <row r="30" spans="2:22" ht="10.5" customHeight="1">
      <c r="B30" s="7"/>
      <c r="C30" s="18"/>
      <c r="D30" s="18"/>
      <c r="E30" s="18"/>
      <c r="F30" s="18"/>
      <c r="G30" s="492" t="s">
        <v>33</v>
      </c>
      <c r="H30" s="492"/>
      <c r="I30" s="492"/>
      <c r="J30" s="492"/>
      <c r="K30" s="19"/>
      <c r="L30" s="85">
        <v>1251</v>
      </c>
      <c r="M30" s="37">
        <v>1249</v>
      </c>
      <c r="N30" s="24">
        <v>89</v>
      </c>
      <c r="O30" s="24">
        <v>92</v>
      </c>
      <c r="P30" s="24">
        <v>87</v>
      </c>
      <c r="Q30" s="24">
        <v>70</v>
      </c>
      <c r="R30" s="24">
        <v>43</v>
      </c>
      <c r="S30" s="24">
        <v>55</v>
      </c>
      <c r="T30" s="24">
        <v>58</v>
      </c>
      <c r="U30" s="24">
        <v>39</v>
      </c>
      <c r="V30" s="33"/>
    </row>
    <row r="31" spans="11:23" s="7" customFormat="1" ht="8.25" customHeight="1">
      <c r="K31" s="9"/>
      <c r="L31" s="26"/>
      <c r="M31" s="22"/>
      <c r="N31" s="24"/>
      <c r="O31" s="24"/>
      <c r="P31" s="24"/>
      <c r="Q31" s="24"/>
      <c r="R31" s="24"/>
      <c r="S31" s="24"/>
      <c r="U31" s="24"/>
      <c r="V31" s="39"/>
      <c r="W31" s="51"/>
    </row>
    <row r="32" spans="3:23" s="12" customFormat="1" ht="10.5" customHeight="1">
      <c r="C32" s="486" t="s">
        <v>64</v>
      </c>
      <c r="D32" s="486"/>
      <c r="E32" s="486"/>
      <c r="F32" s="486"/>
      <c r="G32" s="486"/>
      <c r="H32" s="486"/>
      <c r="I32" s="486"/>
      <c r="J32" s="486"/>
      <c r="K32" s="14"/>
      <c r="L32" s="81">
        <v>8929</v>
      </c>
      <c r="M32" s="82">
        <v>9103</v>
      </c>
      <c r="N32" s="82">
        <v>407</v>
      </c>
      <c r="O32" s="82">
        <v>386</v>
      </c>
      <c r="P32" s="82">
        <v>458</v>
      </c>
      <c r="Q32" s="82">
        <v>417</v>
      </c>
      <c r="R32" s="82">
        <v>444</v>
      </c>
      <c r="S32" s="82">
        <v>434</v>
      </c>
      <c r="T32" s="82">
        <v>448</v>
      </c>
      <c r="U32" s="82">
        <v>423</v>
      </c>
      <c r="V32" s="52"/>
      <c r="W32" s="77"/>
    </row>
    <row r="33" spans="2:22" ht="10.5" customHeight="1">
      <c r="B33" s="7"/>
      <c r="C33" s="18"/>
      <c r="D33" s="18"/>
      <c r="E33" s="18"/>
      <c r="F33" s="18"/>
      <c r="G33" s="492" t="s">
        <v>25</v>
      </c>
      <c r="H33" s="492"/>
      <c r="I33" s="492"/>
      <c r="J33" s="492"/>
      <c r="K33" s="19"/>
      <c r="L33" s="85">
        <v>2930</v>
      </c>
      <c r="M33" s="37">
        <v>2982</v>
      </c>
      <c r="N33" s="24">
        <v>106</v>
      </c>
      <c r="O33" s="24">
        <v>116</v>
      </c>
      <c r="P33" s="24">
        <v>135</v>
      </c>
      <c r="Q33" s="24">
        <v>132</v>
      </c>
      <c r="R33" s="24">
        <v>165</v>
      </c>
      <c r="S33" s="24">
        <v>140</v>
      </c>
      <c r="T33" s="24">
        <v>161</v>
      </c>
      <c r="U33" s="24">
        <v>141</v>
      </c>
      <c r="V33" s="33"/>
    </row>
    <row r="34" spans="2:22" ht="10.5" customHeight="1">
      <c r="B34" s="7"/>
      <c r="C34" s="18"/>
      <c r="D34" s="18"/>
      <c r="E34" s="18"/>
      <c r="F34" s="18"/>
      <c r="G34" s="492" t="s">
        <v>26</v>
      </c>
      <c r="H34" s="492"/>
      <c r="I34" s="492"/>
      <c r="J34" s="492"/>
      <c r="K34" s="19"/>
      <c r="L34" s="85">
        <v>1822</v>
      </c>
      <c r="M34" s="37">
        <v>1861</v>
      </c>
      <c r="N34" s="24">
        <v>96</v>
      </c>
      <c r="O34" s="24">
        <v>87</v>
      </c>
      <c r="P34" s="24">
        <v>88</v>
      </c>
      <c r="Q34" s="24">
        <v>76</v>
      </c>
      <c r="R34" s="24">
        <v>69</v>
      </c>
      <c r="S34" s="24">
        <v>92</v>
      </c>
      <c r="T34" s="24">
        <v>83</v>
      </c>
      <c r="U34" s="24">
        <v>92</v>
      </c>
      <c r="V34" s="33"/>
    </row>
    <row r="35" spans="2:22" ht="10.5" customHeight="1">
      <c r="B35" s="7"/>
      <c r="C35" s="18"/>
      <c r="D35" s="18"/>
      <c r="E35" s="18"/>
      <c r="F35" s="18"/>
      <c r="G35" s="492" t="s">
        <v>30</v>
      </c>
      <c r="H35" s="492"/>
      <c r="I35" s="492"/>
      <c r="J35" s="492"/>
      <c r="K35" s="19"/>
      <c r="L35" s="85">
        <v>2241</v>
      </c>
      <c r="M35" s="37">
        <v>2322</v>
      </c>
      <c r="N35" s="24">
        <v>103</v>
      </c>
      <c r="O35" s="24">
        <v>83</v>
      </c>
      <c r="P35" s="24">
        <v>107</v>
      </c>
      <c r="Q35" s="24">
        <v>98</v>
      </c>
      <c r="R35" s="24">
        <v>112</v>
      </c>
      <c r="S35" s="24">
        <v>108</v>
      </c>
      <c r="T35" s="24">
        <v>117</v>
      </c>
      <c r="U35" s="24">
        <v>96</v>
      </c>
      <c r="V35" s="33"/>
    </row>
    <row r="36" spans="2:22" ht="10.5" customHeight="1">
      <c r="B36" s="7"/>
      <c r="C36" s="18"/>
      <c r="D36" s="18"/>
      <c r="E36" s="18"/>
      <c r="F36" s="18"/>
      <c r="G36" s="492" t="s">
        <v>33</v>
      </c>
      <c r="H36" s="492"/>
      <c r="I36" s="492"/>
      <c r="J36" s="492"/>
      <c r="K36" s="19"/>
      <c r="L36" s="85">
        <v>1936</v>
      </c>
      <c r="M36" s="37">
        <v>1938</v>
      </c>
      <c r="N36" s="24">
        <v>102</v>
      </c>
      <c r="O36" s="24">
        <v>100</v>
      </c>
      <c r="P36" s="24">
        <v>128</v>
      </c>
      <c r="Q36" s="24">
        <v>111</v>
      </c>
      <c r="R36" s="24">
        <v>98</v>
      </c>
      <c r="S36" s="24">
        <v>94</v>
      </c>
      <c r="T36" s="24">
        <v>87</v>
      </c>
      <c r="U36" s="24">
        <v>94</v>
      </c>
      <c r="V36" s="33"/>
    </row>
    <row r="37" spans="2:22" ht="8.25" customHeight="1">
      <c r="B37" s="7"/>
      <c r="C37" s="18"/>
      <c r="D37" s="18"/>
      <c r="E37" s="18"/>
      <c r="F37" s="18"/>
      <c r="G37" s="18"/>
      <c r="H37" s="18"/>
      <c r="I37" s="18"/>
      <c r="J37" s="18"/>
      <c r="K37" s="19"/>
      <c r="L37" s="85"/>
      <c r="M37" s="37"/>
      <c r="N37" s="24"/>
      <c r="O37" s="24"/>
      <c r="P37" s="24"/>
      <c r="Q37" s="24"/>
      <c r="R37" s="24"/>
      <c r="S37" s="24"/>
      <c r="T37" s="24"/>
      <c r="U37" s="24"/>
      <c r="V37" s="33"/>
    </row>
    <row r="38" spans="2:23" s="11" customFormat="1" ht="10.5" customHeight="1">
      <c r="B38" s="12"/>
      <c r="C38" s="486" t="s">
        <v>65</v>
      </c>
      <c r="D38" s="486"/>
      <c r="E38" s="486"/>
      <c r="F38" s="486"/>
      <c r="G38" s="486"/>
      <c r="H38" s="486"/>
      <c r="I38" s="486"/>
      <c r="J38" s="486"/>
      <c r="K38" s="14"/>
      <c r="L38" s="81">
        <v>12037</v>
      </c>
      <c r="M38" s="82">
        <v>12205</v>
      </c>
      <c r="N38" s="82">
        <v>604</v>
      </c>
      <c r="O38" s="82">
        <v>553</v>
      </c>
      <c r="P38" s="82">
        <v>544</v>
      </c>
      <c r="Q38" s="82">
        <v>521</v>
      </c>
      <c r="R38" s="82">
        <v>532</v>
      </c>
      <c r="S38" s="82">
        <v>506</v>
      </c>
      <c r="T38" s="82">
        <v>531</v>
      </c>
      <c r="U38" s="82">
        <v>498</v>
      </c>
      <c r="V38" s="52"/>
      <c r="W38" s="77"/>
    </row>
    <row r="39" spans="2:22" ht="10.5" customHeight="1">
      <c r="B39" s="7"/>
      <c r="C39" s="18"/>
      <c r="D39" s="18"/>
      <c r="E39" s="18"/>
      <c r="F39" s="18"/>
      <c r="G39" s="492" t="s">
        <v>25</v>
      </c>
      <c r="H39" s="492"/>
      <c r="I39" s="492"/>
      <c r="J39" s="492"/>
      <c r="K39" s="19"/>
      <c r="L39" s="85">
        <v>2003</v>
      </c>
      <c r="M39" s="37">
        <v>1924</v>
      </c>
      <c r="N39" s="24">
        <v>90</v>
      </c>
      <c r="O39" s="24">
        <v>100</v>
      </c>
      <c r="P39" s="24">
        <v>87</v>
      </c>
      <c r="Q39" s="24">
        <v>79</v>
      </c>
      <c r="R39" s="24">
        <v>103</v>
      </c>
      <c r="S39" s="24">
        <v>86</v>
      </c>
      <c r="T39" s="24">
        <v>88</v>
      </c>
      <c r="U39" s="24">
        <v>92</v>
      </c>
      <c r="V39" s="33"/>
    </row>
    <row r="40" spans="2:22" ht="10.5" customHeight="1">
      <c r="B40" s="7"/>
      <c r="C40" s="18"/>
      <c r="D40" s="18"/>
      <c r="E40" s="18"/>
      <c r="F40" s="18"/>
      <c r="G40" s="492" t="s">
        <v>26</v>
      </c>
      <c r="H40" s="492"/>
      <c r="I40" s="492"/>
      <c r="J40" s="492"/>
      <c r="K40" s="19"/>
      <c r="L40" s="85">
        <v>2285</v>
      </c>
      <c r="M40" s="37">
        <v>2202</v>
      </c>
      <c r="N40" s="24">
        <v>114</v>
      </c>
      <c r="O40" s="24">
        <v>86</v>
      </c>
      <c r="P40" s="24">
        <v>101</v>
      </c>
      <c r="Q40" s="24">
        <v>88</v>
      </c>
      <c r="R40" s="24">
        <v>96</v>
      </c>
      <c r="S40" s="24">
        <v>85</v>
      </c>
      <c r="T40" s="24">
        <v>96</v>
      </c>
      <c r="U40" s="24">
        <v>93</v>
      </c>
      <c r="V40" s="33"/>
    </row>
    <row r="41" spans="2:22" ht="10.5" customHeight="1">
      <c r="B41" s="7"/>
      <c r="C41" s="18"/>
      <c r="D41" s="18"/>
      <c r="E41" s="18"/>
      <c r="F41" s="18"/>
      <c r="G41" s="492" t="s">
        <v>30</v>
      </c>
      <c r="H41" s="492"/>
      <c r="I41" s="492"/>
      <c r="J41" s="492"/>
      <c r="K41" s="19"/>
      <c r="L41" s="85">
        <v>2016</v>
      </c>
      <c r="M41" s="37">
        <v>2177</v>
      </c>
      <c r="N41" s="24">
        <v>112</v>
      </c>
      <c r="O41" s="24">
        <v>111</v>
      </c>
      <c r="P41" s="24">
        <v>82</v>
      </c>
      <c r="Q41" s="24">
        <v>91</v>
      </c>
      <c r="R41" s="24">
        <v>87</v>
      </c>
      <c r="S41" s="24">
        <v>81</v>
      </c>
      <c r="T41" s="24">
        <v>99</v>
      </c>
      <c r="U41" s="24">
        <v>86</v>
      </c>
      <c r="V41" s="33"/>
    </row>
    <row r="42" spans="2:22" ht="10.5" customHeight="1">
      <c r="B42" s="7"/>
      <c r="C42" s="18"/>
      <c r="D42" s="18"/>
      <c r="E42" s="18"/>
      <c r="F42" s="18"/>
      <c r="G42" s="492" t="s">
        <v>33</v>
      </c>
      <c r="H42" s="492"/>
      <c r="I42" s="492"/>
      <c r="J42" s="492"/>
      <c r="K42" s="19"/>
      <c r="L42" s="85">
        <v>2116</v>
      </c>
      <c r="M42" s="37">
        <v>2189</v>
      </c>
      <c r="N42" s="24">
        <v>77</v>
      </c>
      <c r="O42" s="24">
        <v>75</v>
      </c>
      <c r="P42" s="24">
        <v>91</v>
      </c>
      <c r="Q42" s="24">
        <v>83</v>
      </c>
      <c r="R42" s="24">
        <v>88</v>
      </c>
      <c r="S42" s="24">
        <v>93</v>
      </c>
      <c r="T42" s="24">
        <v>90</v>
      </c>
      <c r="U42" s="24">
        <v>96</v>
      </c>
      <c r="V42" s="33"/>
    </row>
    <row r="43" spans="2:22" ht="10.5" customHeight="1">
      <c r="B43" s="7"/>
      <c r="C43" s="18"/>
      <c r="D43" s="18"/>
      <c r="E43" s="18"/>
      <c r="F43" s="18"/>
      <c r="G43" s="492" t="s">
        <v>36</v>
      </c>
      <c r="H43" s="492"/>
      <c r="I43" s="492"/>
      <c r="J43" s="492"/>
      <c r="K43" s="19"/>
      <c r="L43" s="85">
        <v>2066</v>
      </c>
      <c r="M43" s="37">
        <v>2129</v>
      </c>
      <c r="N43" s="24">
        <v>118</v>
      </c>
      <c r="O43" s="24">
        <v>107</v>
      </c>
      <c r="P43" s="24">
        <v>112</v>
      </c>
      <c r="Q43" s="24">
        <v>97</v>
      </c>
      <c r="R43" s="24">
        <v>78</v>
      </c>
      <c r="S43" s="24">
        <v>90</v>
      </c>
      <c r="T43" s="24">
        <v>96</v>
      </c>
      <c r="U43" s="24">
        <v>76</v>
      </c>
      <c r="V43" s="33"/>
    </row>
    <row r="44" spans="2:22" ht="10.5" customHeight="1">
      <c r="B44" s="7"/>
      <c r="C44" s="18"/>
      <c r="D44" s="18"/>
      <c r="E44" s="18"/>
      <c r="F44" s="18"/>
      <c r="G44" s="492" t="s">
        <v>37</v>
      </c>
      <c r="H44" s="492"/>
      <c r="I44" s="492"/>
      <c r="J44" s="492"/>
      <c r="K44" s="19"/>
      <c r="L44" s="85">
        <v>1551</v>
      </c>
      <c r="M44" s="37">
        <v>1584</v>
      </c>
      <c r="N44" s="24">
        <v>93</v>
      </c>
      <c r="O44" s="24">
        <v>74</v>
      </c>
      <c r="P44" s="24">
        <v>71</v>
      </c>
      <c r="Q44" s="24">
        <v>83</v>
      </c>
      <c r="R44" s="24">
        <v>80</v>
      </c>
      <c r="S44" s="24">
        <v>71</v>
      </c>
      <c r="T44" s="24">
        <v>62</v>
      </c>
      <c r="U44" s="24">
        <v>55</v>
      </c>
      <c r="V44" s="33"/>
    </row>
    <row r="45" spans="2:22" ht="8.25" customHeight="1">
      <c r="B45" s="7"/>
      <c r="C45" s="18"/>
      <c r="D45" s="18"/>
      <c r="E45" s="18"/>
      <c r="F45" s="18"/>
      <c r="G45" s="18"/>
      <c r="H45" s="18"/>
      <c r="I45" s="18"/>
      <c r="J45" s="18"/>
      <c r="K45" s="19"/>
      <c r="L45" s="26"/>
      <c r="M45" s="22"/>
      <c r="N45" s="24"/>
      <c r="O45" s="24"/>
      <c r="P45" s="24"/>
      <c r="Q45" s="24"/>
      <c r="R45" s="24"/>
      <c r="S45" s="24"/>
      <c r="T45" s="24"/>
      <c r="U45" s="24"/>
      <c r="V45" s="6"/>
    </row>
    <row r="46" spans="2:23" s="11" customFormat="1" ht="10.5" customHeight="1">
      <c r="B46" s="12"/>
      <c r="C46" s="486" t="s">
        <v>66</v>
      </c>
      <c r="D46" s="486"/>
      <c r="E46" s="486"/>
      <c r="F46" s="486"/>
      <c r="G46" s="486"/>
      <c r="H46" s="486"/>
      <c r="I46" s="486"/>
      <c r="J46" s="486"/>
      <c r="K46" s="14"/>
      <c r="L46" s="81">
        <v>7657</v>
      </c>
      <c r="M46" s="82">
        <v>7463</v>
      </c>
      <c r="N46" s="82">
        <v>494</v>
      </c>
      <c r="O46" s="82">
        <v>467</v>
      </c>
      <c r="P46" s="82">
        <v>435</v>
      </c>
      <c r="Q46" s="82">
        <v>470</v>
      </c>
      <c r="R46" s="82">
        <v>390</v>
      </c>
      <c r="S46" s="82">
        <v>386</v>
      </c>
      <c r="T46" s="82">
        <v>379</v>
      </c>
      <c r="U46" s="82">
        <v>339</v>
      </c>
      <c r="V46" s="52"/>
      <c r="W46" s="77"/>
    </row>
    <row r="47" spans="2:22" ht="10.5" customHeight="1">
      <c r="B47" s="7"/>
      <c r="C47" s="18"/>
      <c r="D47" s="18"/>
      <c r="E47" s="18"/>
      <c r="F47" s="18"/>
      <c r="G47" s="492" t="s">
        <v>25</v>
      </c>
      <c r="H47" s="492"/>
      <c r="I47" s="492"/>
      <c r="J47" s="492"/>
      <c r="K47" s="19"/>
      <c r="L47" s="85">
        <v>1191</v>
      </c>
      <c r="M47" s="37">
        <v>1201</v>
      </c>
      <c r="N47" s="24">
        <v>53</v>
      </c>
      <c r="O47" s="24">
        <v>56</v>
      </c>
      <c r="P47" s="24">
        <v>51</v>
      </c>
      <c r="Q47" s="24">
        <v>51</v>
      </c>
      <c r="R47" s="24">
        <v>49</v>
      </c>
      <c r="S47" s="24">
        <v>58</v>
      </c>
      <c r="T47" s="24">
        <v>63</v>
      </c>
      <c r="U47" s="24">
        <v>58</v>
      </c>
      <c r="V47" s="33"/>
    </row>
    <row r="48" spans="2:22" ht="10.5" customHeight="1">
      <c r="B48" s="7"/>
      <c r="C48" s="18"/>
      <c r="D48" s="18"/>
      <c r="E48" s="18"/>
      <c r="F48" s="18"/>
      <c r="G48" s="492" t="s">
        <v>26</v>
      </c>
      <c r="H48" s="492"/>
      <c r="I48" s="492"/>
      <c r="J48" s="492"/>
      <c r="K48" s="19"/>
      <c r="L48" s="85">
        <v>1087</v>
      </c>
      <c r="M48" s="37">
        <v>1089</v>
      </c>
      <c r="N48" s="24">
        <v>85</v>
      </c>
      <c r="O48" s="24">
        <v>88</v>
      </c>
      <c r="P48" s="24">
        <v>60</v>
      </c>
      <c r="Q48" s="24">
        <v>68</v>
      </c>
      <c r="R48" s="24">
        <v>51</v>
      </c>
      <c r="S48" s="24">
        <v>48</v>
      </c>
      <c r="T48" s="24">
        <v>55</v>
      </c>
      <c r="U48" s="24">
        <v>49</v>
      </c>
      <c r="V48" s="33"/>
    </row>
    <row r="49" spans="2:22" ht="10.5" customHeight="1">
      <c r="B49" s="7"/>
      <c r="C49" s="18"/>
      <c r="D49" s="18"/>
      <c r="E49" s="18"/>
      <c r="F49" s="18"/>
      <c r="G49" s="492" t="s">
        <v>30</v>
      </c>
      <c r="H49" s="492"/>
      <c r="I49" s="492"/>
      <c r="J49" s="492"/>
      <c r="K49" s="19"/>
      <c r="L49" s="85">
        <v>1471</v>
      </c>
      <c r="M49" s="37">
        <v>1418</v>
      </c>
      <c r="N49" s="24">
        <v>106</v>
      </c>
      <c r="O49" s="24">
        <v>84</v>
      </c>
      <c r="P49" s="24">
        <v>132</v>
      </c>
      <c r="Q49" s="24">
        <v>123</v>
      </c>
      <c r="R49" s="24">
        <v>76</v>
      </c>
      <c r="S49" s="24">
        <v>81</v>
      </c>
      <c r="T49" s="24">
        <v>65</v>
      </c>
      <c r="U49" s="24">
        <v>71</v>
      </c>
      <c r="V49" s="33"/>
    </row>
    <row r="50" spans="2:22" ht="10.5" customHeight="1">
      <c r="B50" s="7"/>
      <c r="C50" s="18"/>
      <c r="D50" s="18"/>
      <c r="E50" s="18"/>
      <c r="F50" s="18"/>
      <c r="G50" s="492" t="s">
        <v>33</v>
      </c>
      <c r="H50" s="492"/>
      <c r="I50" s="492"/>
      <c r="J50" s="492"/>
      <c r="K50" s="19"/>
      <c r="L50" s="85">
        <v>1581</v>
      </c>
      <c r="M50" s="37">
        <v>1546</v>
      </c>
      <c r="N50" s="24">
        <v>95</v>
      </c>
      <c r="O50" s="24">
        <v>91</v>
      </c>
      <c r="P50" s="24">
        <v>62</v>
      </c>
      <c r="Q50" s="24">
        <v>100</v>
      </c>
      <c r="R50" s="24">
        <v>85</v>
      </c>
      <c r="S50" s="24">
        <v>77</v>
      </c>
      <c r="T50" s="24">
        <v>93</v>
      </c>
      <c r="U50" s="24">
        <v>64</v>
      </c>
      <c r="V50" s="33"/>
    </row>
    <row r="51" spans="2:22" ht="10.5" customHeight="1">
      <c r="B51" s="7"/>
      <c r="C51" s="18"/>
      <c r="D51" s="18"/>
      <c r="E51" s="18"/>
      <c r="F51" s="18"/>
      <c r="G51" s="492" t="s">
        <v>36</v>
      </c>
      <c r="H51" s="492"/>
      <c r="I51" s="492"/>
      <c r="J51" s="492"/>
      <c r="K51" s="19"/>
      <c r="L51" s="85">
        <v>1022</v>
      </c>
      <c r="M51" s="37">
        <v>956</v>
      </c>
      <c r="N51" s="24">
        <v>74</v>
      </c>
      <c r="O51" s="24">
        <v>73</v>
      </c>
      <c r="P51" s="24">
        <v>54</v>
      </c>
      <c r="Q51" s="24">
        <v>55</v>
      </c>
      <c r="R51" s="24">
        <v>53</v>
      </c>
      <c r="S51" s="24">
        <v>56</v>
      </c>
      <c r="T51" s="24">
        <v>39</v>
      </c>
      <c r="U51" s="24">
        <v>45</v>
      </c>
      <c r="V51" s="33"/>
    </row>
    <row r="52" spans="2:22" ht="10.5" customHeight="1">
      <c r="B52" s="7"/>
      <c r="C52" s="18"/>
      <c r="D52" s="18"/>
      <c r="E52" s="18"/>
      <c r="F52" s="18"/>
      <c r="G52" s="492" t="s">
        <v>37</v>
      </c>
      <c r="H52" s="492"/>
      <c r="I52" s="492"/>
      <c r="J52" s="492"/>
      <c r="K52" s="19"/>
      <c r="L52" s="85">
        <v>1305</v>
      </c>
      <c r="M52" s="37">
        <v>1253</v>
      </c>
      <c r="N52" s="24">
        <v>81</v>
      </c>
      <c r="O52" s="24">
        <v>75</v>
      </c>
      <c r="P52" s="24">
        <v>76</v>
      </c>
      <c r="Q52" s="24">
        <v>73</v>
      </c>
      <c r="R52" s="24">
        <v>76</v>
      </c>
      <c r="S52" s="24">
        <v>66</v>
      </c>
      <c r="T52" s="24">
        <v>64</v>
      </c>
      <c r="U52" s="24">
        <v>52</v>
      </c>
      <c r="V52" s="33"/>
    </row>
    <row r="53" spans="2:22" ht="8.25" customHeight="1">
      <c r="B53" s="7"/>
      <c r="C53" s="7"/>
      <c r="D53" s="7"/>
      <c r="E53" s="7"/>
      <c r="F53" s="7"/>
      <c r="G53" s="7"/>
      <c r="H53" s="7"/>
      <c r="I53" s="7"/>
      <c r="J53" s="7"/>
      <c r="K53" s="9"/>
      <c r="L53" s="85"/>
      <c r="M53" s="37"/>
      <c r="N53" s="24"/>
      <c r="O53" s="24"/>
      <c r="P53" s="24"/>
      <c r="Q53" s="24"/>
      <c r="R53" s="24"/>
      <c r="S53" s="24"/>
      <c r="T53" s="24"/>
      <c r="U53" s="24"/>
      <c r="V53" s="33"/>
    </row>
    <row r="54" spans="2:23" s="11" customFormat="1" ht="10.5" customHeight="1">
      <c r="B54" s="12"/>
      <c r="C54" s="486" t="s">
        <v>67</v>
      </c>
      <c r="D54" s="486"/>
      <c r="E54" s="486"/>
      <c r="F54" s="486"/>
      <c r="G54" s="486"/>
      <c r="H54" s="486"/>
      <c r="I54" s="486"/>
      <c r="J54" s="486"/>
      <c r="K54" s="14"/>
      <c r="L54" s="81">
        <v>12708</v>
      </c>
      <c r="M54" s="82">
        <v>11825</v>
      </c>
      <c r="N54" s="82">
        <v>554</v>
      </c>
      <c r="O54" s="82">
        <v>445</v>
      </c>
      <c r="P54" s="82">
        <v>505</v>
      </c>
      <c r="Q54" s="82">
        <v>477</v>
      </c>
      <c r="R54" s="82">
        <v>475</v>
      </c>
      <c r="S54" s="82">
        <v>420</v>
      </c>
      <c r="T54" s="82">
        <v>541</v>
      </c>
      <c r="U54" s="82">
        <v>482</v>
      </c>
      <c r="V54" s="52"/>
      <c r="W54" s="77"/>
    </row>
    <row r="55" spans="2:22" ht="10.5" customHeight="1">
      <c r="B55" s="7"/>
      <c r="C55" s="18"/>
      <c r="D55" s="18"/>
      <c r="E55" s="18"/>
      <c r="F55" s="18"/>
      <c r="G55" s="492" t="s">
        <v>25</v>
      </c>
      <c r="H55" s="492"/>
      <c r="I55" s="492"/>
      <c r="J55" s="492"/>
      <c r="K55" s="19"/>
      <c r="L55" s="85">
        <v>2212</v>
      </c>
      <c r="M55" s="37">
        <v>2106</v>
      </c>
      <c r="N55" s="24">
        <v>78</v>
      </c>
      <c r="O55" s="24">
        <v>57</v>
      </c>
      <c r="P55" s="24">
        <v>65</v>
      </c>
      <c r="Q55" s="24">
        <v>70</v>
      </c>
      <c r="R55" s="24">
        <v>73</v>
      </c>
      <c r="S55" s="24">
        <v>63</v>
      </c>
      <c r="T55" s="24">
        <v>89</v>
      </c>
      <c r="U55" s="24">
        <v>83</v>
      </c>
      <c r="V55" s="33"/>
    </row>
    <row r="56" spans="2:22" ht="10.5" customHeight="1">
      <c r="B56" s="7"/>
      <c r="C56" s="18"/>
      <c r="D56" s="18"/>
      <c r="E56" s="18"/>
      <c r="F56" s="18"/>
      <c r="G56" s="492" t="s">
        <v>26</v>
      </c>
      <c r="H56" s="492"/>
      <c r="I56" s="492"/>
      <c r="J56" s="492"/>
      <c r="K56" s="19"/>
      <c r="L56" s="85">
        <v>2639</v>
      </c>
      <c r="M56" s="37">
        <v>2605</v>
      </c>
      <c r="N56" s="24">
        <v>157</v>
      </c>
      <c r="O56" s="24">
        <v>140</v>
      </c>
      <c r="P56" s="24">
        <v>139</v>
      </c>
      <c r="Q56" s="24">
        <v>149</v>
      </c>
      <c r="R56" s="24">
        <v>109</v>
      </c>
      <c r="S56" s="24">
        <v>111</v>
      </c>
      <c r="T56" s="24">
        <v>107</v>
      </c>
      <c r="U56" s="24">
        <v>99</v>
      </c>
      <c r="V56" s="33"/>
    </row>
    <row r="57" spans="2:22" ht="10.5" customHeight="1">
      <c r="B57" s="7"/>
      <c r="C57" s="18"/>
      <c r="D57" s="18"/>
      <c r="E57" s="18"/>
      <c r="F57" s="18"/>
      <c r="G57" s="492" t="s">
        <v>30</v>
      </c>
      <c r="H57" s="492"/>
      <c r="I57" s="492"/>
      <c r="J57" s="492"/>
      <c r="K57" s="19"/>
      <c r="L57" s="85">
        <v>1184</v>
      </c>
      <c r="M57" s="37">
        <v>1214</v>
      </c>
      <c r="N57" s="24">
        <v>64</v>
      </c>
      <c r="O57" s="24">
        <v>53</v>
      </c>
      <c r="P57" s="24">
        <v>52</v>
      </c>
      <c r="Q57" s="24">
        <v>56</v>
      </c>
      <c r="R57" s="24">
        <v>44</v>
      </c>
      <c r="S57" s="24">
        <v>37</v>
      </c>
      <c r="T57" s="24">
        <v>46</v>
      </c>
      <c r="U57" s="24">
        <v>47</v>
      </c>
      <c r="V57" s="33"/>
    </row>
    <row r="58" spans="2:23" ht="10.5" customHeight="1">
      <c r="B58" s="7"/>
      <c r="C58" s="18"/>
      <c r="D58" s="18"/>
      <c r="E58" s="18"/>
      <c r="F58" s="18"/>
      <c r="G58" s="492" t="s">
        <v>33</v>
      </c>
      <c r="H58" s="492"/>
      <c r="I58" s="492"/>
      <c r="J58" s="492"/>
      <c r="K58" s="19"/>
      <c r="L58" s="85">
        <v>779</v>
      </c>
      <c r="M58" s="37">
        <v>63</v>
      </c>
      <c r="N58" s="24">
        <v>0</v>
      </c>
      <c r="O58" s="24">
        <v>0</v>
      </c>
      <c r="P58" s="24">
        <v>0</v>
      </c>
      <c r="Q58" s="24">
        <v>0</v>
      </c>
      <c r="R58" s="24">
        <v>0</v>
      </c>
      <c r="S58" s="24">
        <v>0</v>
      </c>
      <c r="T58" s="24">
        <v>50</v>
      </c>
      <c r="U58" s="24">
        <v>7</v>
      </c>
      <c r="V58" s="33"/>
      <c r="W58" s="72"/>
    </row>
    <row r="59" spans="2:23" ht="10.5" customHeight="1">
      <c r="B59" s="7"/>
      <c r="C59" s="18"/>
      <c r="D59" s="18"/>
      <c r="E59" s="18"/>
      <c r="F59" s="18"/>
      <c r="G59" s="492" t="s">
        <v>36</v>
      </c>
      <c r="H59" s="492"/>
      <c r="I59" s="492"/>
      <c r="J59" s="492"/>
      <c r="K59" s="19"/>
      <c r="L59" s="85">
        <v>1256</v>
      </c>
      <c r="M59" s="37">
        <v>1133</v>
      </c>
      <c r="N59" s="24">
        <v>56</v>
      </c>
      <c r="O59" s="24">
        <v>44</v>
      </c>
      <c r="P59" s="24">
        <v>67</v>
      </c>
      <c r="Q59" s="24">
        <v>51</v>
      </c>
      <c r="R59" s="24">
        <v>62</v>
      </c>
      <c r="S59" s="24">
        <v>45</v>
      </c>
      <c r="T59" s="24">
        <v>67</v>
      </c>
      <c r="U59" s="24">
        <v>51</v>
      </c>
      <c r="V59" s="33"/>
      <c r="W59" s="72"/>
    </row>
    <row r="60" spans="2:22" ht="10.5" customHeight="1">
      <c r="B60" s="7"/>
      <c r="C60" s="18"/>
      <c r="D60" s="18"/>
      <c r="E60" s="18"/>
      <c r="F60" s="18"/>
      <c r="G60" s="492" t="s">
        <v>37</v>
      </c>
      <c r="H60" s="492"/>
      <c r="I60" s="492"/>
      <c r="J60" s="492"/>
      <c r="K60" s="19"/>
      <c r="L60" s="85">
        <v>1244</v>
      </c>
      <c r="M60" s="37">
        <v>1401</v>
      </c>
      <c r="N60" s="24">
        <v>55</v>
      </c>
      <c r="O60" s="24">
        <v>34</v>
      </c>
      <c r="P60" s="24">
        <v>60</v>
      </c>
      <c r="Q60" s="24">
        <v>35</v>
      </c>
      <c r="R60" s="24">
        <v>43</v>
      </c>
      <c r="S60" s="24">
        <v>47</v>
      </c>
      <c r="T60" s="24">
        <v>55</v>
      </c>
      <c r="U60" s="24">
        <v>57</v>
      </c>
      <c r="V60" s="33"/>
    </row>
    <row r="61" spans="2:22" ht="10.5" customHeight="1">
      <c r="B61" s="7"/>
      <c r="C61" s="18"/>
      <c r="D61" s="18"/>
      <c r="E61" s="18"/>
      <c r="F61" s="18"/>
      <c r="G61" s="492" t="s">
        <v>68</v>
      </c>
      <c r="H61" s="492"/>
      <c r="I61" s="492"/>
      <c r="J61" s="492"/>
      <c r="K61" s="19"/>
      <c r="L61" s="85">
        <v>1541</v>
      </c>
      <c r="M61" s="37">
        <v>1446</v>
      </c>
      <c r="N61" s="24">
        <v>68</v>
      </c>
      <c r="O61" s="24">
        <v>61</v>
      </c>
      <c r="P61" s="24">
        <v>69</v>
      </c>
      <c r="Q61" s="24">
        <v>56</v>
      </c>
      <c r="R61" s="24">
        <v>77</v>
      </c>
      <c r="S61" s="24">
        <v>63</v>
      </c>
      <c r="T61" s="24">
        <v>66</v>
      </c>
      <c r="U61" s="24">
        <v>62</v>
      </c>
      <c r="V61" s="33"/>
    </row>
    <row r="62" spans="2:22" ht="10.5" customHeight="1">
      <c r="B62" s="7"/>
      <c r="C62" s="18"/>
      <c r="D62" s="18"/>
      <c r="E62" s="18"/>
      <c r="F62" s="18"/>
      <c r="G62" s="492" t="s">
        <v>69</v>
      </c>
      <c r="H62" s="492"/>
      <c r="I62" s="492"/>
      <c r="J62" s="492"/>
      <c r="K62" s="19"/>
      <c r="L62" s="85">
        <v>1853</v>
      </c>
      <c r="M62" s="37">
        <v>1857</v>
      </c>
      <c r="N62" s="24">
        <v>76</v>
      </c>
      <c r="O62" s="24">
        <v>56</v>
      </c>
      <c r="P62" s="24">
        <v>53</v>
      </c>
      <c r="Q62" s="24">
        <v>60</v>
      </c>
      <c r="R62" s="24">
        <v>67</v>
      </c>
      <c r="S62" s="24">
        <v>54</v>
      </c>
      <c r="T62" s="24">
        <v>61</v>
      </c>
      <c r="U62" s="24">
        <v>76</v>
      </c>
      <c r="V62" s="33"/>
    </row>
    <row r="63" spans="2:22" ht="8.25" customHeight="1">
      <c r="B63" s="7"/>
      <c r="C63" s="7"/>
      <c r="D63" s="7"/>
      <c r="E63" s="7"/>
      <c r="F63" s="7"/>
      <c r="G63" s="7"/>
      <c r="H63" s="7"/>
      <c r="I63" s="7"/>
      <c r="J63" s="7"/>
      <c r="K63" s="9"/>
      <c r="L63" s="85"/>
      <c r="M63" s="37"/>
      <c r="N63" s="24"/>
      <c r="O63" s="24"/>
      <c r="P63" s="24"/>
      <c r="Q63" s="24"/>
      <c r="R63" s="24"/>
      <c r="S63" s="24"/>
      <c r="T63" s="24"/>
      <c r="U63" s="24"/>
      <c r="V63" s="33"/>
    </row>
    <row r="64" spans="2:23" s="11" customFormat="1" ht="10.5" customHeight="1">
      <c r="B64" s="12"/>
      <c r="C64" s="486" t="s">
        <v>70</v>
      </c>
      <c r="D64" s="486"/>
      <c r="E64" s="486"/>
      <c r="F64" s="486"/>
      <c r="G64" s="486"/>
      <c r="H64" s="486"/>
      <c r="I64" s="486"/>
      <c r="J64" s="486"/>
      <c r="K64" s="14"/>
      <c r="L64" s="81">
        <v>13698</v>
      </c>
      <c r="M64" s="82">
        <v>13496</v>
      </c>
      <c r="N64" s="82">
        <v>823</v>
      </c>
      <c r="O64" s="82">
        <v>754</v>
      </c>
      <c r="P64" s="82">
        <v>875</v>
      </c>
      <c r="Q64" s="82">
        <v>808</v>
      </c>
      <c r="R64" s="82">
        <v>740</v>
      </c>
      <c r="S64" s="82">
        <v>693</v>
      </c>
      <c r="T64" s="82">
        <v>670</v>
      </c>
      <c r="U64" s="82">
        <v>619</v>
      </c>
      <c r="V64" s="52"/>
      <c r="W64" s="77"/>
    </row>
    <row r="65" spans="2:22" ht="10.5" customHeight="1">
      <c r="B65" s="7"/>
      <c r="C65" s="18"/>
      <c r="D65" s="18"/>
      <c r="E65" s="18"/>
      <c r="F65" s="18"/>
      <c r="G65" s="492" t="s">
        <v>25</v>
      </c>
      <c r="H65" s="492"/>
      <c r="I65" s="492"/>
      <c r="J65" s="492"/>
      <c r="K65" s="19"/>
      <c r="L65" s="85">
        <v>2355</v>
      </c>
      <c r="M65" s="37">
        <v>2337</v>
      </c>
      <c r="N65" s="24">
        <v>117</v>
      </c>
      <c r="O65" s="24">
        <v>120</v>
      </c>
      <c r="P65" s="24">
        <v>115</v>
      </c>
      <c r="Q65" s="24">
        <v>102</v>
      </c>
      <c r="R65" s="24">
        <v>108</v>
      </c>
      <c r="S65" s="24">
        <v>105</v>
      </c>
      <c r="T65" s="24">
        <v>95</v>
      </c>
      <c r="U65" s="24">
        <v>91</v>
      </c>
      <c r="V65" s="33"/>
    </row>
    <row r="66" spans="2:22" ht="10.5" customHeight="1">
      <c r="B66" s="7"/>
      <c r="C66" s="18"/>
      <c r="D66" s="18"/>
      <c r="E66" s="18"/>
      <c r="F66" s="18"/>
      <c r="G66" s="492" t="s">
        <v>26</v>
      </c>
      <c r="H66" s="492"/>
      <c r="I66" s="492"/>
      <c r="J66" s="492"/>
      <c r="K66" s="19"/>
      <c r="L66" s="85">
        <v>3294</v>
      </c>
      <c r="M66" s="37">
        <v>3319</v>
      </c>
      <c r="N66" s="24">
        <v>154</v>
      </c>
      <c r="O66" s="24">
        <v>120</v>
      </c>
      <c r="P66" s="24">
        <v>149</v>
      </c>
      <c r="Q66" s="24">
        <v>158</v>
      </c>
      <c r="R66" s="24">
        <v>174</v>
      </c>
      <c r="S66" s="24">
        <v>153</v>
      </c>
      <c r="T66" s="24">
        <v>145</v>
      </c>
      <c r="U66" s="24">
        <v>152</v>
      </c>
      <c r="V66" s="33"/>
    </row>
    <row r="67" spans="2:22" ht="10.5" customHeight="1">
      <c r="B67" s="7"/>
      <c r="C67" s="18"/>
      <c r="D67" s="18"/>
      <c r="E67" s="18"/>
      <c r="F67" s="18"/>
      <c r="G67" s="492" t="s">
        <v>30</v>
      </c>
      <c r="H67" s="492"/>
      <c r="I67" s="492"/>
      <c r="J67" s="492"/>
      <c r="K67" s="19"/>
      <c r="L67" s="85">
        <v>3231</v>
      </c>
      <c r="M67" s="37">
        <v>3033</v>
      </c>
      <c r="N67" s="24">
        <v>252</v>
      </c>
      <c r="O67" s="24">
        <v>229</v>
      </c>
      <c r="P67" s="24">
        <v>267</v>
      </c>
      <c r="Q67" s="24">
        <v>237</v>
      </c>
      <c r="R67" s="24">
        <v>189</v>
      </c>
      <c r="S67" s="24">
        <v>177</v>
      </c>
      <c r="T67" s="24">
        <v>184</v>
      </c>
      <c r="U67" s="24">
        <v>173</v>
      </c>
      <c r="V67" s="33"/>
    </row>
    <row r="68" spans="2:22" ht="10.5" customHeight="1">
      <c r="B68" s="7"/>
      <c r="C68" s="18"/>
      <c r="D68" s="18"/>
      <c r="E68" s="18"/>
      <c r="F68" s="18"/>
      <c r="G68" s="492" t="s">
        <v>33</v>
      </c>
      <c r="H68" s="492"/>
      <c r="I68" s="492"/>
      <c r="J68" s="492"/>
      <c r="K68" s="19"/>
      <c r="L68" s="85">
        <v>3102</v>
      </c>
      <c r="M68" s="37">
        <v>3083</v>
      </c>
      <c r="N68" s="24">
        <v>188</v>
      </c>
      <c r="O68" s="24">
        <v>180</v>
      </c>
      <c r="P68" s="24">
        <v>233</v>
      </c>
      <c r="Q68" s="24">
        <v>192</v>
      </c>
      <c r="R68" s="24">
        <v>173</v>
      </c>
      <c r="S68" s="24">
        <v>162</v>
      </c>
      <c r="T68" s="24">
        <v>153</v>
      </c>
      <c r="U68" s="24">
        <v>129</v>
      </c>
      <c r="V68" s="33"/>
    </row>
    <row r="69" spans="2:22" ht="10.5" customHeight="1">
      <c r="B69" s="7"/>
      <c r="C69" s="18"/>
      <c r="D69" s="18"/>
      <c r="E69" s="18"/>
      <c r="F69" s="18"/>
      <c r="G69" s="492" t="s">
        <v>36</v>
      </c>
      <c r="H69" s="492"/>
      <c r="I69" s="492"/>
      <c r="J69" s="492"/>
      <c r="K69" s="19"/>
      <c r="L69" s="85">
        <v>1716</v>
      </c>
      <c r="M69" s="37">
        <v>1724</v>
      </c>
      <c r="N69" s="24">
        <v>112</v>
      </c>
      <c r="O69" s="24">
        <v>105</v>
      </c>
      <c r="P69" s="24">
        <v>111</v>
      </c>
      <c r="Q69" s="24">
        <v>119</v>
      </c>
      <c r="R69" s="24">
        <v>96</v>
      </c>
      <c r="S69" s="24">
        <v>96</v>
      </c>
      <c r="T69" s="24">
        <v>93</v>
      </c>
      <c r="U69" s="24">
        <v>74</v>
      </c>
      <c r="V69" s="33"/>
    </row>
    <row r="70" spans="2:22" ht="8.25" customHeight="1">
      <c r="B70" s="7"/>
      <c r="C70" s="18"/>
      <c r="D70" s="18"/>
      <c r="E70" s="18"/>
      <c r="F70" s="18"/>
      <c r="G70" s="18"/>
      <c r="H70" s="18"/>
      <c r="I70" s="18"/>
      <c r="J70" s="18"/>
      <c r="K70" s="19"/>
      <c r="L70" s="85"/>
      <c r="M70" s="37"/>
      <c r="N70" s="24"/>
      <c r="O70" s="24"/>
      <c r="P70" s="24"/>
      <c r="Q70" s="24"/>
      <c r="R70" s="24"/>
      <c r="S70" s="24"/>
      <c r="T70" s="24"/>
      <c r="U70" s="24"/>
      <c r="V70" s="33"/>
    </row>
    <row r="71" spans="2:23" s="11" customFormat="1" ht="10.5" customHeight="1">
      <c r="B71" s="12"/>
      <c r="C71" s="486" t="s">
        <v>71</v>
      </c>
      <c r="D71" s="486"/>
      <c r="E71" s="486"/>
      <c r="F71" s="486"/>
      <c r="G71" s="486"/>
      <c r="H71" s="486"/>
      <c r="I71" s="486"/>
      <c r="J71" s="486"/>
      <c r="K71" s="14"/>
      <c r="L71" s="81">
        <v>14714</v>
      </c>
      <c r="M71" s="82">
        <v>15966</v>
      </c>
      <c r="N71" s="82">
        <v>428</v>
      </c>
      <c r="O71" s="82">
        <v>415</v>
      </c>
      <c r="P71" s="82">
        <v>588</v>
      </c>
      <c r="Q71" s="82">
        <v>511</v>
      </c>
      <c r="R71" s="82">
        <v>765</v>
      </c>
      <c r="S71" s="82">
        <v>674</v>
      </c>
      <c r="T71" s="82">
        <v>1065</v>
      </c>
      <c r="U71" s="82">
        <v>1030</v>
      </c>
      <c r="V71" s="52"/>
      <c r="W71" s="77"/>
    </row>
    <row r="72" spans="2:22" ht="10.5" customHeight="1">
      <c r="B72" s="7"/>
      <c r="C72" s="18"/>
      <c r="D72" s="18"/>
      <c r="E72" s="18"/>
      <c r="F72" s="18"/>
      <c r="G72" s="492" t="s">
        <v>25</v>
      </c>
      <c r="H72" s="492"/>
      <c r="I72" s="492"/>
      <c r="J72" s="492"/>
      <c r="K72" s="19"/>
      <c r="L72" s="85">
        <v>1520</v>
      </c>
      <c r="M72" s="37">
        <v>1636</v>
      </c>
      <c r="N72" s="24">
        <v>32</v>
      </c>
      <c r="O72" s="24">
        <v>34</v>
      </c>
      <c r="P72" s="24">
        <v>38</v>
      </c>
      <c r="Q72" s="24">
        <v>22</v>
      </c>
      <c r="R72" s="24">
        <v>35</v>
      </c>
      <c r="S72" s="24">
        <v>32</v>
      </c>
      <c r="T72" s="24">
        <v>57</v>
      </c>
      <c r="U72" s="24">
        <v>64</v>
      </c>
      <c r="V72" s="33"/>
    </row>
    <row r="73" spans="2:22" ht="10.5" customHeight="1">
      <c r="B73" s="7"/>
      <c r="C73" s="18"/>
      <c r="D73" s="18"/>
      <c r="E73" s="18"/>
      <c r="F73" s="18"/>
      <c r="G73" s="492" t="s">
        <v>26</v>
      </c>
      <c r="H73" s="492"/>
      <c r="I73" s="492"/>
      <c r="J73" s="492"/>
      <c r="K73" s="19"/>
      <c r="L73" s="85">
        <v>3104</v>
      </c>
      <c r="M73" s="37">
        <v>3575</v>
      </c>
      <c r="N73" s="24">
        <v>99</v>
      </c>
      <c r="O73" s="24">
        <v>85</v>
      </c>
      <c r="P73" s="24">
        <v>145</v>
      </c>
      <c r="Q73" s="24">
        <v>152</v>
      </c>
      <c r="R73" s="24">
        <v>203</v>
      </c>
      <c r="S73" s="24">
        <v>188</v>
      </c>
      <c r="T73" s="24">
        <v>260</v>
      </c>
      <c r="U73" s="24">
        <v>251</v>
      </c>
      <c r="V73" s="33"/>
    </row>
    <row r="74" spans="2:22" ht="10.5" customHeight="1">
      <c r="B74" s="7"/>
      <c r="C74" s="18"/>
      <c r="D74" s="18"/>
      <c r="E74" s="18"/>
      <c r="F74" s="18"/>
      <c r="G74" s="492" t="s">
        <v>30</v>
      </c>
      <c r="H74" s="492"/>
      <c r="I74" s="492"/>
      <c r="J74" s="492"/>
      <c r="K74" s="19"/>
      <c r="L74" s="85">
        <v>4640</v>
      </c>
      <c r="M74" s="37">
        <v>4864</v>
      </c>
      <c r="N74" s="24">
        <v>119</v>
      </c>
      <c r="O74" s="24">
        <v>130</v>
      </c>
      <c r="P74" s="24">
        <v>172</v>
      </c>
      <c r="Q74" s="24">
        <v>160</v>
      </c>
      <c r="R74" s="24">
        <v>253</v>
      </c>
      <c r="S74" s="24">
        <v>205</v>
      </c>
      <c r="T74" s="24">
        <v>342</v>
      </c>
      <c r="U74" s="24">
        <v>340</v>
      </c>
      <c r="V74" s="33"/>
    </row>
    <row r="75" spans="2:22" ht="10.5" customHeight="1">
      <c r="B75" s="7"/>
      <c r="C75" s="18"/>
      <c r="D75" s="18"/>
      <c r="E75" s="18"/>
      <c r="F75" s="18"/>
      <c r="G75" s="492" t="s">
        <v>33</v>
      </c>
      <c r="H75" s="492"/>
      <c r="I75" s="492"/>
      <c r="J75" s="492"/>
      <c r="K75" s="19"/>
      <c r="L75" s="2">
        <v>0</v>
      </c>
      <c r="M75" s="37">
        <v>0</v>
      </c>
      <c r="N75" s="37">
        <v>0</v>
      </c>
      <c r="O75" s="24">
        <v>0</v>
      </c>
      <c r="P75" s="37">
        <v>0</v>
      </c>
      <c r="Q75" s="24">
        <v>0</v>
      </c>
      <c r="R75" s="37">
        <v>0</v>
      </c>
      <c r="S75" s="24">
        <v>0</v>
      </c>
      <c r="T75" s="37">
        <v>0</v>
      </c>
      <c r="U75" s="24">
        <v>0</v>
      </c>
      <c r="V75" s="33"/>
    </row>
    <row r="76" spans="2:22" ht="10.5" customHeight="1">
      <c r="B76" s="7"/>
      <c r="C76" s="18"/>
      <c r="D76" s="18"/>
      <c r="E76" s="18"/>
      <c r="F76" s="18"/>
      <c r="G76" s="492" t="s">
        <v>36</v>
      </c>
      <c r="H76" s="492"/>
      <c r="I76" s="492"/>
      <c r="J76" s="492"/>
      <c r="K76" s="19"/>
      <c r="L76" s="85">
        <v>1793</v>
      </c>
      <c r="M76" s="37">
        <v>2025</v>
      </c>
      <c r="N76" s="24">
        <v>60</v>
      </c>
      <c r="O76" s="24">
        <v>47</v>
      </c>
      <c r="P76" s="24">
        <v>60</v>
      </c>
      <c r="Q76" s="24">
        <v>49</v>
      </c>
      <c r="R76" s="24">
        <v>70</v>
      </c>
      <c r="S76" s="24">
        <v>73</v>
      </c>
      <c r="T76" s="24">
        <v>102</v>
      </c>
      <c r="U76" s="24">
        <v>107</v>
      </c>
      <c r="V76" s="33"/>
    </row>
    <row r="77" spans="2:22" ht="10.5" customHeight="1">
      <c r="B77" s="7"/>
      <c r="C77" s="18"/>
      <c r="D77" s="18"/>
      <c r="E77" s="18"/>
      <c r="F77" s="18"/>
      <c r="G77" s="492" t="s">
        <v>37</v>
      </c>
      <c r="H77" s="492"/>
      <c r="I77" s="492"/>
      <c r="J77" s="492"/>
      <c r="K77" s="19"/>
      <c r="L77" s="85">
        <v>562</v>
      </c>
      <c r="M77" s="37">
        <v>672</v>
      </c>
      <c r="N77" s="24">
        <v>10</v>
      </c>
      <c r="O77" s="24">
        <v>23</v>
      </c>
      <c r="P77" s="24">
        <v>17</v>
      </c>
      <c r="Q77" s="24">
        <v>22</v>
      </c>
      <c r="R77" s="24">
        <v>25</v>
      </c>
      <c r="S77" s="24">
        <v>33</v>
      </c>
      <c r="T77" s="24">
        <v>42</v>
      </c>
      <c r="U77" s="24">
        <v>43</v>
      </c>
      <c r="V77" s="33"/>
    </row>
    <row r="78" spans="2:22" ht="10.5" customHeight="1">
      <c r="B78" s="7"/>
      <c r="C78" s="18"/>
      <c r="D78" s="18"/>
      <c r="E78" s="18"/>
      <c r="F78" s="18"/>
      <c r="G78" s="492" t="s">
        <v>68</v>
      </c>
      <c r="H78" s="492"/>
      <c r="I78" s="492"/>
      <c r="J78" s="492"/>
      <c r="K78" s="19"/>
      <c r="L78" s="85">
        <v>3095</v>
      </c>
      <c r="M78" s="37">
        <v>3194</v>
      </c>
      <c r="N78" s="24">
        <v>108</v>
      </c>
      <c r="O78" s="24">
        <v>96</v>
      </c>
      <c r="P78" s="24">
        <v>156</v>
      </c>
      <c r="Q78" s="24">
        <v>106</v>
      </c>
      <c r="R78" s="24">
        <v>179</v>
      </c>
      <c r="S78" s="24">
        <v>143</v>
      </c>
      <c r="T78" s="24">
        <v>262</v>
      </c>
      <c r="U78" s="24">
        <v>225</v>
      </c>
      <c r="V78" s="33"/>
    </row>
    <row r="79" spans="2:22" ht="10.5" customHeight="1">
      <c r="B79" s="28"/>
      <c r="C79" s="53"/>
      <c r="D79" s="53"/>
      <c r="E79" s="53"/>
      <c r="F79" s="54"/>
      <c r="G79" s="28"/>
      <c r="H79" s="28"/>
      <c r="I79" s="28"/>
      <c r="J79" s="28"/>
      <c r="K79" s="55"/>
      <c r="L79" s="56"/>
      <c r="M79" s="57"/>
      <c r="N79" s="57"/>
      <c r="O79" s="57"/>
      <c r="P79" s="57"/>
      <c r="Q79" s="57"/>
      <c r="R79" s="57"/>
      <c r="S79" s="57"/>
      <c r="T79" s="57"/>
      <c r="U79" s="57"/>
      <c r="V79" s="6"/>
    </row>
    <row r="80" spans="12:22" ht="10.5" customHeight="1"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</row>
    <row r="81" spans="12:22" ht="10.5" customHeight="1"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</row>
    <row r="82" spans="12:22" ht="10.5" customHeight="1"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</row>
    <row r="83" spans="12:22" ht="10.5" customHeight="1"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</row>
    <row r="84" spans="12:22" ht="10.5" customHeight="1"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</row>
    <row r="85" spans="12:22" ht="10.5" customHeight="1"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</row>
    <row r="86" spans="12:22" ht="10.5" customHeight="1"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</row>
    <row r="87" spans="12:22" ht="10.5" customHeight="1"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</row>
    <row r="88" spans="12:22" ht="10.5" customHeight="1"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</row>
    <row r="89" spans="12:22" ht="10.5" customHeight="1"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</row>
  </sheetData>
  <mergeCells count="69">
    <mergeCell ref="G76:J76"/>
    <mergeCell ref="B6:K7"/>
    <mergeCell ref="B4:U4"/>
    <mergeCell ref="G75:J75"/>
    <mergeCell ref="G74:J74"/>
    <mergeCell ref="G65:J65"/>
    <mergeCell ref="C64:J64"/>
    <mergeCell ref="G62:J62"/>
    <mergeCell ref="G61:J61"/>
    <mergeCell ref="G60:J60"/>
    <mergeCell ref="G78:J78"/>
    <mergeCell ref="G66:J66"/>
    <mergeCell ref="G67:J67"/>
    <mergeCell ref="B3:U3"/>
    <mergeCell ref="G72:J72"/>
    <mergeCell ref="C71:J71"/>
    <mergeCell ref="G69:J69"/>
    <mergeCell ref="G68:J68"/>
    <mergeCell ref="G73:J73"/>
    <mergeCell ref="G77:J77"/>
    <mergeCell ref="G59:J59"/>
    <mergeCell ref="G58:J58"/>
    <mergeCell ref="G57:J57"/>
    <mergeCell ref="G56:J56"/>
    <mergeCell ref="G55:J55"/>
    <mergeCell ref="C54:J54"/>
    <mergeCell ref="G52:J52"/>
    <mergeCell ref="G51:J51"/>
    <mergeCell ref="G50:J50"/>
    <mergeCell ref="G49:J49"/>
    <mergeCell ref="G41:J41"/>
    <mergeCell ref="G43:J43"/>
    <mergeCell ref="G42:J42"/>
    <mergeCell ref="G40:J40"/>
    <mergeCell ref="G48:J48"/>
    <mergeCell ref="G47:J47"/>
    <mergeCell ref="C46:J46"/>
    <mergeCell ref="G44:J44"/>
    <mergeCell ref="G34:J34"/>
    <mergeCell ref="G30:J30"/>
    <mergeCell ref="G29:J29"/>
    <mergeCell ref="G39:J39"/>
    <mergeCell ref="C38:J38"/>
    <mergeCell ref="G36:J36"/>
    <mergeCell ref="G35:J35"/>
    <mergeCell ref="G28:J28"/>
    <mergeCell ref="G27:J27"/>
    <mergeCell ref="C26:J26"/>
    <mergeCell ref="G24:J24"/>
    <mergeCell ref="C16:J16"/>
    <mergeCell ref="G14:J14"/>
    <mergeCell ref="G23:J23"/>
    <mergeCell ref="G22:J22"/>
    <mergeCell ref="G21:J21"/>
    <mergeCell ref="C20:J20"/>
    <mergeCell ref="T6:U6"/>
    <mergeCell ref="C9:J9"/>
    <mergeCell ref="G33:J33"/>
    <mergeCell ref="C32:J32"/>
    <mergeCell ref="G13:J13"/>
    <mergeCell ref="G12:J12"/>
    <mergeCell ref="G11:J11"/>
    <mergeCell ref="G10:J10"/>
    <mergeCell ref="G18:J18"/>
    <mergeCell ref="G17:J17"/>
    <mergeCell ref="L6:M6"/>
    <mergeCell ref="N6:O6"/>
    <mergeCell ref="P6:Q6"/>
    <mergeCell ref="R6:S6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48"/>
  <dimension ref="A1:Z89"/>
  <sheetViews>
    <sheetView view="pageBreakPreview" zoomScale="60" workbookViewId="0" topLeftCell="A40">
      <selection activeCell="AD15" sqref="AD15"/>
    </sheetView>
  </sheetViews>
  <sheetFormatPr defaultColWidth="9.00390625" defaultRowHeight="13.5"/>
  <cols>
    <col min="1" max="1" width="1.37890625" style="2" customWidth="1"/>
    <col min="2" max="13" width="6.875" style="2" customWidth="1"/>
    <col min="14" max="23" width="1.625" style="2" customWidth="1"/>
    <col min="24" max="24" width="1.875" style="2" customWidth="1"/>
    <col min="25" max="25" width="2.125" style="51" customWidth="1"/>
    <col min="26" max="26" width="9.00390625" style="51" customWidth="1"/>
    <col min="27" max="16384" width="9.00390625" style="2" customWidth="1"/>
  </cols>
  <sheetData>
    <row r="1" ht="10.5" customHeight="1">
      <c r="X1" s="38" t="s">
        <v>418</v>
      </c>
    </row>
    <row r="2" ht="10.5" customHeight="1"/>
    <row r="3" spans="1:23" s="4" customFormat="1" ht="18" customHeight="1">
      <c r="A3" s="94"/>
      <c r="B3" s="505" t="s">
        <v>591</v>
      </c>
      <c r="C3" s="505"/>
      <c r="D3" s="505"/>
      <c r="E3" s="505"/>
      <c r="F3" s="505"/>
      <c r="G3" s="505"/>
      <c r="H3" s="505"/>
      <c r="I3" s="505"/>
      <c r="J3" s="505"/>
      <c r="K3" s="505"/>
      <c r="L3" s="505"/>
      <c r="M3" s="505"/>
      <c r="N3" s="505"/>
      <c r="O3" s="505"/>
      <c r="P3" s="505"/>
      <c r="Q3" s="505"/>
      <c r="R3" s="505"/>
      <c r="S3" s="505"/>
      <c r="T3" s="505"/>
      <c r="U3" s="505"/>
      <c r="V3" s="505"/>
      <c r="W3" s="505"/>
    </row>
    <row r="4" spans="1:24" ht="12.75" customHeight="1">
      <c r="A4" s="63"/>
      <c r="B4" s="508" t="s">
        <v>592</v>
      </c>
      <c r="C4" s="508"/>
      <c r="D4" s="508"/>
      <c r="E4" s="508"/>
      <c r="F4" s="508"/>
      <c r="G4" s="508"/>
      <c r="H4" s="508"/>
      <c r="I4" s="508"/>
      <c r="J4" s="508"/>
      <c r="K4" s="508"/>
      <c r="L4" s="508"/>
      <c r="M4" s="508"/>
      <c r="N4" s="508"/>
      <c r="O4" s="508"/>
      <c r="P4" s="508"/>
      <c r="Q4" s="508"/>
      <c r="R4" s="508"/>
      <c r="S4" s="508"/>
      <c r="T4" s="508"/>
      <c r="U4" s="508"/>
      <c r="V4" s="508"/>
      <c r="W4" s="508"/>
      <c r="X4" s="63"/>
    </row>
    <row r="5" spans="1:24" ht="12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</row>
    <row r="6" spans="2:24" s="51" customFormat="1" ht="15.75" customHeight="1">
      <c r="B6" s="376" t="s">
        <v>17</v>
      </c>
      <c r="C6" s="393"/>
      <c r="D6" s="393" t="s">
        <v>18</v>
      </c>
      <c r="E6" s="393"/>
      <c r="F6" s="393" t="s">
        <v>19</v>
      </c>
      <c r="G6" s="393"/>
      <c r="H6" s="393" t="s">
        <v>20</v>
      </c>
      <c r="I6" s="393"/>
      <c r="J6" s="393" t="s">
        <v>21</v>
      </c>
      <c r="K6" s="393"/>
      <c r="L6" s="393" t="s">
        <v>22</v>
      </c>
      <c r="M6" s="393"/>
      <c r="N6" s="375" t="s">
        <v>11</v>
      </c>
      <c r="O6" s="512"/>
      <c r="P6" s="512"/>
      <c r="Q6" s="512"/>
      <c r="R6" s="512"/>
      <c r="S6" s="512"/>
      <c r="T6" s="512"/>
      <c r="U6" s="512"/>
      <c r="V6" s="512"/>
      <c r="W6" s="512"/>
      <c r="X6" s="72"/>
    </row>
    <row r="7" spans="2:24" s="51" customFormat="1" ht="15.75" customHeight="1">
      <c r="B7" s="107" t="s">
        <v>97</v>
      </c>
      <c r="C7" s="106" t="s">
        <v>98</v>
      </c>
      <c r="D7" s="106" t="s">
        <v>97</v>
      </c>
      <c r="E7" s="106" t="s">
        <v>98</v>
      </c>
      <c r="F7" s="106" t="s">
        <v>97</v>
      </c>
      <c r="G7" s="106" t="s">
        <v>98</v>
      </c>
      <c r="H7" s="106" t="s">
        <v>97</v>
      </c>
      <c r="I7" s="106" t="s">
        <v>98</v>
      </c>
      <c r="J7" s="106" t="s">
        <v>97</v>
      </c>
      <c r="K7" s="106" t="s">
        <v>98</v>
      </c>
      <c r="L7" s="106" t="s">
        <v>97</v>
      </c>
      <c r="M7" s="106" t="s">
        <v>98</v>
      </c>
      <c r="N7" s="378"/>
      <c r="O7" s="513"/>
      <c r="P7" s="513"/>
      <c r="Q7" s="513"/>
      <c r="R7" s="513"/>
      <c r="S7" s="513"/>
      <c r="T7" s="513"/>
      <c r="U7" s="513"/>
      <c r="V7" s="513"/>
      <c r="W7" s="513"/>
      <c r="X7" s="72"/>
    </row>
    <row r="8" spans="13:24" ht="10.5" customHeight="1">
      <c r="M8" s="40"/>
      <c r="N8" s="10"/>
      <c r="O8" s="7"/>
      <c r="P8" s="7"/>
      <c r="Q8" s="7"/>
      <c r="R8" s="7"/>
      <c r="S8" s="7"/>
      <c r="T8" s="7"/>
      <c r="U8" s="7"/>
      <c r="V8" s="7"/>
      <c r="W8" s="7"/>
      <c r="X8" s="7"/>
    </row>
    <row r="9" spans="1:26" s="11" customFormat="1" ht="10.5" customHeight="1">
      <c r="A9" s="64"/>
      <c r="B9" s="82">
        <v>606</v>
      </c>
      <c r="C9" s="82">
        <v>558</v>
      </c>
      <c r="D9" s="82">
        <v>816</v>
      </c>
      <c r="E9" s="82">
        <v>812</v>
      </c>
      <c r="F9" s="82">
        <v>939</v>
      </c>
      <c r="G9" s="82">
        <v>800</v>
      </c>
      <c r="H9" s="82">
        <v>855</v>
      </c>
      <c r="I9" s="82">
        <v>693</v>
      </c>
      <c r="J9" s="82">
        <v>694</v>
      </c>
      <c r="K9" s="82">
        <v>625</v>
      </c>
      <c r="L9" s="82">
        <v>570</v>
      </c>
      <c r="M9" s="101">
        <v>517</v>
      </c>
      <c r="N9" s="58"/>
      <c r="O9" s="486" t="s">
        <v>60</v>
      </c>
      <c r="P9" s="486"/>
      <c r="Q9" s="486"/>
      <c r="R9" s="486"/>
      <c r="S9" s="486"/>
      <c r="T9" s="486"/>
      <c r="U9" s="486"/>
      <c r="V9" s="486"/>
      <c r="W9" s="13"/>
      <c r="X9" s="52"/>
      <c r="Y9" s="77"/>
      <c r="Z9" s="77"/>
    </row>
    <row r="10" spans="1:24" ht="10.5" customHeight="1">
      <c r="A10" s="6"/>
      <c r="B10" s="24">
        <v>126</v>
      </c>
      <c r="C10" s="24">
        <v>112</v>
      </c>
      <c r="D10" s="24">
        <v>160</v>
      </c>
      <c r="E10" s="24">
        <v>173</v>
      </c>
      <c r="F10" s="24">
        <v>197</v>
      </c>
      <c r="G10" s="24">
        <v>180</v>
      </c>
      <c r="H10" s="24">
        <v>190</v>
      </c>
      <c r="I10" s="24">
        <v>163</v>
      </c>
      <c r="J10" s="24">
        <v>137</v>
      </c>
      <c r="K10" s="24">
        <v>133</v>
      </c>
      <c r="L10" s="24">
        <v>115</v>
      </c>
      <c r="M10" s="46">
        <v>112</v>
      </c>
      <c r="N10" s="10"/>
      <c r="O10" s="18"/>
      <c r="P10" s="18"/>
      <c r="Q10" s="18"/>
      <c r="R10" s="18"/>
      <c r="S10" s="492" t="s">
        <v>25</v>
      </c>
      <c r="T10" s="492"/>
      <c r="U10" s="492"/>
      <c r="V10" s="492"/>
      <c r="W10" s="18"/>
      <c r="X10" s="33"/>
    </row>
    <row r="11" spans="1:24" ht="10.5" customHeight="1">
      <c r="A11" s="6"/>
      <c r="B11" s="24">
        <v>107</v>
      </c>
      <c r="C11" s="24">
        <v>90</v>
      </c>
      <c r="D11" s="24">
        <v>177</v>
      </c>
      <c r="E11" s="24">
        <v>175</v>
      </c>
      <c r="F11" s="24">
        <v>232</v>
      </c>
      <c r="G11" s="24">
        <v>193</v>
      </c>
      <c r="H11" s="24">
        <v>185</v>
      </c>
      <c r="I11" s="24">
        <v>137</v>
      </c>
      <c r="J11" s="24">
        <v>135</v>
      </c>
      <c r="K11" s="24">
        <v>106</v>
      </c>
      <c r="L11" s="24">
        <v>95</v>
      </c>
      <c r="M11" s="46">
        <v>82</v>
      </c>
      <c r="N11" s="10"/>
      <c r="O11" s="18"/>
      <c r="P11" s="18"/>
      <c r="Q11" s="18"/>
      <c r="R11" s="18"/>
      <c r="S11" s="492" t="s">
        <v>26</v>
      </c>
      <c r="T11" s="492"/>
      <c r="U11" s="492"/>
      <c r="V11" s="492"/>
      <c r="W11" s="18"/>
      <c r="X11" s="33"/>
    </row>
    <row r="12" spans="1:24" ht="10.5" customHeight="1">
      <c r="A12" s="6"/>
      <c r="B12" s="24">
        <v>146</v>
      </c>
      <c r="C12" s="24">
        <v>153</v>
      </c>
      <c r="D12" s="24">
        <v>168</v>
      </c>
      <c r="E12" s="24">
        <v>203</v>
      </c>
      <c r="F12" s="24">
        <v>200</v>
      </c>
      <c r="G12" s="24">
        <v>201</v>
      </c>
      <c r="H12" s="24">
        <v>201</v>
      </c>
      <c r="I12" s="24">
        <v>175</v>
      </c>
      <c r="J12" s="24">
        <v>197</v>
      </c>
      <c r="K12" s="24">
        <v>174</v>
      </c>
      <c r="L12" s="24">
        <v>158</v>
      </c>
      <c r="M12" s="46">
        <v>144</v>
      </c>
      <c r="N12" s="10"/>
      <c r="O12" s="18"/>
      <c r="P12" s="18"/>
      <c r="Q12" s="18"/>
      <c r="R12" s="18"/>
      <c r="S12" s="492" t="s">
        <v>30</v>
      </c>
      <c r="T12" s="492"/>
      <c r="U12" s="492"/>
      <c r="V12" s="492"/>
      <c r="W12" s="18"/>
      <c r="X12" s="33"/>
    </row>
    <row r="13" spans="1:24" ht="10.5" customHeight="1">
      <c r="A13" s="6"/>
      <c r="B13" s="24">
        <v>151</v>
      </c>
      <c r="C13" s="24">
        <v>118</v>
      </c>
      <c r="D13" s="24">
        <v>186</v>
      </c>
      <c r="E13" s="24">
        <v>148</v>
      </c>
      <c r="F13" s="24">
        <v>173</v>
      </c>
      <c r="G13" s="24">
        <v>132</v>
      </c>
      <c r="H13" s="24">
        <v>155</v>
      </c>
      <c r="I13" s="24">
        <v>127</v>
      </c>
      <c r="J13" s="24">
        <v>158</v>
      </c>
      <c r="K13" s="24">
        <v>145</v>
      </c>
      <c r="L13" s="24">
        <v>142</v>
      </c>
      <c r="M13" s="46">
        <v>129</v>
      </c>
      <c r="N13" s="10"/>
      <c r="O13" s="18"/>
      <c r="P13" s="18"/>
      <c r="Q13" s="18"/>
      <c r="R13" s="18"/>
      <c r="S13" s="492" t="s">
        <v>33</v>
      </c>
      <c r="T13" s="492"/>
      <c r="U13" s="492"/>
      <c r="V13" s="492"/>
      <c r="W13" s="18"/>
      <c r="X13" s="33"/>
    </row>
    <row r="14" spans="1:24" ht="10.5" customHeight="1">
      <c r="A14" s="6"/>
      <c r="B14" s="24">
        <v>76</v>
      </c>
      <c r="C14" s="24">
        <v>85</v>
      </c>
      <c r="D14" s="24">
        <v>125</v>
      </c>
      <c r="E14" s="24">
        <v>113</v>
      </c>
      <c r="F14" s="24">
        <v>137</v>
      </c>
      <c r="G14" s="24">
        <v>94</v>
      </c>
      <c r="H14" s="24">
        <v>124</v>
      </c>
      <c r="I14" s="24">
        <v>91</v>
      </c>
      <c r="J14" s="24">
        <v>67</v>
      </c>
      <c r="K14" s="24">
        <v>67</v>
      </c>
      <c r="L14" s="24">
        <v>60</v>
      </c>
      <c r="M14" s="46">
        <v>50</v>
      </c>
      <c r="N14" s="10"/>
      <c r="O14" s="18"/>
      <c r="P14" s="18"/>
      <c r="Q14" s="18"/>
      <c r="R14" s="18"/>
      <c r="S14" s="492" t="s">
        <v>36</v>
      </c>
      <c r="T14" s="492"/>
      <c r="U14" s="492"/>
      <c r="V14" s="492"/>
      <c r="W14" s="18"/>
      <c r="X14" s="33"/>
    </row>
    <row r="15" spans="1:24" ht="8.25" customHeight="1">
      <c r="A15" s="6"/>
      <c r="B15" s="24"/>
      <c r="C15" s="24"/>
      <c r="E15" s="24"/>
      <c r="F15" s="24"/>
      <c r="G15" s="24"/>
      <c r="H15" s="24"/>
      <c r="I15" s="24"/>
      <c r="J15" s="24"/>
      <c r="K15" s="24"/>
      <c r="L15" s="24"/>
      <c r="M15" s="46"/>
      <c r="N15" s="10"/>
      <c r="O15" s="18"/>
      <c r="P15" s="18"/>
      <c r="Q15" s="18"/>
      <c r="R15" s="18"/>
      <c r="S15" s="18"/>
      <c r="T15" s="18"/>
      <c r="U15" s="18"/>
      <c r="V15" s="18"/>
      <c r="W15" s="18"/>
      <c r="X15" s="33"/>
    </row>
    <row r="16" spans="1:26" s="11" customFormat="1" ht="10.5" customHeight="1">
      <c r="A16" s="64"/>
      <c r="B16" s="82">
        <v>174</v>
      </c>
      <c r="C16" s="82">
        <v>162</v>
      </c>
      <c r="D16" s="25">
        <v>214</v>
      </c>
      <c r="E16" s="82">
        <v>201</v>
      </c>
      <c r="F16" s="82">
        <v>244</v>
      </c>
      <c r="G16" s="82">
        <v>229</v>
      </c>
      <c r="H16" s="82">
        <v>233</v>
      </c>
      <c r="I16" s="82">
        <v>217</v>
      </c>
      <c r="J16" s="82">
        <v>194</v>
      </c>
      <c r="K16" s="82">
        <v>184</v>
      </c>
      <c r="L16" s="82">
        <v>208</v>
      </c>
      <c r="M16" s="101">
        <v>156</v>
      </c>
      <c r="N16" s="58"/>
      <c r="O16" s="486" t="s">
        <v>61</v>
      </c>
      <c r="P16" s="486"/>
      <c r="Q16" s="486"/>
      <c r="R16" s="486"/>
      <c r="S16" s="486"/>
      <c r="T16" s="486"/>
      <c r="U16" s="486"/>
      <c r="V16" s="486"/>
      <c r="W16" s="13"/>
      <c r="X16" s="52"/>
      <c r="Y16" s="77"/>
      <c r="Z16" s="77"/>
    </row>
    <row r="17" spans="1:24" ht="10.5" customHeight="1">
      <c r="A17" s="6"/>
      <c r="B17" s="24">
        <v>105</v>
      </c>
      <c r="C17" s="24">
        <v>106</v>
      </c>
      <c r="D17" s="37">
        <v>136</v>
      </c>
      <c r="E17" s="24">
        <v>116</v>
      </c>
      <c r="F17" s="24">
        <v>140</v>
      </c>
      <c r="G17" s="24">
        <v>135</v>
      </c>
      <c r="H17" s="24">
        <v>123</v>
      </c>
      <c r="I17" s="24">
        <v>113</v>
      </c>
      <c r="J17" s="24">
        <v>100</v>
      </c>
      <c r="K17" s="24">
        <v>104</v>
      </c>
      <c r="L17" s="24">
        <v>125</v>
      </c>
      <c r="M17" s="46">
        <v>89</v>
      </c>
      <c r="N17" s="10"/>
      <c r="O17" s="18"/>
      <c r="P17" s="18"/>
      <c r="Q17" s="18"/>
      <c r="R17" s="18"/>
      <c r="S17" s="492" t="s">
        <v>25</v>
      </c>
      <c r="T17" s="492"/>
      <c r="U17" s="492"/>
      <c r="V17" s="492"/>
      <c r="W17" s="18"/>
      <c r="X17" s="33"/>
    </row>
    <row r="18" spans="1:24" ht="10.5" customHeight="1">
      <c r="A18" s="6"/>
      <c r="B18" s="24">
        <v>69</v>
      </c>
      <c r="C18" s="24">
        <v>56</v>
      </c>
      <c r="D18" s="24">
        <v>78</v>
      </c>
      <c r="E18" s="24">
        <v>85</v>
      </c>
      <c r="F18" s="24">
        <v>104</v>
      </c>
      <c r="G18" s="24">
        <v>94</v>
      </c>
      <c r="H18" s="24">
        <v>110</v>
      </c>
      <c r="I18" s="24">
        <v>104</v>
      </c>
      <c r="J18" s="24">
        <v>94</v>
      </c>
      <c r="K18" s="24">
        <v>80</v>
      </c>
      <c r="L18" s="24">
        <v>83</v>
      </c>
      <c r="M18" s="46">
        <v>67</v>
      </c>
      <c r="N18" s="10"/>
      <c r="O18" s="18"/>
      <c r="P18" s="18"/>
      <c r="Q18" s="18"/>
      <c r="R18" s="18"/>
      <c r="S18" s="492" t="s">
        <v>26</v>
      </c>
      <c r="T18" s="492"/>
      <c r="U18" s="492"/>
      <c r="V18" s="492"/>
      <c r="W18" s="18"/>
      <c r="X18" s="33"/>
    </row>
    <row r="19" spans="1:24" ht="8.25" customHeight="1">
      <c r="A19" s="6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46"/>
      <c r="N19" s="10"/>
      <c r="O19" s="7"/>
      <c r="P19" s="7"/>
      <c r="Q19" s="7"/>
      <c r="R19" s="7"/>
      <c r="S19" s="7"/>
      <c r="T19" s="7"/>
      <c r="U19" s="7"/>
      <c r="V19" s="7"/>
      <c r="W19" s="7"/>
      <c r="X19" s="33"/>
    </row>
    <row r="20" spans="1:26" s="11" customFormat="1" ht="10.5" customHeight="1">
      <c r="A20" s="64"/>
      <c r="B20" s="82">
        <v>358</v>
      </c>
      <c r="C20" s="82">
        <v>400</v>
      </c>
      <c r="D20" s="25">
        <v>505</v>
      </c>
      <c r="E20" s="82">
        <v>560</v>
      </c>
      <c r="F20" s="82">
        <v>666</v>
      </c>
      <c r="G20" s="82">
        <v>649</v>
      </c>
      <c r="H20" s="82">
        <v>578</v>
      </c>
      <c r="I20" s="82">
        <v>582</v>
      </c>
      <c r="J20" s="82">
        <v>544</v>
      </c>
      <c r="K20" s="82">
        <v>495</v>
      </c>
      <c r="L20" s="82">
        <v>405</v>
      </c>
      <c r="M20" s="101">
        <v>412</v>
      </c>
      <c r="N20" s="58"/>
      <c r="O20" s="486" t="s">
        <v>62</v>
      </c>
      <c r="P20" s="486"/>
      <c r="Q20" s="486"/>
      <c r="R20" s="486"/>
      <c r="S20" s="486"/>
      <c r="T20" s="486"/>
      <c r="U20" s="486"/>
      <c r="V20" s="486"/>
      <c r="W20" s="13"/>
      <c r="X20" s="52"/>
      <c r="Y20" s="77"/>
      <c r="Z20" s="77"/>
    </row>
    <row r="21" spans="1:24" ht="10.5" customHeight="1">
      <c r="A21" s="6"/>
      <c r="B21" s="24">
        <v>12</v>
      </c>
      <c r="C21" s="24">
        <v>15</v>
      </c>
      <c r="D21" s="24">
        <v>6</v>
      </c>
      <c r="E21" s="24">
        <v>14</v>
      </c>
      <c r="F21" s="24">
        <v>7</v>
      </c>
      <c r="G21" s="24">
        <v>4</v>
      </c>
      <c r="H21" s="24">
        <v>12</v>
      </c>
      <c r="I21" s="24">
        <v>11</v>
      </c>
      <c r="J21" s="24">
        <v>15</v>
      </c>
      <c r="K21" s="24">
        <v>13</v>
      </c>
      <c r="L21" s="24">
        <v>14</v>
      </c>
      <c r="M21" s="46">
        <v>17</v>
      </c>
      <c r="N21" s="10"/>
      <c r="O21" s="18"/>
      <c r="P21" s="18"/>
      <c r="Q21" s="18"/>
      <c r="R21" s="18"/>
      <c r="S21" s="492" t="s">
        <v>25</v>
      </c>
      <c r="T21" s="492"/>
      <c r="U21" s="492"/>
      <c r="V21" s="492"/>
      <c r="W21" s="18"/>
      <c r="X21" s="33"/>
    </row>
    <row r="22" spans="1:24" ht="10.5" customHeight="1">
      <c r="A22" s="6"/>
      <c r="B22" s="24">
        <v>70</v>
      </c>
      <c r="C22" s="24">
        <v>73</v>
      </c>
      <c r="D22" s="24">
        <v>106</v>
      </c>
      <c r="E22" s="24">
        <v>100</v>
      </c>
      <c r="F22" s="24">
        <v>107</v>
      </c>
      <c r="G22" s="24">
        <v>108</v>
      </c>
      <c r="H22" s="24">
        <v>86</v>
      </c>
      <c r="I22" s="24">
        <v>91</v>
      </c>
      <c r="J22" s="24">
        <v>95</v>
      </c>
      <c r="K22" s="24">
        <v>78</v>
      </c>
      <c r="L22" s="24">
        <v>70</v>
      </c>
      <c r="M22" s="46">
        <v>76</v>
      </c>
      <c r="N22" s="10"/>
      <c r="O22" s="18"/>
      <c r="P22" s="18"/>
      <c r="Q22" s="18"/>
      <c r="R22" s="18"/>
      <c r="S22" s="492" t="s">
        <v>26</v>
      </c>
      <c r="T22" s="492"/>
      <c r="U22" s="492"/>
      <c r="V22" s="492"/>
      <c r="W22" s="18"/>
      <c r="X22" s="33"/>
    </row>
    <row r="23" spans="1:24" ht="10.5" customHeight="1">
      <c r="A23" s="6"/>
      <c r="B23" s="24">
        <v>131</v>
      </c>
      <c r="C23" s="24">
        <v>147</v>
      </c>
      <c r="D23" s="24">
        <v>204</v>
      </c>
      <c r="E23" s="24">
        <v>230</v>
      </c>
      <c r="F23" s="24">
        <v>290</v>
      </c>
      <c r="G23" s="24">
        <v>311</v>
      </c>
      <c r="H23" s="24">
        <v>262</v>
      </c>
      <c r="I23" s="24">
        <v>264</v>
      </c>
      <c r="J23" s="24">
        <v>234</v>
      </c>
      <c r="K23" s="24">
        <v>207</v>
      </c>
      <c r="L23" s="24">
        <v>160</v>
      </c>
      <c r="M23" s="46">
        <v>139</v>
      </c>
      <c r="N23" s="10"/>
      <c r="O23" s="18"/>
      <c r="P23" s="18"/>
      <c r="Q23" s="18"/>
      <c r="R23" s="18"/>
      <c r="S23" s="492" t="s">
        <v>30</v>
      </c>
      <c r="T23" s="492"/>
      <c r="U23" s="492"/>
      <c r="V23" s="492"/>
      <c r="W23" s="18"/>
      <c r="X23" s="33"/>
    </row>
    <row r="24" spans="1:24" ht="10.5" customHeight="1">
      <c r="A24" s="6"/>
      <c r="B24" s="24">
        <v>145</v>
      </c>
      <c r="C24" s="24">
        <v>165</v>
      </c>
      <c r="D24" s="24">
        <v>189</v>
      </c>
      <c r="E24" s="24">
        <v>216</v>
      </c>
      <c r="F24" s="24">
        <v>262</v>
      </c>
      <c r="G24" s="24">
        <v>226</v>
      </c>
      <c r="H24" s="24">
        <v>218</v>
      </c>
      <c r="I24" s="24">
        <v>216</v>
      </c>
      <c r="J24" s="24">
        <v>200</v>
      </c>
      <c r="K24" s="24">
        <v>197</v>
      </c>
      <c r="L24" s="24">
        <v>161</v>
      </c>
      <c r="M24" s="46">
        <v>180</v>
      </c>
      <c r="N24" s="10"/>
      <c r="O24" s="18"/>
      <c r="P24" s="18"/>
      <c r="Q24" s="18"/>
      <c r="R24" s="18"/>
      <c r="S24" s="492" t="s">
        <v>33</v>
      </c>
      <c r="T24" s="492"/>
      <c r="U24" s="492"/>
      <c r="V24" s="492"/>
      <c r="W24" s="18"/>
      <c r="X24" s="33"/>
    </row>
    <row r="25" spans="1:24" ht="8.25" customHeight="1">
      <c r="A25" s="6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46"/>
      <c r="N25" s="10"/>
      <c r="O25" s="7"/>
      <c r="P25" s="7"/>
      <c r="Q25" s="7"/>
      <c r="R25" s="7"/>
      <c r="S25" s="7"/>
      <c r="T25" s="7"/>
      <c r="U25" s="7"/>
      <c r="V25" s="7"/>
      <c r="W25" s="7"/>
      <c r="X25" s="33"/>
    </row>
    <row r="26" spans="1:26" s="11" customFormat="1" ht="10.5" customHeight="1">
      <c r="A26" s="64"/>
      <c r="B26" s="82">
        <v>316</v>
      </c>
      <c r="C26" s="82">
        <v>307</v>
      </c>
      <c r="D26" s="24">
        <v>441</v>
      </c>
      <c r="E26" s="82">
        <v>391</v>
      </c>
      <c r="F26" s="82">
        <v>586</v>
      </c>
      <c r="G26" s="82">
        <v>559</v>
      </c>
      <c r="H26" s="82">
        <v>612</v>
      </c>
      <c r="I26" s="82">
        <v>605</v>
      </c>
      <c r="J26" s="82">
        <v>536</v>
      </c>
      <c r="K26" s="82">
        <v>413</v>
      </c>
      <c r="L26" s="82">
        <v>387</v>
      </c>
      <c r="M26" s="101">
        <v>371</v>
      </c>
      <c r="N26" s="58"/>
      <c r="O26" s="486" t="s">
        <v>63</v>
      </c>
      <c r="P26" s="486"/>
      <c r="Q26" s="486"/>
      <c r="R26" s="486"/>
      <c r="S26" s="486"/>
      <c r="T26" s="486"/>
      <c r="U26" s="486"/>
      <c r="V26" s="486"/>
      <c r="W26" s="13"/>
      <c r="X26" s="52"/>
      <c r="Y26" s="77"/>
      <c r="Z26" s="77"/>
    </row>
    <row r="27" spans="1:24" ht="10.5" customHeight="1">
      <c r="A27" s="6"/>
      <c r="B27" s="24">
        <v>95</v>
      </c>
      <c r="C27" s="24">
        <v>84</v>
      </c>
      <c r="D27" s="82">
        <v>133</v>
      </c>
      <c r="E27" s="24">
        <v>108</v>
      </c>
      <c r="F27" s="24">
        <v>160</v>
      </c>
      <c r="G27" s="24">
        <v>134</v>
      </c>
      <c r="H27" s="24">
        <v>146</v>
      </c>
      <c r="I27" s="24">
        <v>127</v>
      </c>
      <c r="J27" s="24">
        <v>137</v>
      </c>
      <c r="K27" s="24">
        <v>92</v>
      </c>
      <c r="L27" s="24">
        <v>101</v>
      </c>
      <c r="M27" s="46">
        <v>87</v>
      </c>
      <c r="N27" s="10"/>
      <c r="O27" s="18"/>
      <c r="P27" s="18"/>
      <c r="Q27" s="18"/>
      <c r="R27" s="18"/>
      <c r="S27" s="492" t="s">
        <v>25</v>
      </c>
      <c r="T27" s="492"/>
      <c r="U27" s="492"/>
      <c r="V27" s="492"/>
      <c r="W27" s="18"/>
      <c r="X27" s="33"/>
    </row>
    <row r="28" spans="1:24" ht="10.5" customHeight="1">
      <c r="A28" s="6"/>
      <c r="B28" s="24">
        <v>69</v>
      </c>
      <c r="C28" s="24">
        <v>73</v>
      </c>
      <c r="D28" s="24">
        <v>106</v>
      </c>
      <c r="E28" s="24">
        <v>80</v>
      </c>
      <c r="F28" s="24">
        <v>93</v>
      </c>
      <c r="G28" s="24">
        <v>82</v>
      </c>
      <c r="H28" s="24">
        <v>112</v>
      </c>
      <c r="I28" s="24">
        <v>98</v>
      </c>
      <c r="J28" s="24">
        <v>110</v>
      </c>
      <c r="K28" s="24">
        <v>91</v>
      </c>
      <c r="L28" s="24">
        <v>87</v>
      </c>
      <c r="M28" s="46">
        <v>88</v>
      </c>
      <c r="N28" s="10"/>
      <c r="O28" s="18"/>
      <c r="P28" s="18"/>
      <c r="Q28" s="18"/>
      <c r="R28" s="18"/>
      <c r="S28" s="492" t="s">
        <v>26</v>
      </c>
      <c r="T28" s="492"/>
      <c r="U28" s="492"/>
      <c r="V28" s="492"/>
      <c r="W28" s="18"/>
      <c r="X28" s="33"/>
    </row>
    <row r="29" spans="1:24" ht="10.5" customHeight="1">
      <c r="A29" s="6"/>
      <c r="B29" s="24">
        <v>88</v>
      </c>
      <c r="C29" s="24">
        <v>96</v>
      </c>
      <c r="D29" s="24">
        <v>108</v>
      </c>
      <c r="E29" s="24">
        <v>100</v>
      </c>
      <c r="F29" s="24">
        <v>173</v>
      </c>
      <c r="G29" s="24">
        <v>174</v>
      </c>
      <c r="H29" s="24">
        <v>197</v>
      </c>
      <c r="I29" s="24">
        <v>215</v>
      </c>
      <c r="J29" s="24">
        <v>183</v>
      </c>
      <c r="K29" s="24">
        <v>135</v>
      </c>
      <c r="L29" s="24">
        <v>120</v>
      </c>
      <c r="M29" s="46">
        <v>127</v>
      </c>
      <c r="N29" s="10"/>
      <c r="O29" s="18"/>
      <c r="P29" s="18"/>
      <c r="Q29" s="18"/>
      <c r="R29" s="18"/>
      <c r="S29" s="492" t="s">
        <v>30</v>
      </c>
      <c r="T29" s="492"/>
      <c r="U29" s="492"/>
      <c r="V29" s="492"/>
      <c r="W29" s="18"/>
      <c r="X29" s="33"/>
    </row>
    <row r="30" spans="1:24" ht="10.5" customHeight="1">
      <c r="A30" s="6"/>
      <c r="B30" s="24">
        <v>64</v>
      </c>
      <c r="C30" s="24">
        <v>54</v>
      </c>
      <c r="D30" s="24">
        <v>94</v>
      </c>
      <c r="E30" s="24">
        <v>103</v>
      </c>
      <c r="F30" s="24">
        <v>160</v>
      </c>
      <c r="G30" s="24">
        <v>169</v>
      </c>
      <c r="H30" s="24">
        <v>157</v>
      </c>
      <c r="I30" s="24">
        <v>165</v>
      </c>
      <c r="J30" s="24">
        <v>106</v>
      </c>
      <c r="K30" s="24">
        <v>95</v>
      </c>
      <c r="L30" s="24">
        <v>79</v>
      </c>
      <c r="M30" s="46">
        <v>69</v>
      </c>
      <c r="N30" s="10"/>
      <c r="O30" s="18"/>
      <c r="P30" s="18"/>
      <c r="Q30" s="18"/>
      <c r="R30" s="18"/>
      <c r="S30" s="492" t="s">
        <v>33</v>
      </c>
      <c r="T30" s="492"/>
      <c r="U30" s="492"/>
      <c r="V30" s="492"/>
      <c r="W30" s="18"/>
      <c r="X30" s="33"/>
    </row>
    <row r="31" spans="1:26" s="7" customFormat="1" ht="8.25" customHeight="1">
      <c r="A31" s="39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46"/>
      <c r="N31" s="10"/>
      <c r="X31" s="39"/>
      <c r="Y31" s="51"/>
      <c r="Z31" s="51"/>
    </row>
    <row r="32" spans="1:26" s="12" customFormat="1" ht="10.5" customHeight="1">
      <c r="A32" s="65"/>
      <c r="B32" s="82">
        <v>556</v>
      </c>
      <c r="C32" s="82">
        <v>480</v>
      </c>
      <c r="D32" s="82">
        <v>686</v>
      </c>
      <c r="E32" s="82">
        <v>684</v>
      </c>
      <c r="F32" s="82">
        <v>840</v>
      </c>
      <c r="G32" s="82">
        <v>813</v>
      </c>
      <c r="H32" s="82">
        <v>833</v>
      </c>
      <c r="I32" s="82">
        <v>828</v>
      </c>
      <c r="J32" s="82">
        <v>762</v>
      </c>
      <c r="K32" s="82">
        <v>735</v>
      </c>
      <c r="L32" s="82">
        <v>642</v>
      </c>
      <c r="M32" s="101">
        <v>600</v>
      </c>
      <c r="N32" s="58"/>
      <c r="O32" s="486" t="s">
        <v>64</v>
      </c>
      <c r="P32" s="486"/>
      <c r="Q32" s="486"/>
      <c r="R32" s="486"/>
      <c r="S32" s="486"/>
      <c r="T32" s="486"/>
      <c r="U32" s="486"/>
      <c r="V32" s="486"/>
      <c r="W32" s="13"/>
      <c r="X32" s="52"/>
      <c r="Y32" s="77"/>
      <c r="Z32" s="77"/>
    </row>
    <row r="33" spans="1:24" ht="10.5" customHeight="1">
      <c r="A33" s="6"/>
      <c r="B33" s="24">
        <v>193</v>
      </c>
      <c r="C33" s="24">
        <v>172</v>
      </c>
      <c r="D33" s="24">
        <v>235</v>
      </c>
      <c r="E33" s="24">
        <v>210</v>
      </c>
      <c r="F33" s="24">
        <v>239</v>
      </c>
      <c r="G33" s="24">
        <v>228</v>
      </c>
      <c r="H33" s="24">
        <v>253</v>
      </c>
      <c r="I33" s="24">
        <v>272</v>
      </c>
      <c r="J33" s="24">
        <v>228</v>
      </c>
      <c r="K33" s="24">
        <v>244</v>
      </c>
      <c r="L33" s="24">
        <v>215</v>
      </c>
      <c r="M33" s="46">
        <v>210</v>
      </c>
      <c r="N33" s="10"/>
      <c r="O33" s="18"/>
      <c r="P33" s="18"/>
      <c r="Q33" s="18"/>
      <c r="R33" s="18"/>
      <c r="S33" s="492" t="s">
        <v>25</v>
      </c>
      <c r="T33" s="492"/>
      <c r="U33" s="492"/>
      <c r="V33" s="492"/>
      <c r="W33" s="18"/>
      <c r="X33" s="33"/>
    </row>
    <row r="34" spans="1:24" ht="10.5" customHeight="1">
      <c r="A34" s="6"/>
      <c r="B34" s="24">
        <v>102</v>
      </c>
      <c r="C34" s="24">
        <v>104</v>
      </c>
      <c r="D34" s="24">
        <v>136</v>
      </c>
      <c r="E34" s="24">
        <v>150</v>
      </c>
      <c r="F34" s="24">
        <v>192</v>
      </c>
      <c r="G34" s="24">
        <v>203</v>
      </c>
      <c r="H34" s="24">
        <v>214</v>
      </c>
      <c r="I34" s="24">
        <v>178</v>
      </c>
      <c r="J34" s="24">
        <v>168</v>
      </c>
      <c r="K34" s="24">
        <v>145</v>
      </c>
      <c r="L34" s="24">
        <v>127</v>
      </c>
      <c r="M34" s="46">
        <v>112</v>
      </c>
      <c r="N34" s="10"/>
      <c r="O34" s="18"/>
      <c r="P34" s="18"/>
      <c r="Q34" s="18"/>
      <c r="R34" s="18"/>
      <c r="S34" s="492" t="s">
        <v>26</v>
      </c>
      <c r="T34" s="492"/>
      <c r="U34" s="492"/>
      <c r="V34" s="492"/>
      <c r="W34" s="18"/>
      <c r="X34" s="33"/>
    </row>
    <row r="35" spans="1:24" ht="10.5" customHeight="1">
      <c r="A35" s="6"/>
      <c r="B35" s="24">
        <v>136</v>
      </c>
      <c r="C35" s="24">
        <v>105</v>
      </c>
      <c r="D35" s="24">
        <v>167</v>
      </c>
      <c r="E35" s="24">
        <v>179</v>
      </c>
      <c r="F35" s="24">
        <v>215</v>
      </c>
      <c r="G35" s="24">
        <v>196</v>
      </c>
      <c r="H35" s="24">
        <v>181</v>
      </c>
      <c r="I35" s="24">
        <v>203</v>
      </c>
      <c r="J35" s="24">
        <v>189</v>
      </c>
      <c r="K35" s="24">
        <v>175</v>
      </c>
      <c r="L35" s="24">
        <v>144</v>
      </c>
      <c r="M35" s="46">
        <v>153</v>
      </c>
      <c r="N35" s="10"/>
      <c r="O35" s="18"/>
      <c r="P35" s="18"/>
      <c r="Q35" s="18"/>
      <c r="R35" s="18"/>
      <c r="S35" s="492" t="s">
        <v>30</v>
      </c>
      <c r="T35" s="492"/>
      <c r="U35" s="492"/>
      <c r="V35" s="492"/>
      <c r="W35" s="18"/>
      <c r="X35" s="33"/>
    </row>
    <row r="36" spans="1:24" ht="10.5" customHeight="1">
      <c r="A36" s="6"/>
      <c r="B36" s="24">
        <v>125</v>
      </c>
      <c r="C36" s="24">
        <v>99</v>
      </c>
      <c r="D36" s="24">
        <v>148</v>
      </c>
      <c r="E36" s="24">
        <v>145</v>
      </c>
      <c r="F36" s="24">
        <v>194</v>
      </c>
      <c r="G36" s="24">
        <v>186</v>
      </c>
      <c r="H36" s="24">
        <v>185</v>
      </c>
      <c r="I36" s="24">
        <v>175</v>
      </c>
      <c r="J36" s="24">
        <v>177</v>
      </c>
      <c r="K36" s="24">
        <v>171</v>
      </c>
      <c r="L36" s="24">
        <v>156</v>
      </c>
      <c r="M36" s="46">
        <v>125</v>
      </c>
      <c r="N36" s="10"/>
      <c r="O36" s="18"/>
      <c r="P36" s="18"/>
      <c r="Q36" s="18"/>
      <c r="R36" s="18"/>
      <c r="S36" s="492" t="s">
        <v>33</v>
      </c>
      <c r="T36" s="492"/>
      <c r="U36" s="492"/>
      <c r="V36" s="492"/>
      <c r="W36" s="18"/>
      <c r="X36" s="33"/>
    </row>
    <row r="37" spans="1:24" ht="8.25" customHeight="1">
      <c r="A37" s="6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46"/>
      <c r="N37" s="10"/>
      <c r="O37" s="18"/>
      <c r="P37" s="18"/>
      <c r="Q37" s="18"/>
      <c r="R37" s="18"/>
      <c r="S37" s="18"/>
      <c r="T37" s="18"/>
      <c r="U37" s="18"/>
      <c r="V37" s="18"/>
      <c r="W37" s="18"/>
      <c r="X37" s="33"/>
    </row>
    <row r="38" spans="1:26" s="11" customFormat="1" ht="10.5" customHeight="1">
      <c r="A38" s="64"/>
      <c r="B38" s="82">
        <v>722</v>
      </c>
      <c r="C38" s="82">
        <v>729</v>
      </c>
      <c r="D38" s="82">
        <v>948</v>
      </c>
      <c r="E38" s="82">
        <v>903</v>
      </c>
      <c r="F38" s="82">
        <v>1152</v>
      </c>
      <c r="G38" s="82">
        <v>1114</v>
      </c>
      <c r="H38" s="82">
        <v>1172</v>
      </c>
      <c r="I38" s="82">
        <v>1091</v>
      </c>
      <c r="J38" s="82">
        <v>1004</v>
      </c>
      <c r="K38" s="82">
        <v>895</v>
      </c>
      <c r="L38" s="82">
        <v>773</v>
      </c>
      <c r="M38" s="101">
        <v>698</v>
      </c>
      <c r="N38" s="58"/>
      <c r="O38" s="486" t="s">
        <v>65</v>
      </c>
      <c r="P38" s="486"/>
      <c r="Q38" s="486"/>
      <c r="R38" s="486"/>
      <c r="S38" s="486"/>
      <c r="T38" s="486"/>
      <c r="U38" s="486"/>
      <c r="V38" s="486"/>
      <c r="W38" s="13"/>
      <c r="X38" s="52"/>
      <c r="Y38" s="77"/>
      <c r="Z38" s="77"/>
    </row>
    <row r="39" spans="1:24" ht="10.5" customHeight="1">
      <c r="A39" s="6"/>
      <c r="B39" s="24">
        <v>145</v>
      </c>
      <c r="C39" s="24">
        <v>126</v>
      </c>
      <c r="D39" s="24">
        <v>195</v>
      </c>
      <c r="E39" s="24">
        <v>133</v>
      </c>
      <c r="F39" s="24">
        <v>184</v>
      </c>
      <c r="G39" s="24">
        <v>169</v>
      </c>
      <c r="H39" s="24">
        <v>180</v>
      </c>
      <c r="I39" s="24">
        <v>154</v>
      </c>
      <c r="J39" s="24">
        <v>153</v>
      </c>
      <c r="K39" s="24">
        <v>145</v>
      </c>
      <c r="L39" s="24">
        <v>146</v>
      </c>
      <c r="M39" s="46">
        <v>132</v>
      </c>
      <c r="N39" s="10"/>
      <c r="O39" s="18"/>
      <c r="P39" s="18"/>
      <c r="Q39" s="18"/>
      <c r="R39" s="18"/>
      <c r="S39" s="492" t="s">
        <v>25</v>
      </c>
      <c r="T39" s="492"/>
      <c r="U39" s="492"/>
      <c r="V39" s="492"/>
      <c r="W39" s="18"/>
      <c r="X39" s="33"/>
    </row>
    <row r="40" spans="1:24" ht="10.5" customHeight="1">
      <c r="A40" s="6"/>
      <c r="B40" s="24">
        <v>143</v>
      </c>
      <c r="C40" s="24">
        <v>122</v>
      </c>
      <c r="D40" s="24">
        <v>189</v>
      </c>
      <c r="E40" s="24">
        <v>163</v>
      </c>
      <c r="F40" s="24">
        <v>212</v>
      </c>
      <c r="G40" s="24">
        <v>218</v>
      </c>
      <c r="H40" s="24">
        <v>239</v>
      </c>
      <c r="I40" s="24">
        <v>190</v>
      </c>
      <c r="J40" s="24">
        <v>170</v>
      </c>
      <c r="K40" s="24">
        <v>159</v>
      </c>
      <c r="L40" s="24">
        <v>152</v>
      </c>
      <c r="M40" s="46">
        <v>126</v>
      </c>
      <c r="N40" s="10"/>
      <c r="O40" s="18"/>
      <c r="P40" s="18"/>
      <c r="Q40" s="18"/>
      <c r="R40" s="18"/>
      <c r="S40" s="492" t="s">
        <v>26</v>
      </c>
      <c r="T40" s="492"/>
      <c r="U40" s="492"/>
      <c r="V40" s="492"/>
      <c r="W40" s="18"/>
      <c r="X40" s="33"/>
    </row>
    <row r="41" spans="1:24" ht="10.5" customHeight="1">
      <c r="A41" s="6"/>
      <c r="B41" s="24">
        <v>129</v>
      </c>
      <c r="C41" s="24">
        <v>135</v>
      </c>
      <c r="D41" s="24">
        <v>150</v>
      </c>
      <c r="E41" s="24">
        <v>168</v>
      </c>
      <c r="F41" s="24">
        <v>216</v>
      </c>
      <c r="G41" s="24">
        <v>218</v>
      </c>
      <c r="H41" s="24">
        <v>188</v>
      </c>
      <c r="I41" s="24">
        <v>185</v>
      </c>
      <c r="J41" s="24">
        <v>165</v>
      </c>
      <c r="K41" s="24">
        <v>164</v>
      </c>
      <c r="L41" s="24">
        <v>136</v>
      </c>
      <c r="M41" s="46">
        <v>134</v>
      </c>
      <c r="N41" s="10"/>
      <c r="O41" s="18"/>
      <c r="P41" s="18"/>
      <c r="Q41" s="18"/>
      <c r="R41" s="18"/>
      <c r="S41" s="492" t="s">
        <v>30</v>
      </c>
      <c r="T41" s="492"/>
      <c r="U41" s="492"/>
      <c r="V41" s="492"/>
      <c r="W41" s="18"/>
      <c r="X41" s="33"/>
    </row>
    <row r="42" spans="1:24" ht="10.5" customHeight="1">
      <c r="A42" s="6"/>
      <c r="B42" s="24">
        <v>127</v>
      </c>
      <c r="C42" s="24">
        <v>144</v>
      </c>
      <c r="D42" s="24">
        <v>139</v>
      </c>
      <c r="E42" s="24">
        <v>131</v>
      </c>
      <c r="F42" s="24">
        <v>177</v>
      </c>
      <c r="G42" s="24">
        <v>163</v>
      </c>
      <c r="H42" s="24">
        <v>192</v>
      </c>
      <c r="I42" s="24">
        <v>183</v>
      </c>
      <c r="J42" s="24">
        <v>169</v>
      </c>
      <c r="K42" s="24">
        <v>155</v>
      </c>
      <c r="L42" s="24">
        <v>137</v>
      </c>
      <c r="M42" s="46">
        <v>96</v>
      </c>
      <c r="N42" s="10"/>
      <c r="O42" s="18"/>
      <c r="P42" s="18"/>
      <c r="Q42" s="18"/>
      <c r="R42" s="18"/>
      <c r="S42" s="492" t="s">
        <v>33</v>
      </c>
      <c r="T42" s="492"/>
      <c r="U42" s="492"/>
      <c r="V42" s="492"/>
      <c r="W42" s="18"/>
      <c r="X42" s="33"/>
    </row>
    <row r="43" spans="1:24" ht="10.5" customHeight="1">
      <c r="A43" s="6"/>
      <c r="B43" s="24">
        <v>95</v>
      </c>
      <c r="C43" s="24">
        <v>105</v>
      </c>
      <c r="D43" s="24">
        <v>153</v>
      </c>
      <c r="E43" s="24">
        <v>178</v>
      </c>
      <c r="F43" s="24">
        <v>231</v>
      </c>
      <c r="G43" s="24">
        <v>212</v>
      </c>
      <c r="H43" s="24">
        <v>224</v>
      </c>
      <c r="I43" s="24">
        <v>224</v>
      </c>
      <c r="J43" s="24">
        <v>200</v>
      </c>
      <c r="K43" s="24">
        <v>163</v>
      </c>
      <c r="L43" s="24">
        <v>114</v>
      </c>
      <c r="M43" s="46">
        <v>130</v>
      </c>
      <c r="N43" s="10"/>
      <c r="O43" s="18"/>
      <c r="P43" s="18"/>
      <c r="Q43" s="18"/>
      <c r="R43" s="18"/>
      <c r="S43" s="492" t="s">
        <v>36</v>
      </c>
      <c r="T43" s="492"/>
      <c r="U43" s="492"/>
      <c r="V43" s="492"/>
      <c r="W43" s="18"/>
      <c r="X43" s="33"/>
    </row>
    <row r="44" spans="1:24" ht="10.5" customHeight="1">
      <c r="A44" s="6"/>
      <c r="B44" s="24">
        <v>83</v>
      </c>
      <c r="C44" s="24">
        <v>97</v>
      </c>
      <c r="D44" s="24">
        <v>122</v>
      </c>
      <c r="E44" s="24">
        <v>130</v>
      </c>
      <c r="F44" s="24">
        <v>132</v>
      </c>
      <c r="G44" s="24">
        <v>134</v>
      </c>
      <c r="H44" s="24">
        <v>149</v>
      </c>
      <c r="I44" s="24">
        <v>155</v>
      </c>
      <c r="J44" s="24">
        <v>147</v>
      </c>
      <c r="K44" s="24">
        <v>109</v>
      </c>
      <c r="L44" s="24">
        <v>88</v>
      </c>
      <c r="M44" s="46">
        <v>80</v>
      </c>
      <c r="N44" s="10"/>
      <c r="O44" s="18"/>
      <c r="P44" s="18"/>
      <c r="Q44" s="18"/>
      <c r="R44" s="18"/>
      <c r="S44" s="492" t="s">
        <v>37</v>
      </c>
      <c r="T44" s="492"/>
      <c r="U44" s="492"/>
      <c r="V44" s="492"/>
      <c r="W44" s="18"/>
      <c r="X44" s="33"/>
    </row>
    <row r="45" spans="1:24" ht="8.25" customHeight="1">
      <c r="A45" s="6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46"/>
      <c r="N45" s="10"/>
      <c r="O45" s="18"/>
      <c r="P45" s="18"/>
      <c r="Q45" s="18"/>
      <c r="R45" s="18"/>
      <c r="S45" s="18"/>
      <c r="T45" s="18"/>
      <c r="U45" s="18"/>
      <c r="V45" s="18"/>
      <c r="W45" s="18"/>
      <c r="X45" s="39"/>
    </row>
    <row r="46" spans="1:26" s="11" customFormat="1" ht="10.5" customHeight="1">
      <c r="A46" s="64"/>
      <c r="B46" s="82">
        <v>413</v>
      </c>
      <c r="C46" s="82">
        <v>393</v>
      </c>
      <c r="D46" s="82">
        <v>560</v>
      </c>
      <c r="E46" s="82">
        <v>527</v>
      </c>
      <c r="F46" s="82">
        <v>801</v>
      </c>
      <c r="G46" s="82">
        <v>776</v>
      </c>
      <c r="H46" s="82">
        <v>845</v>
      </c>
      <c r="I46" s="82">
        <v>741</v>
      </c>
      <c r="J46" s="82">
        <v>663</v>
      </c>
      <c r="K46" s="82">
        <v>568</v>
      </c>
      <c r="L46" s="82">
        <v>474</v>
      </c>
      <c r="M46" s="101">
        <v>419</v>
      </c>
      <c r="N46" s="58"/>
      <c r="O46" s="486" t="s">
        <v>66</v>
      </c>
      <c r="P46" s="486"/>
      <c r="Q46" s="486"/>
      <c r="R46" s="486"/>
      <c r="S46" s="486"/>
      <c r="T46" s="486"/>
      <c r="U46" s="486"/>
      <c r="V46" s="486"/>
      <c r="W46" s="13"/>
      <c r="X46" s="52"/>
      <c r="Y46" s="77"/>
      <c r="Z46" s="77"/>
    </row>
    <row r="47" spans="1:24" ht="10.5" customHeight="1">
      <c r="A47" s="6"/>
      <c r="B47" s="24">
        <v>80</v>
      </c>
      <c r="C47" s="24">
        <v>66</v>
      </c>
      <c r="D47" s="24">
        <v>93</v>
      </c>
      <c r="E47" s="24">
        <v>79</v>
      </c>
      <c r="F47" s="24">
        <v>112</v>
      </c>
      <c r="G47" s="24">
        <v>110</v>
      </c>
      <c r="H47" s="24">
        <v>122</v>
      </c>
      <c r="I47" s="24">
        <v>90</v>
      </c>
      <c r="J47" s="24">
        <v>82</v>
      </c>
      <c r="K47" s="24">
        <v>85</v>
      </c>
      <c r="L47" s="24">
        <v>73</v>
      </c>
      <c r="M47" s="46">
        <v>73</v>
      </c>
      <c r="N47" s="10"/>
      <c r="O47" s="18"/>
      <c r="P47" s="18"/>
      <c r="Q47" s="18"/>
      <c r="R47" s="18"/>
      <c r="S47" s="492" t="s">
        <v>25</v>
      </c>
      <c r="T47" s="492"/>
      <c r="U47" s="492"/>
      <c r="V47" s="492"/>
      <c r="W47" s="18"/>
      <c r="X47" s="33"/>
    </row>
    <row r="48" spans="1:24" ht="10.5" customHeight="1">
      <c r="A48" s="6"/>
      <c r="B48" s="24">
        <v>58</v>
      </c>
      <c r="C48" s="24">
        <v>49</v>
      </c>
      <c r="D48" s="24">
        <v>76</v>
      </c>
      <c r="E48" s="24">
        <v>86</v>
      </c>
      <c r="F48" s="24">
        <v>116</v>
      </c>
      <c r="G48" s="24">
        <v>119</v>
      </c>
      <c r="H48" s="24">
        <v>117</v>
      </c>
      <c r="I48" s="24">
        <v>107</v>
      </c>
      <c r="J48" s="24">
        <v>89</v>
      </c>
      <c r="K48" s="24">
        <v>81</v>
      </c>
      <c r="L48" s="24">
        <v>70</v>
      </c>
      <c r="M48" s="46">
        <v>62</v>
      </c>
      <c r="N48" s="10"/>
      <c r="O48" s="18"/>
      <c r="P48" s="18"/>
      <c r="Q48" s="18"/>
      <c r="R48" s="18"/>
      <c r="S48" s="492" t="s">
        <v>26</v>
      </c>
      <c r="T48" s="492"/>
      <c r="U48" s="492"/>
      <c r="V48" s="492"/>
      <c r="W48" s="18"/>
      <c r="X48" s="33"/>
    </row>
    <row r="49" spans="1:24" ht="10.5" customHeight="1">
      <c r="A49" s="6"/>
      <c r="B49" s="24">
        <v>72</v>
      </c>
      <c r="C49" s="24">
        <v>72</v>
      </c>
      <c r="D49" s="24">
        <v>96</v>
      </c>
      <c r="E49" s="24">
        <v>90</v>
      </c>
      <c r="F49" s="24">
        <v>148</v>
      </c>
      <c r="G49" s="24">
        <v>142</v>
      </c>
      <c r="H49" s="24">
        <v>174</v>
      </c>
      <c r="I49" s="24">
        <v>173</v>
      </c>
      <c r="J49" s="24">
        <v>151</v>
      </c>
      <c r="K49" s="24">
        <v>113</v>
      </c>
      <c r="L49" s="24">
        <v>95</v>
      </c>
      <c r="M49" s="46">
        <v>80</v>
      </c>
      <c r="N49" s="10"/>
      <c r="O49" s="18"/>
      <c r="P49" s="18"/>
      <c r="Q49" s="18"/>
      <c r="R49" s="18"/>
      <c r="S49" s="492" t="s">
        <v>30</v>
      </c>
      <c r="T49" s="492"/>
      <c r="U49" s="492"/>
      <c r="V49" s="492"/>
      <c r="W49" s="18"/>
      <c r="X49" s="33"/>
    </row>
    <row r="50" spans="1:24" ht="10.5" customHeight="1">
      <c r="A50" s="6"/>
      <c r="B50" s="24">
        <v>85</v>
      </c>
      <c r="C50" s="24">
        <v>82</v>
      </c>
      <c r="D50" s="24">
        <v>108</v>
      </c>
      <c r="E50" s="24">
        <v>105</v>
      </c>
      <c r="F50" s="24">
        <v>168</v>
      </c>
      <c r="G50" s="24">
        <v>168</v>
      </c>
      <c r="H50" s="24">
        <v>175</v>
      </c>
      <c r="I50" s="24">
        <v>157</v>
      </c>
      <c r="J50" s="24">
        <v>127</v>
      </c>
      <c r="K50" s="24">
        <v>107</v>
      </c>
      <c r="L50" s="24">
        <v>83</v>
      </c>
      <c r="M50" s="46">
        <v>80</v>
      </c>
      <c r="N50" s="10"/>
      <c r="O50" s="18"/>
      <c r="P50" s="18"/>
      <c r="Q50" s="18"/>
      <c r="R50" s="18"/>
      <c r="S50" s="492" t="s">
        <v>33</v>
      </c>
      <c r="T50" s="492"/>
      <c r="U50" s="492"/>
      <c r="V50" s="492"/>
      <c r="W50" s="18"/>
      <c r="X50" s="33"/>
    </row>
    <row r="51" spans="1:24" ht="10.5" customHeight="1">
      <c r="A51" s="6"/>
      <c r="B51" s="24">
        <v>56</v>
      </c>
      <c r="C51" s="24">
        <v>58</v>
      </c>
      <c r="D51" s="24">
        <v>94</v>
      </c>
      <c r="E51" s="24">
        <v>74</v>
      </c>
      <c r="F51" s="24">
        <v>132</v>
      </c>
      <c r="G51" s="24">
        <v>123</v>
      </c>
      <c r="H51" s="24">
        <v>110</v>
      </c>
      <c r="I51" s="24">
        <v>96</v>
      </c>
      <c r="J51" s="24">
        <v>107</v>
      </c>
      <c r="K51" s="24">
        <v>78</v>
      </c>
      <c r="L51" s="24">
        <v>77</v>
      </c>
      <c r="M51" s="46">
        <v>59</v>
      </c>
      <c r="N51" s="10"/>
      <c r="O51" s="18"/>
      <c r="P51" s="18"/>
      <c r="Q51" s="18"/>
      <c r="R51" s="18"/>
      <c r="S51" s="492" t="s">
        <v>36</v>
      </c>
      <c r="T51" s="492"/>
      <c r="U51" s="492"/>
      <c r="V51" s="492"/>
      <c r="W51" s="18"/>
      <c r="X51" s="33"/>
    </row>
    <row r="52" spans="1:24" ht="10.5" customHeight="1">
      <c r="A52" s="6"/>
      <c r="B52" s="24">
        <v>62</v>
      </c>
      <c r="C52" s="24">
        <v>66</v>
      </c>
      <c r="D52" s="24">
        <v>93</v>
      </c>
      <c r="E52" s="24">
        <v>93</v>
      </c>
      <c r="F52" s="24">
        <v>125</v>
      </c>
      <c r="G52" s="24">
        <v>114</v>
      </c>
      <c r="H52" s="24">
        <v>147</v>
      </c>
      <c r="I52" s="24">
        <v>118</v>
      </c>
      <c r="J52" s="24">
        <v>107</v>
      </c>
      <c r="K52" s="24">
        <v>104</v>
      </c>
      <c r="L52" s="24">
        <v>76</v>
      </c>
      <c r="M52" s="46">
        <v>65</v>
      </c>
      <c r="N52" s="10"/>
      <c r="O52" s="18"/>
      <c r="P52" s="18"/>
      <c r="Q52" s="18"/>
      <c r="R52" s="18"/>
      <c r="S52" s="492" t="s">
        <v>37</v>
      </c>
      <c r="T52" s="492"/>
      <c r="U52" s="492"/>
      <c r="V52" s="492"/>
      <c r="W52" s="18"/>
      <c r="X52" s="33"/>
    </row>
    <row r="53" spans="1:24" ht="8.25" customHeight="1">
      <c r="A53" s="6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46"/>
      <c r="N53" s="10"/>
      <c r="O53" s="7"/>
      <c r="P53" s="7"/>
      <c r="Q53" s="7"/>
      <c r="R53" s="7"/>
      <c r="S53" s="7"/>
      <c r="T53" s="7"/>
      <c r="U53" s="7"/>
      <c r="V53" s="7"/>
      <c r="W53" s="7"/>
      <c r="X53" s="33"/>
    </row>
    <row r="54" spans="1:26" s="11" customFormat="1" ht="10.5" customHeight="1">
      <c r="A54" s="64"/>
      <c r="B54" s="82">
        <v>1079</v>
      </c>
      <c r="C54" s="82">
        <v>753</v>
      </c>
      <c r="D54" s="82">
        <v>1268</v>
      </c>
      <c r="E54" s="82">
        <v>1007</v>
      </c>
      <c r="F54" s="82">
        <v>1350</v>
      </c>
      <c r="G54" s="82">
        <v>1102</v>
      </c>
      <c r="H54" s="82">
        <v>1185</v>
      </c>
      <c r="I54" s="82">
        <v>995</v>
      </c>
      <c r="J54" s="82">
        <v>923</v>
      </c>
      <c r="K54" s="82">
        <v>797</v>
      </c>
      <c r="L54" s="82">
        <v>746</v>
      </c>
      <c r="M54" s="101">
        <v>703</v>
      </c>
      <c r="N54" s="58"/>
      <c r="O54" s="486" t="s">
        <v>67</v>
      </c>
      <c r="P54" s="486"/>
      <c r="Q54" s="486"/>
      <c r="R54" s="486"/>
      <c r="S54" s="486"/>
      <c r="T54" s="486"/>
      <c r="U54" s="486"/>
      <c r="V54" s="486"/>
      <c r="W54" s="13"/>
      <c r="X54" s="52"/>
      <c r="Y54" s="77"/>
      <c r="Z54" s="77"/>
    </row>
    <row r="55" spans="1:24" ht="10.5" customHeight="1">
      <c r="A55" s="6"/>
      <c r="B55" s="24">
        <v>171</v>
      </c>
      <c r="C55" s="24">
        <v>148</v>
      </c>
      <c r="D55" s="24">
        <v>237</v>
      </c>
      <c r="E55" s="24">
        <v>197</v>
      </c>
      <c r="F55" s="24">
        <v>232</v>
      </c>
      <c r="G55" s="24">
        <v>168</v>
      </c>
      <c r="H55" s="24">
        <v>175</v>
      </c>
      <c r="I55" s="24">
        <v>151</v>
      </c>
      <c r="J55" s="24">
        <v>134</v>
      </c>
      <c r="K55" s="24">
        <v>118</v>
      </c>
      <c r="L55" s="24">
        <v>132</v>
      </c>
      <c r="M55" s="46">
        <v>118</v>
      </c>
      <c r="N55" s="10"/>
      <c r="O55" s="18"/>
      <c r="P55" s="18"/>
      <c r="Q55" s="18"/>
      <c r="R55" s="18"/>
      <c r="S55" s="492" t="s">
        <v>25</v>
      </c>
      <c r="T55" s="492"/>
      <c r="U55" s="492"/>
      <c r="V55" s="492"/>
      <c r="W55" s="18"/>
      <c r="X55" s="33"/>
    </row>
    <row r="56" spans="1:24" ht="10.5" customHeight="1">
      <c r="A56" s="6"/>
      <c r="B56" s="24">
        <v>169</v>
      </c>
      <c r="C56" s="24">
        <v>165</v>
      </c>
      <c r="D56" s="24">
        <v>183</v>
      </c>
      <c r="E56" s="24">
        <v>229</v>
      </c>
      <c r="F56" s="24">
        <v>275</v>
      </c>
      <c r="G56" s="24">
        <v>288</v>
      </c>
      <c r="H56" s="24">
        <v>321</v>
      </c>
      <c r="I56" s="24">
        <v>250</v>
      </c>
      <c r="J56" s="24">
        <v>220</v>
      </c>
      <c r="K56" s="24">
        <v>173</v>
      </c>
      <c r="L56" s="24">
        <v>176</v>
      </c>
      <c r="M56" s="46">
        <v>161</v>
      </c>
      <c r="N56" s="10"/>
      <c r="O56" s="18"/>
      <c r="P56" s="18"/>
      <c r="Q56" s="18"/>
      <c r="R56" s="18"/>
      <c r="S56" s="492" t="s">
        <v>26</v>
      </c>
      <c r="T56" s="492"/>
      <c r="U56" s="492"/>
      <c r="V56" s="492"/>
      <c r="W56" s="18"/>
      <c r="X56" s="33"/>
    </row>
    <row r="57" spans="1:24" ht="10.5" customHeight="1">
      <c r="A57" s="6"/>
      <c r="B57" s="24">
        <v>74</v>
      </c>
      <c r="C57" s="24">
        <v>70</v>
      </c>
      <c r="D57" s="24">
        <v>92</v>
      </c>
      <c r="E57" s="24">
        <v>89</v>
      </c>
      <c r="F57" s="24">
        <v>135</v>
      </c>
      <c r="G57" s="24">
        <v>136</v>
      </c>
      <c r="H57" s="24">
        <v>127</v>
      </c>
      <c r="I57" s="24">
        <v>117</v>
      </c>
      <c r="J57" s="24">
        <v>114</v>
      </c>
      <c r="K57" s="24">
        <v>89</v>
      </c>
      <c r="L57" s="24">
        <v>63</v>
      </c>
      <c r="M57" s="46">
        <v>77</v>
      </c>
      <c r="N57" s="10"/>
      <c r="O57" s="18"/>
      <c r="P57" s="18"/>
      <c r="Q57" s="18"/>
      <c r="R57" s="18"/>
      <c r="S57" s="492" t="s">
        <v>30</v>
      </c>
      <c r="T57" s="492"/>
      <c r="U57" s="492"/>
      <c r="V57" s="492"/>
      <c r="W57" s="18"/>
      <c r="X57" s="33"/>
    </row>
    <row r="58" spans="1:26" ht="10.5" customHeight="1">
      <c r="A58" s="6"/>
      <c r="B58" s="24">
        <v>298</v>
      </c>
      <c r="C58" s="24">
        <v>30</v>
      </c>
      <c r="D58" s="24">
        <v>267</v>
      </c>
      <c r="E58" s="24">
        <v>16</v>
      </c>
      <c r="F58" s="24">
        <v>105</v>
      </c>
      <c r="G58" s="24">
        <v>10</v>
      </c>
      <c r="H58" s="24">
        <v>39</v>
      </c>
      <c r="I58" s="24">
        <v>0</v>
      </c>
      <c r="J58" s="24">
        <v>11</v>
      </c>
      <c r="K58" s="24">
        <v>0</v>
      </c>
      <c r="L58" s="24">
        <v>6</v>
      </c>
      <c r="M58" s="46">
        <v>0</v>
      </c>
      <c r="N58" s="10"/>
      <c r="O58" s="18"/>
      <c r="P58" s="18"/>
      <c r="Q58" s="18"/>
      <c r="R58" s="18"/>
      <c r="S58" s="492" t="s">
        <v>33</v>
      </c>
      <c r="T58" s="492"/>
      <c r="U58" s="492"/>
      <c r="V58" s="492"/>
      <c r="W58" s="18"/>
      <c r="X58" s="33"/>
      <c r="Y58" s="72"/>
      <c r="Z58" s="72"/>
    </row>
    <row r="59" spans="1:26" ht="10.5" customHeight="1">
      <c r="A59" s="6"/>
      <c r="B59" s="24">
        <v>86</v>
      </c>
      <c r="C59" s="24">
        <v>74</v>
      </c>
      <c r="D59" s="24">
        <v>105</v>
      </c>
      <c r="E59" s="24">
        <v>98</v>
      </c>
      <c r="F59" s="24">
        <v>125</v>
      </c>
      <c r="G59" s="24">
        <v>100</v>
      </c>
      <c r="H59" s="24">
        <v>104</v>
      </c>
      <c r="I59" s="24">
        <v>87</v>
      </c>
      <c r="J59" s="24">
        <v>88</v>
      </c>
      <c r="K59" s="24">
        <v>79</v>
      </c>
      <c r="L59" s="24">
        <v>77</v>
      </c>
      <c r="M59" s="46">
        <v>76</v>
      </c>
      <c r="N59" s="10"/>
      <c r="O59" s="18"/>
      <c r="P59" s="18"/>
      <c r="Q59" s="18"/>
      <c r="R59" s="18"/>
      <c r="S59" s="492" t="s">
        <v>36</v>
      </c>
      <c r="T59" s="492"/>
      <c r="U59" s="492"/>
      <c r="V59" s="492"/>
      <c r="W59" s="18"/>
      <c r="X59" s="33"/>
      <c r="Y59" s="72"/>
      <c r="Z59" s="72"/>
    </row>
    <row r="60" spans="1:24" ht="10.5" customHeight="1">
      <c r="A60" s="6"/>
      <c r="B60" s="24">
        <v>69</v>
      </c>
      <c r="C60" s="24">
        <v>74</v>
      </c>
      <c r="D60" s="24">
        <v>84</v>
      </c>
      <c r="E60" s="24">
        <v>111</v>
      </c>
      <c r="F60" s="24">
        <v>131</v>
      </c>
      <c r="G60" s="24">
        <v>127</v>
      </c>
      <c r="H60" s="24">
        <v>116</v>
      </c>
      <c r="I60" s="24">
        <v>112</v>
      </c>
      <c r="J60" s="24">
        <v>90</v>
      </c>
      <c r="K60" s="24">
        <v>93</v>
      </c>
      <c r="L60" s="24">
        <v>70</v>
      </c>
      <c r="M60" s="46">
        <v>82</v>
      </c>
      <c r="N60" s="10"/>
      <c r="O60" s="18"/>
      <c r="P60" s="18"/>
      <c r="Q60" s="18"/>
      <c r="R60" s="18"/>
      <c r="S60" s="492" t="s">
        <v>37</v>
      </c>
      <c r="T60" s="492"/>
      <c r="U60" s="492"/>
      <c r="V60" s="492"/>
      <c r="W60" s="18"/>
      <c r="X60" s="33"/>
    </row>
    <row r="61" spans="1:24" ht="10.5" customHeight="1">
      <c r="A61" s="6"/>
      <c r="B61" s="24">
        <v>89</v>
      </c>
      <c r="C61" s="24">
        <v>77</v>
      </c>
      <c r="D61" s="24">
        <v>143</v>
      </c>
      <c r="E61" s="24">
        <v>108</v>
      </c>
      <c r="F61" s="24">
        <v>155</v>
      </c>
      <c r="G61" s="24">
        <v>119</v>
      </c>
      <c r="H61" s="24">
        <v>140</v>
      </c>
      <c r="I61" s="24">
        <v>145</v>
      </c>
      <c r="J61" s="24">
        <v>119</v>
      </c>
      <c r="K61" s="24">
        <v>113</v>
      </c>
      <c r="L61" s="24">
        <v>111</v>
      </c>
      <c r="M61" s="46">
        <v>83</v>
      </c>
      <c r="N61" s="10"/>
      <c r="O61" s="18"/>
      <c r="P61" s="18"/>
      <c r="Q61" s="18"/>
      <c r="R61" s="18"/>
      <c r="S61" s="492" t="s">
        <v>68</v>
      </c>
      <c r="T61" s="492"/>
      <c r="U61" s="492"/>
      <c r="V61" s="492"/>
      <c r="W61" s="18"/>
      <c r="X61" s="33"/>
    </row>
    <row r="62" spans="1:24" ht="10.5" customHeight="1">
      <c r="A62" s="6"/>
      <c r="B62" s="24">
        <v>123</v>
      </c>
      <c r="C62" s="24">
        <v>115</v>
      </c>
      <c r="D62" s="24">
        <v>157</v>
      </c>
      <c r="E62" s="24">
        <v>159</v>
      </c>
      <c r="F62" s="24">
        <v>192</v>
      </c>
      <c r="G62" s="24">
        <v>154</v>
      </c>
      <c r="H62" s="24">
        <v>163</v>
      </c>
      <c r="I62" s="24">
        <v>133</v>
      </c>
      <c r="J62" s="24">
        <v>147</v>
      </c>
      <c r="K62" s="24">
        <v>132</v>
      </c>
      <c r="L62" s="24">
        <v>111</v>
      </c>
      <c r="M62" s="46">
        <v>106</v>
      </c>
      <c r="N62" s="10"/>
      <c r="O62" s="18"/>
      <c r="P62" s="18"/>
      <c r="Q62" s="18"/>
      <c r="R62" s="18"/>
      <c r="S62" s="492" t="s">
        <v>69</v>
      </c>
      <c r="T62" s="492"/>
      <c r="U62" s="492"/>
      <c r="V62" s="492"/>
      <c r="W62" s="18"/>
      <c r="X62" s="33"/>
    </row>
    <row r="63" spans="1:24" ht="8.25" customHeight="1">
      <c r="A63" s="6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46"/>
      <c r="N63" s="10"/>
      <c r="O63" s="7"/>
      <c r="P63" s="7"/>
      <c r="Q63" s="7"/>
      <c r="R63" s="7"/>
      <c r="S63" s="7"/>
      <c r="T63" s="7"/>
      <c r="U63" s="7"/>
      <c r="V63" s="7"/>
      <c r="W63" s="7"/>
      <c r="X63" s="33"/>
    </row>
    <row r="64" spans="1:26" s="11" customFormat="1" ht="10.5" customHeight="1">
      <c r="A64" s="64"/>
      <c r="B64" s="82">
        <v>726</v>
      </c>
      <c r="C64" s="82">
        <v>689</v>
      </c>
      <c r="D64" s="82">
        <v>913</v>
      </c>
      <c r="E64" s="82">
        <v>891</v>
      </c>
      <c r="F64" s="82">
        <v>1251</v>
      </c>
      <c r="G64" s="82">
        <v>1330</v>
      </c>
      <c r="H64" s="82">
        <v>1362</v>
      </c>
      <c r="I64" s="82">
        <v>1283</v>
      </c>
      <c r="J64" s="82">
        <v>1222</v>
      </c>
      <c r="K64" s="82">
        <v>1055</v>
      </c>
      <c r="L64" s="82">
        <v>931</v>
      </c>
      <c r="M64" s="101">
        <v>802</v>
      </c>
      <c r="N64" s="58"/>
      <c r="O64" s="486" t="s">
        <v>70</v>
      </c>
      <c r="P64" s="486"/>
      <c r="Q64" s="486"/>
      <c r="R64" s="486"/>
      <c r="S64" s="486"/>
      <c r="T64" s="486"/>
      <c r="U64" s="486"/>
      <c r="V64" s="486"/>
      <c r="W64" s="13"/>
      <c r="X64" s="52"/>
      <c r="Y64" s="77"/>
      <c r="Z64" s="77"/>
    </row>
    <row r="65" spans="1:24" ht="10.5" customHeight="1">
      <c r="A65" s="6"/>
      <c r="B65" s="24">
        <v>121</v>
      </c>
      <c r="C65" s="24">
        <v>117</v>
      </c>
      <c r="D65" s="24">
        <v>176</v>
      </c>
      <c r="E65" s="24">
        <v>175</v>
      </c>
      <c r="F65" s="24">
        <v>228</v>
      </c>
      <c r="G65" s="24">
        <v>209</v>
      </c>
      <c r="H65" s="24">
        <v>230</v>
      </c>
      <c r="I65" s="24">
        <v>212</v>
      </c>
      <c r="J65" s="24">
        <v>181</v>
      </c>
      <c r="K65" s="24">
        <v>168</v>
      </c>
      <c r="L65" s="24">
        <v>154</v>
      </c>
      <c r="M65" s="46">
        <v>132</v>
      </c>
      <c r="N65" s="10"/>
      <c r="O65" s="18"/>
      <c r="P65" s="18"/>
      <c r="Q65" s="18"/>
      <c r="R65" s="18"/>
      <c r="S65" s="492" t="s">
        <v>25</v>
      </c>
      <c r="T65" s="492"/>
      <c r="U65" s="492"/>
      <c r="V65" s="492"/>
      <c r="W65" s="18"/>
      <c r="X65" s="33"/>
    </row>
    <row r="66" spans="1:24" ht="10.5" customHeight="1">
      <c r="A66" s="6"/>
      <c r="B66" s="24">
        <v>187</v>
      </c>
      <c r="C66" s="24">
        <v>180</v>
      </c>
      <c r="D66" s="24">
        <v>238</v>
      </c>
      <c r="E66" s="24">
        <v>206</v>
      </c>
      <c r="F66" s="24">
        <v>270</v>
      </c>
      <c r="G66" s="24">
        <v>310</v>
      </c>
      <c r="H66" s="24">
        <v>308</v>
      </c>
      <c r="I66" s="24">
        <v>275</v>
      </c>
      <c r="J66" s="24">
        <v>282</v>
      </c>
      <c r="K66" s="24">
        <v>262</v>
      </c>
      <c r="L66" s="24">
        <v>236</v>
      </c>
      <c r="M66" s="46">
        <v>199</v>
      </c>
      <c r="N66" s="10"/>
      <c r="O66" s="18"/>
      <c r="P66" s="18"/>
      <c r="Q66" s="18"/>
      <c r="R66" s="18"/>
      <c r="S66" s="492" t="s">
        <v>26</v>
      </c>
      <c r="T66" s="492"/>
      <c r="U66" s="492"/>
      <c r="V66" s="492"/>
      <c r="W66" s="18"/>
      <c r="X66" s="33"/>
    </row>
    <row r="67" spans="1:24" ht="10.5" customHeight="1">
      <c r="A67" s="6"/>
      <c r="B67" s="24">
        <v>179</v>
      </c>
      <c r="C67" s="24">
        <v>143</v>
      </c>
      <c r="D67" s="24">
        <v>196</v>
      </c>
      <c r="E67" s="24">
        <v>187</v>
      </c>
      <c r="F67" s="24">
        <v>292</v>
      </c>
      <c r="G67" s="24">
        <v>333</v>
      </c>
      <c r="H67" s="24">
        <v>347</v>
      </c>
      <c r="I67" s="24">
        <v>338</v>
      </c>
      <c r="J67" s="24">
        <v>311</v>
      </c>
      <c r="K67" s="24">
        <v>245</v>
      </c>
      <c r="L67" s="24">
        <v>248</v>
      </c>
      <c r="M67" s="46">
        <v>198</v>
      </c>
      <c r="N67" s="10"/>
      <c r="O67" s="18"/>
      <c r="P67" s="18"/>
      <c r="Q67" s="18"/>
      <c r="R67" s="18"/>
      <c r="S67" s="492" t="s">
        <v>30</v>
      </c>
      <c r="T67" s="492"/>
      <c r="U67" s="492"/>
      <c r="V67" s="492"/>
      <c r="W67" s="18"/>
      <c r="X67" s="33"/>
    </row>
    <row r="68" spans="1:24" ht="10.5" customHeight="1">
      <c r="A68" s="6"/>
      <c r="B68" s="24">
        <v>156</v>
      </c>
      <c r="C68" s="24">
        <v>149</v>
      </c>
      <c r="D68" s="24">
        <v>182</v>
      </c>
      <c r="E68" s="24">
        <v>194</v>
      </c>
      <c r="F68" s="24">
        <v>293</v>
      </c>
      <c r="G68" s="24">
        <v>321</v>
      </c>
      <c r="H68" s="24">
        <v>292</v>
      </c>
      <c r="I68" s="24">
        <v>291</v>
      </c>
      <c r="J68" s="24">
        <v>287</v>
      </c>
      <c r="K68" s="24">
        <v>223</v>
      </c>
      <c r="L68" s="24">
        <v>190</v>
      </c>
      <c r="M68" s="46">
        <v>175</v>
      </c>
      <c r="N68" s="10"/>
      <c r="O68" s="18"/>
      <c r="P68" s="18"/>
      <c r="Q68" s="18"/>
      <c r="R68" s="18"/>
      <c r="S68" s="492" t="s">
        <v>33</v>
      </c>
      <c r="T68" s="492"/>
      <c r="U68" s="492"/>
      <c r="V68" s="492"/>
      <c r="W68" s="18"/>
      <c r="X68" s="33"/>
    </row>
    <row r="69" spans="1:24" ht="10.5" customHeight="1">
      <c r="A69" s="6"/>
      <c r="B69" s="24">
        <v>83</v>
      </c>
      <c r="C69" s="24">
        <v>100</v>
      </c>
      <c r="D69" s="24">
        <v>121</v>
      </c>
      <c r="E69" s="24">
        <v>129</v>
      </c>
      <c r="F69" s="24">
        <v>168</v>
      </c>
      <c r="G69" s="24">
        <v>157</v>
      </c>
      <c r="H69" s="24">
        <v>185</v>
      </c>
      <c r="I69" s="24">
        <v>167</v>
      </c>
      <c r="J69" s="24">
        <v>161</v>
      </c>
      <c r="K69" s="24">
        <v>157</v>
      </c>
      <c r="L69" s="24">
        <v>103</v>
      </c>
      <c r="M69" s="46">
        <v>98</v>
      </c>
      <c r="N69" s="10"/>
      <c r="O69" s="18"/>
      <c r="P69" s="18"/>
      <c r="Q69" s="18"/>
      <c r="R69" s="18"/>
      <c r="S69" s="492" t="s">
        <v>36</v>
      </c>
      <c r="T69" s="492"/>
      <c r="U69" s="492"/>
      <c r="V69" s="492"/>
      <c r="W69" s="18"/>
      <c r="X69" s="33"/>
    </row>
    <row r="70" spans="1:24" ht="8.25" customHeight="1">
      <c r="A70" s="6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46"/>
      <c r="N70" s="10"/>
      <c r="O70" s="18"/>
      <c r="P70" s="18"/>
      <c r="Q70" s="18"/>
      <c r="R70" s="18"/>
      <c r="S70" s="18"/>
      <c r="T70" s="18"/>
      <c r="U70" s="18"/>
      <c r="V70" s="18"/>
      <c r="W70" s="18"/>
      <c r="X70" s="33"/>
    </row>
    <row r="71" spans="1:26" s="11" customFormat="1" ht="10.5" customHeight="1">
      <c r="A71" s="64"/>
      <c r="B71" s="82">
        <v>1222</v>
      </c>
      <c r="C71" s="82">
        <v>1130</v>
      </c>
      <c r="D71" s="82">
        <v>898</v>
      </c>
      <c r="E71" s="82">
        <v>901</v>
      </c>
      <c r="F71" s="82">
        <v>866</v>
      </c>
      <c r="G71" s="82">
        <v>936</v>
      </c>
      <c r="H71" s="82">
        <v>741</v>
      </c>
      <c r="I71" s="82">
        <v>818</v>
      </c>
      <c r="J71" s="82">
        <v>815</v>
      </c>
      <c r="K71" s="82">
        <v>1093</v>
      </c>
      <c r="L71" s="82">
        <v>1059</v>
      </c>
      <c r="M71" s="101">
        <v>1325</v>
      </c>
      <c r="N71" s="58"/>
      <c r="O71" s="486" t="s">
        <v>71</v>
      </c>
      <c r="P71" s="486"/>
      <c r="Q71" s="486"/>
      <c r="R71" s="486"/>
      <c r="S71" s="486"/>
      <c r="T71" s="486"/>
      <c r="U71" s="486"/>
      <c r="V71" s="486"/>
      <c r="W71" s="13"/>
      <c r="X71" s="52"/>
      <c r="Y71" s="77"/>
      <c r="Z71" s="77"/>
    </row>
    <row r="72" spans="1:24" ht="10.5" customHeight="1">
      <c r="A72" s="6"/>
      <c r="B72" s="24">
        <v>85</v>
      </c>
      <c r="C72" s="24">
        <v>74</v>
      </c>
      <c r="D72" s="24">
        <v>128</v>
      </c>
      <c r="E72" s="24">
        <v>104</v>
      </c>
      <c r="F72" s="24">
        <v>113</v>
      </c>
      <c r="G72" s="24">
        <v>128</v>
      </c>
      <c r="H72" s="24">
        <v>85</v>
      </c>
      <c r="I72" s="24">
        <v>80</v>
      </c>
      <c r="J72" s="24">
        <v>65</v>
      </c>
      <c r="K72" s="24">
        <v>72</v>
      </c>
      <c r="L72" s="24">
        <v>66</v>
      </c>
      <c r="M72" s="46">
        <v>94</v>
      </c>
      <c r="N72" s="10"/>
      <c r="O72" s="18"/>
      <c r="P72" s="18"/>
      <c r="Q72" s="18"/>
      <c r="R72" s="18"/>
      <c r="S72" s="492" t="s">
        <v>25</v>
      </c>
      <c r="T72" s="492"/>
      <c r="U72" s="492"/>
      <c r="V72" s="492"/>
      <c r="W72" s="18"/>
      <c r="X72" s="33"/>
    </row>
    <row r="73" spans="1:24" ht="10.5" customHeight="1">
      <c r="A73" s="6"/>
      <c r="B73" s="24">
        <v>338</v>
      </c>
      <c r="C73" s="24">
        <v>299</v>
      </c>
      <c r="D73" s="24">
        <v>228</v>
      </c>
      <c r="E73" s="24">
        <v>192</v>
      </c>
      <c r="F73" s="24">
        <v>183</v>
      </c>
      <c r="G73" s="24">
        <v>186</v>
      </c>
      <c r="H73" s="24">
        <v>160</v>
      </c>
      <c r="I73" s="24">
        <v>197</v>
      </c>
      <c r="J73" s="24">
        <v>143</v>
      </c>
      <c r="K73" s="24">
        <v>230</v>
      </c>
      <c r="L73" s="24">
        <v>210</v>
      </c>
      <c r="M73" s="46">
        <v>288</v>
      </c>
      <c r="N73" s="10"/>
      <c r="O73" s="18"/>
      <c r="P73" s="18"/>
      <c r="Q73" s="18"/>
      <c r="R73" s="18"/>
      <c r="S73" s="492" t="s">
        <v>26</v>
      </c>
      <c r="T73" s="492"/>
      <c r="U73" s="492"/>
      <c r="V73" s="492"/>
      <c r="W73" s="18"/>
      <c r="X73" s="33"/>
    </row>
    <row r="74" spans="1:24" ht="10.5" customHeight="1">
      <c r="A74" s="6"/>
      <c r="B74" s="24">
        <v>382</v>
      </c>
      <c r="C74" s="24">
        <v>340</v>
      </c>
      <c r="D74" s="24">
        <v>236</v>
      </c>
      <c r="E74" s="24">
        <v>260</v>
      </c>
      <c r="F74" s="24">
        <v>251</v>
      </c>
      <c r="G74" s="24">
        <v>277</v>
      </c>
      <c r="H74" s="24">
        <v>233</v>
      </c>
      <c r="I74" s="24">
        <v>248</v>
      </c>
      <c r="J74" s="24">
        <v>289</v>
      </c>
      <c r="K74" s="24">
        <v>377</v>
      </c>
      <c r="L74" s="24">
        <v>395</v>
      </c>
      <c r="M74" s="46">
        <v>449</v>
      </c>
      <c r="N74" s="10"/>
      <c r="O74" s="18"/>
      <c r="P74" s="18"/>
      <c r="Q74" s="18"/>
      <c r="R74" s="18"/>
      <c r="S74" s="492" t="s">
        <v>30</v>
      </c>
      <c r="T74" s="492"/>
      <c r="U74" s="492"/>
      <c r="V74" s="492"/>
      <c r="W74" s="18"/>
      <c r="X74" s="33"/>
    </row>
    <row r="75" spans="1:24" ht="10.5" customHeight="1">
      <c r="A75" s="6"/>
      <c r="B75" s="37">
        <v>0</v>
      </c>
      <c r="C75" s="24">
        <v>0</v>
      </c>
      <c r="D75" s="37">
        <v>0</v>
      </c>
      <c r="E75" s="24">
        <v>0</v>
      </c>
      <c r="F75" s="37">
        <v>0</v>
      </c>
      <c r="G75" s="24">
        <v>0</v>
      </c>
      <c r="H75" s="37">
        <v>0</v>
      </c>
      <c r="I75" s="24">
        <v>0</v>
      </c>
      <c r="J75" s="37">
        <v>0</v>
      </c>
      <c r="K75" s="24">
        <v>0</v>
      </c>
      <c r="L75" s="37">
        <v>0</v>
      </c>
      <c r="M75" s="46">
        <v>0</v>
      </c>
      <c r="N75" s="10"/>
      <c r="O75" s="18"/>
      <c r="P75" s="18"/>
      <c r="Q75" s="18"/>
      <c r="R75" s="18"/>
      <c r="S75" s="492" t="s">
        <v>33</v>
      </c>
      <c r="T75" s="492"/>
      <c r="U75" s="492"/>
      <c r="V75" s="492"/>
      <c r="W75" s="18"/>
      <c r="X75" s="33"/>
    </row>
    <row r="76" spans="1:24" ht="10.5" customHeight="1">
      <c r="A76" s="6"/>
      <c r="B76" s="24">
        <v>162</v>
      </c>
      <c r="C76" s="24">
        <v>168</v>
      </c>
      <c r="D76" s="24">
        <v>114</v>
      </c>
      <c r="E76" s="24">
        <v>123</v>
      </c>
      <c r="F76" s="24">
        <v>118</v>
      </c>
      <c r="G76" s="24">
        <v>112</v>
      </c>
      <c r="H76" s="24">
        <v>71</v>
      </c>
      <c r="I76" s="24">
        <v>85</v>
      </c>
      <c r="J76" s="24">
        <v>84</v>
      </c>
      <c r="K76" s="24">
        <v>108</v>
      </c>
      <c r="L76" s="24">
        <v>102</v>
      </c>
      <c r="M76" s="46">
        <v>129</v>
      </c>
      <c r="N76" s="10"/>
      <c r="O76" s="18"/>
      <c r="P76" s="18"/>
      <c r="Q76" s="18"/>
      <c r="R76" s="18"/>
      <c r="S76" s="492" t="s">
        <v>36</v>
      </c>
      <c r="T76" s="492"/>
      <c r="U76" s="492"/>
      <c r="V76" s="492"/>
      <c r="W76" s="18"/>
      <c r="X76" s="33"/>
    </row>
    <row r="77" spans="1:24" ht="10.5" customHeight="1">
      <c r="A77" s="6"/>
      <c r="B77" s="24">
        <v>48</v>
      </c>
      <c r="C77" s="24">
        <v>43</v>
      </c>
      <c r="D77" s="24">
        <v>28</v>
      </c>
      <c r="E77" s="24">
        <v>33</v>
      </c>
      <c r="F77" s="24">
        <v>26</v>
      </c>
      <c r="G77" s="24">
        <v>36</v>
      </c>
      <c r="H77" s="24">
        <v>28</v>
      </c>
      <c r="I77" s="24">
        <v>36</v>
      </c>
      <c r="J77" s="24">
        <v>24</v>
      </c>
      <c r="K77" s="24">
        <v>45</v>
      </c>
      <c r="L77" s="24">
        <v>44</v>
      </c>
      <c r="M77" s="46">
        <v>64</v>
      </c>
      <c r="N77" s="10"/>
      <c r="O77" s="18"/>
      <c r="P77" s="18"/>
      <c r="Q77" s="18"/>
      <c r="R77" s="18"/>
      <c r="S77" s="492" t="s">
        <v>37</v>
      </c>
      <c r="T77" s="492"/>
      <c r="U77" s="492"/>
      <c r="V77" s="492"/>
      <c r="W77" s="18"/>
      <c r="X77" s="33"/>
    </row>
    <row r="78" spans="1:24" ht="10.5" customHeight="1">
      <c r="A78" s="6"/>
      <c r="B78" s="24">
        <v>207</v>
      </c>
      <c r="C78" s="24">
        <v>206</v>
      </c>
      <c r="D78" s="24">
        <v>164</v>
      </c>
      <c r="E78" s="24">
        <v>189</v>
      </c>
      <c r="F78" s="24">
        <v>175</v>
      </c>
      <c r="G78" s="24">
        <v>197</v>
      </c>
      <c r="H78" s="24">
        <v>164</v>
      </c>
      <c r="I78" s="24">
        <v>172</v>
      </c>
      <c r="J78" s="24">
        <v>210</v>
      </c>
      <c r="K78" s="24">
        <v>261</v>
      </c>
      <c r="L78" s="24">
        <v>242</v>
      </c>
      <c r="M78" s="46">
        <v>301</v>
      </c>
      <c r="N78" s="10"/>
      <c r="O78" s="18"/>
      <c r="P78" s="18"/>
      <c r="Q78" s="18"/>
      <c r="R78" s="18"/>
      <c r="S78" s="492" t="s">
        <v>68</v>
      </c>
      <c r="T78" s="492"/>
      <c r="U78" s="492"/>
      <c r="V78" s="492"/>
      <c r="W78" s="18"/>
      <c r="X78" s="33"/>
    </row>
    <row r="79" spans="1:24" ht="10.5" customHeight="1">
      <c r="A79" s="6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9"/>
      <c r="N79" s="60"/>
      <c r="O79" s="53"/>
      <c r="P79" s="53"/>
      <c r="Q79" s="53"/>
      <c r="R79" s="54"/>
      <c r="S79" s="28"/>
      <c r="T79" s="28"/>
      <c r="U79" s="28"/>
      <c r="V79" s="28"/>
      <c r="W79" s="28"/>
      <c r="X79" s="39"/>
    </row>
    <row r="80" spans="1:24" ht="10.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X80" s="6"/>
    </row>
    <row r="81" spans="1:24" ht="10.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X81" s="6"/>
    </row>
    <row r="82" spans="1:24" ht="10.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X82" s="6"/>
    </row>
    <row r="83" spans="1:24" ht="10.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X83" s="6"/>
    </row>
    <row r="84" spans="1:24" ht="10.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X84" s="6"/>
    </row>
    <row r="85" spans="1:24" ht="10.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X85" s="6"/>
    </row>
    <row r="86" spans="1:24" ht="10.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X86" s="6"/>
    </row>
    <row r="87" spans="1:24" ht="10.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X87" s="6"/>
    </row>
    <row r="88" spans="1:24" ht="10.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X88" s="6"/>
    </row>
    <row r="89" spans="1:24" ht="10.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X89" s="6"/>
    </row>
  </sheetData>
  <mergeCells count="70">
    <mergeCell ref="O71:V71"/>
    <mergeCell ref="S72:V72"/>
    <mergeCell ref="S73:V73"/>
    <mergeCell ref="S74:V74"/>
    <mergeCell ref="S75:V75"/>
    <mergeCell ref="S76:V76"/>
    <mergeCell ref="S77:V77"/>
    <mergeCell ref="S78:V78"/>
    <mergeCell ref="S59:V59"/>
    <mergeCell ref="S60:V60"/>
    <mergeCell ref="S68:V68"/>
    <mergeCell ref="S69:V69"/>
    <mergeCell ref="S61:V61"/>
    <mergeCell ref="S62:V62"/>
    <mergeCell ref="O64:V64"/>
    <mergeCell ref="S65:V65"/>
    <mergeCell ref="S66:V66"/>
    <mergeCell ref="S67:V67"/>
    <mergeCell ref="S55:V55"/>
    <mergeCell ref="S56:V56"/>
    <mergeCell ref="S57:V57"/>
    <mergeCell ref="S58:V58"/>
    <mergeCell ref="S50:V50"/>
    <mergeCell ref="S51:V51"/>
    <mergeCell ref="S52:V52"/>
    <mergeCell ref="O54:V54"/>
    <mergeCell ref="O46:V46"/>
    <mergeCell ref="S47:V47"/>
    <mergeCell ref="S48:V48"/>
    <mergeCell ref="S49:V49"/>
    <mergeCell ref="S41:V41"/>
    <mergeCell ref="S42:V42"/>
    <mergeCell ref="S43:V43"/>
    <mergeCell ref="S44:V44"/>
    <mergeCell ref="S36:V36"/>
    <mergeCell ref="O38:V38"/>
    <mergeCell ref="S39:V39"/>
    <mergeCell ref="S40:V40"/>
    <mergeCell ref="S30:V30"/>
    <mergeCell ref="O32:V32"/>
    <mergeCell ref="S34:V34"/>
    <mergeCell ref="S35:V35"/>
    <mergeCell ref="O26:V26"/>
    <mergeCell ref="S27:V27"/>
    <mergeCell ref="S28:V28"/>
    <mergeCell ref="S29:V29"/>
    <mergeCell ref="S21:V21"/>
    <mergeCell ref="S22:V22"/>
    <mergeCell ref="S23:V23"/>
    <mergeCell ref="S24:V24"/>
    <mergeCell ref="O9:V9"/>
    <mergeCell ref="S10:V10"/>
    <mergeCell ref="S11:V11"/>
    <mergeCell ref="S12:V12"/>
    <mergeCell ref="B4:W4"/>
    <mergeCell ref="F6:G6"/>
    <mergeCell ref="B6:C6"/>
    <mergeCell ref="D6:E6"/>
    <mergeCell ref="H6:I6"/>
    <mergeCell ref="N6:W7"/>
    <mergeCell ref="B3:W3"/>
    <mergeCell ref="S33:V33"/>
    <mergeCell ref="J6:K6"/>
    <mergeCell ref="L6:M6"/>
    <mergeCell ref="S13:V13"/>
    <mergeCell ref="S14:V14"/>
    <mergeCell ref="O16:V16"/>
    <mergeCell ref="S17:V17"/>
    <mergeCell ref="S18:V18"/>
    <mergeCell ref="O20:V20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50"/>
  <dimension ref="A1:W95"/>
  <sheetViews>
    <sheetView view="pageBreakPreview" zoomScale="60" workbookViewId="0" topLeftCell="A43">
      <selection activeCell="AD15" sqref="AD15"/>
    </sheetView>
  </sheetViews>
  <sheetFormatPr defaultColWidth="9.00390625" defaultRowHeight="13.5"/>
  <cols>
    <col min="1" max="11" width="1.625" style="2" customWidth="1"/>
    <col min="12" max="21" width="8.25390625" style="2" customWidth="1"/>
    <col min="22" max="22" width="1.625" style="2" customWidth="1"/>
    <col min="23" max="23" width="1.75390625" style="2" customWidth="1"/>
    <col min="24" max="24" width="1.875" style="2" customWidth="1"/>
    <col min="25" max="16384" width="9.00390625" style="2" customWidth="1"/>
  </cols>
  <sheetData>
    <row r="1" ht="10.5" customHeight="1">
      <c r="A1" s="1" t="s">
        <v>419</v>
      </c>
    </row>
    <row r="2" ht="10.5" customHeight="1"/>
    <row r="3" spans="2:22" s="4" customFormat="1" ht="18" customHeight="1">
      <c r="B3" s="499" t="s">
        <v>596</v>
      </c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  <c r="P3" s="499"/>
      <c r="Q3" s="499"/>
      <c r="R3" s="499"/>
      <c r="S3" s="499"/>
      <c r="T3" s="499"/>
      <c r="U3" s="499"/>
      <c r="V3" s="94"/>
    </row>
    <row r="4" spans="2:22" ht="12.75" customHeight="1">
      <c r="B4" s="498" t="s">
        <v>597</v>
      </c>
      <c r="C4" s="498"/>
      <c r="D4" s="498"/>
      <c r="E4" s="498"/>
      <c r="F4" s="498"/>
      <c r="G4" s="498"/>
      <c r="H4" s="498"/>
      <c r="I4" s="498"/>
      <c r="J4" s="498"/>
      <c r="K4" s="498"/>
      <c r="L4" s="498"/>
      <c r="M4" s="498"/>
      <c r="N4" s="498"/>
      <c r="O4" s="498"/>
      <c r="P4" s="498"/>
      <c r="Q4" s="498"/>
      <c r="R4" s="498"/>
      <c r="S4" s="498"/>
      <c r="T4" s="498"/>
      <c r="U4" s="498"/>
      <c r="V4" s="63"/>
    </row>
    <row r="5" spans="3:22" ht="12.75" customHeight="1"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2:22" ht="15.75" customHeight="1">
      <c r="B6" s="512" t="s">
        <v>11</v>
      </c>
      <c r="C6" s="512"/>
      <c r="D6" s="512"/>
      <c r="E6" s="512"/>
      <c r="F6" s="512"/>
      <c r="G6" s="512"/>
      <c r="H6" s="512"/>
      <c r="I6" s="512"/>
      <c r="J6" s="512"/>
      <c r="K6" s="376"/>
      <c r="L6" s="515" t="s">
        <v>48</v>
      </c>
      <c r="M6" s="515"/>
      <c r="N6" s="515" t="s">
        <v>49</v>
      </c>
      <c r="O6" s="515"/>
      <c r="P6" s="515" t="s">
        <v>50</v>
      </c>
      <c r="Q6" s="515"/>
      <c r="R6" s="515" t="s">
        <v>51</v>
      </c>
      <c r="S6" s="515"/>
      <c r="T6" s="515" t="s">
        <v>52</v>
      </c>
      <c r="U6" s="515"/>
      <c r="V6" s="8"/>
    </row>
    <row r="7" spans="2:22" ht="15.75" customHeight="1">
      <c r="B7" s="513"/>
      <c r="C7" s="513"/>
      <c r="D7" s="513"/>
      <c r="E7" s="513"/>
      <c r="F7" s="513"/>
      <c r="G7" s="513"/>
      <c r="H7" s="513"/>
      <c r="I7" s="513"/>
      <c r="J7" s="513"/>
      <c r="K7" s="377"/>
      <c r="L7" s="95" t="s">
        <v>97</v>
      </c>
      <c r="M7" s="95" t="s">
        <v>98</v>
      </c>
      <c r="N7" s="95" t="s">
        <v>97</v>
      </c>
      <c r="O7" s="95" t="s">
        <v>98</v>
      </c>
      <c r="P7" s="95" t="s">
        <v>97</v>
      </c>
      <c r="Q7" s="95" t="s">
        <v>98</v>
      </c>
      <c r="R7" s="95" t="s">
        <v>97</v>
      </c>
      <c r="S7" s="95" t="s">
        <v>98</v>
      </c>
      <c r="T7" s="95" t="s">
        <v>97</v>
      </c>
      <c r="U7" s="95" t="s">
        <v>98</v>
      </c>
      <c r="V7" s="8"/>
    </row>
    <row r="8" spans="2:13" ht="10.5" customHeight="1">
      <c r="B8" s="7"/>
      <c r="C8" s="7"/>
      <c r="D8" s="7"/>
      <c r="E8" s="7"/>
      <c r="F8" s="7"/>
      <c r="G8" s="7"/>
      <c r="H8" s="7"/>
      <c r="I8" s="7"/>
      <c r="J8" s="7"/>
      <c r="K8" s="9"/>
      <c r="L8" s="49"/>
      <c r="M8" s="7"/>
    </row>
    <row r="9" spans="2:22" s="11" customFormat="1" ht="10.5" customHeight="1">
      <c r="B9" s="12"/>
      <c r="C9" s="486" t="s">
        <v>60</v>
      </c>
      <c r="D9" s="486"/>
      <c r="E9" s="486"/>
      <c r="F9" s="486"/>
      <c r="G9" s="486"/>
      <c r="H9" s="486"/>
      <c r="I9" s="486"/>
      <c r="J9" s="486"/>
      <c r="K9" s="14"/>
      <c r="L9" s="81">
        <v>554</v>
      </c>
      <c r="M9" s="82">
        <v>524</v>
      </c>
      <c r="N9" s="82">
        <v>701</v>
      </c>
      <c r="O9" s="82">
        <v>666</v>
      </c>
      <c r="P9" s="82">
        <v>544</v>
      </c>
      <c r="Q9" s="82">
        <v>567</v>
      </c>
      <c r="R9" s="82">
        <v>436</v>
      </c>
      <c r="S9" s="82">
        <v>521</v>
      </c>
      <c r="T9" s="82">
        <v>411</v>
      </c>
      <c r="U9" s="82">
        <v>489</v>
      </c>
      <c r="V9" s="16"/>
    </row>
    <row r="10" spans="2:22" ht="10.5" customHeight="1">
      <c r="B10" s="7"/>
      <c r="C10" s="18"/>
      <c r="D10" s="18"/>
      <c r="E10" s="18"/>
      <c r="F10" s="18"/>
      <c r="G10" s="492" t="s">
        <v>25</v>
      </c>
      <c r="H10" s="492"/>
      <c r="I10" s="492"/>
      <c r="J10" s="492"/>
      <c r="K10" s="19"/>
      <c r="L10" s="26">
        <v>124</v>
      </c>
      <c r="M10" s="22">
        <v>104</v>
      </c>
      <c r="N10" s="22">
        <v>145</v>
      </c>
      <c r="O10" s="22">
        <v>135</v>
      </c>
      <c r="P10" s="22">
        <v>119</v>
      </c>
      <c r="Q10" s="22">
        <v>136</v>
      </c>
      <c r="R10" s="22">
        <v>104</v>
      </c>
      <c r="S10" s="22">
        <v>118</v>
      </c>
      <c r="T10" s="22">
        <v>95</v>
      </c>
      <c r="U10" s="22">
        <v>107</v>
      </c>
      <c r="V10" s="43"/>
    </row>
    <row r="11" spans="2:22" ht="10.5" customHeight="1">
      <c r="B11" s="7"/>
      <c r="C11" s="18"/>
      <c r="D11" s="18"/>
      <c r="E11" s="18"/>
      <c r="F11" s="18"/>
      <c r="G11" s="492" t="s">
        <v>26</v>
      </c>
      <c r="H11" s="492"/>
      <c r="I11" s="492"/>
      <c r="J11" s="492"/>
      <c r="K11" s="19"/>
      <c r="L11" s="26">
        <v>89</v>
      </c>
      <c r="M11" s="22">
        <v>93</v>
      </c>
      <c r="N11" s="22">
        <v>113</v>
      </c>
      <c r="O11" s="22">
        <v>112</v>
      </c>
      <c r="P11" s="22">
        <v>102</v>
      </c>
      <c r="Q11" s="22">
        <v>93</v>
      </c>
      <c r="R11" s="22">
        <v>87</v>
      </c>
      <c r="S11" s="22">
        <v>90</v>
      </c>
      <c r="T11" s="22">
        <v>59</v>
      </c>
      <c r="U11" s="22">
        <v>79</v>
      </c>
      <c r="V11" s="43"/>
    </row>
    <row r="12" spans="2:22" ht="10.5" customHeight="1">
      <c r="B12" s="7"/>
      <c r="C12" s="18"/>
      <c r="D12" s="18"/>
      <c r="E12" s="18"/>
      <c r="F12" s="18"/>
      <c r="G12" s="492" t="s">
        <v>30</v>
      </c>
      <c r="H12" s="492"/>
      <c r="I12" s="492"/>
      <c r="J12" s="492"/>
      <c r="K12" s="19"/>
      <c r="L12" s="26">
        <v>140</v>
      </c>
      <c r="M12" s="22">
        <v>141</v>
      </c>
      <c r="N12" s="22">
        <v>197</v>
      </c>
      <c r="O12" s="22">
        <v>173</v>
      </c>
      <c r="P12" s="22">
        <v>132</v>
      </c>
      <c r="Q12" s="22">
        <v>138</v>
      </c>
      <c r="R12" s="22">
        <v>99</v>
      </c>
      <c r="S12" s="22">
        <v>112</v>
      </c>
      <c r="T12" s="22">
        <v>96</v>
      </c>
      <c r="U12" s="22">
        <v>123</v>
      </c>
      <c r="V12" s="43"/>
    </row>
    <row r="13" spans="2:22" ht="10.5" customHeight="1">
      <c r="B13" s="7"/>
      <c r="C13" s="18"/>
      <c r="D13" s="18"/>
      <c r="E13" s="18"/>
      <c r="F13" s="18"/>
      <c r="G13" s="492" t="s">
        <v>33</v>
      </c>
      <c r="H13" s="492"/>
      <c r="I13" s="492"/>
      <c r="J13" s="492"/>
      <c r="K13" s="19"/>
      <c r="L13" s="26">
        <v>136</v>
      </c>
      <c r="M13" s="22">
        <v>119</v>
      </c>
      <c r="N13" s="22">
        <v>165</v>
      </c>
      <c r="O13" s="22">
        <v>170</v>
      </c>
      <c r="P13" s="22">
        <v>124</v>
      </c>
      <c r="Q13" s="22">
        <v>121</v>
      </c>
      <c r="R13" s="22">
        <v>100</v>
      </c>
      <c r="S13" s="22">
        <v>125</v>
      </c>
      <c r="T13" s="22">
        <v>110</v>
      </c>
      <c r="U13" s="22">
        <v>130</v>
      </c>
      <c r="V13" s="43"/>
    </row>
    <row r="14" spans="2:22" ht="10.5" customHeight="1">
      <c r="B14" s="7"/>
      <c r="C14" s="18"/>
      <c r="D14" s="18"/>
      <c r="E14" s="18"/>
      <c r="F14" s="18"/>
      <c r="G14" s="492" t="s">
        <v>36</v>
      </c>
      <c r="H14" s="492"/>
      <c r="I14" s="492"/>
      <c r="J14" s="492"/>
      <c r="K14" s="19"/>
      <c r="L14" s="26">
        <v>65</v>
      </c>
      <c r="M14" s="22">
        <v>67</v>
      </c>
      <c r="N14" s="22">
        <v>81</v>
      </c>
      <c r="O14" s="22">
        <v>76</v>
      </c>
      <c r="P14" s="22">
        <v>67</v>
      </c>
      <c r="Q14" s="22">
        <v>79</v>
      </c>
      <c r="R14" s="22">
        <v>46</v>
      </c>
      <c r="S14" s="22">
        <v>76</v>
      </c>
      <c r="T14" s="22">
        <v>51</v>
      </c>
      <c r="U14" s="22">
        <v>50</v>
      </c>
      <c r="V14" s="43"/>
    </row>
    <row r="15" spans="2:22" ht="8.25" customHeight="1">
      <c r="B15" s="7"/>
      <c r="C15" s="18"/>
      <c r="D15" s="18"/>
      <c r="E15" s="18"/>
      <c r="F15" s="18"/>
      <c r="G15" s="18"/>
      <c r="H15" s="18"/>
      <c r="I15" s="18"/>
      <c r="J15" s="18"/>
      <c r="K15" s="19"/>
      <c r="L15" s="26"/>
      <c r="M15" s="22"/>
      <c r="N15" s="22"/>
      <c r="O15" s="22"/>
      <c r="P15" s="22"/>
      <c r="Q15" s="22"/>
      <c r="R15" s="22"/>
      <c r="S15" s="22"/>
      <c r="T15" s="22"/>
      <c r="U15" s="22"/>
      <c r="V15" s="43"/>
    </row>
    <row r="16" spans="2:22" s="11" customFormat="1" ht="10.5" customHeight="1">
      <c r="B16" s="12"/>
      <c r="C16" s="486" t="s">
        <v>61</v>
      </c>
      <c r="D16" s="486"/>
      <c r="E16" s="486"/>
      <c r="F16" s="486"/>
      <c r="G16" s="486"/>
      <c r="H16" s="486"/>
      <c r="I16" s="486"/>
      <c r="J16" s="486"/>
      <c r="K16" s="14"/>
      <c r="L16" s="81">
        <v>173</v>
      </c>
      <c r="M16" s="82">
        <v>141</v>
      </c>
      <c r="N16" s="82">
        <v>211</v>
      </c>
      <c r="O16" s="82">
        <v>200</v>
      </c>
      <c r="P16" s="82">
        <v>147</v>
      </c>
      <c r="Q16" s="82">
        <v>151</v>
      </c>
      <c r="R16" s="82">
        <v>125</v>
      </c>
      <c r="S16" s="82">
        <v>147</v>
      </c>
      <c r="T16" s="82">
        <v>130</v>
      </c>
      <c r="U16" s="82">
        <v>163</v>
      </c>
      <c r="V16" s="16"/>
    </row>
    <row r="17" spans="2:22" ht="10.5" customHeight="1">
      <c r="B17" s="7"/>
      <c r="C17" s="18"/>
      <c r="D17" s="18"/>
      <c r="E17" s="18"/>
      <c r="F17" s="18"/>
      <c r="G17" s="492" t="s">
        <v>25</v>
      </c>
      <c r="H17" s="492"/>
      <c r="I17" s="492"/>
      <c r="J17" s="492"/>
      <c r="K17" s="19"/>
      <c r="L17" s="26">
        <v>100</v>
      </c>
      <c r="M17" s="22">
        <v>93</v>
      </c>
      <c r="N17" s="22">
        <v>132</v>
      </c>
      <c r="O17" s="22">
        <v>126</v>
      </c>
      <c r="P17" s="22">
        <v>85</v>
      </c>
      <c r="Q17" s="22">
        <v>91</v>
      </c>
      <c r="R17" s="22">
        <v>72</v>
      </c>
      <c r="S17" s="22">
        <v>86</v>
      </c>
      <c r="T17" s="22">
        <v>75</v>
      </c>
      <c r="U17" s="22">
        <v>106</v>
      </c>
      <c r="V17" s="43"/>
    </row>
    <row r="18" spans="2:22" ht="10.5" customHeight="1">
      <c r="B18" s="7"/>
      <c r="C18" s="18"/>
      <c r="D18" s="18"/>
      <c r="E18" s="18"/>
      <c r="F18" s="18"/>
      <c r="G18" s="492" t="s">
        <v>26</v>
      </c>
      <c r="H18" s="492"/>
      <c r="I18" s="492"/>
      <c r="J18" s="492"/>
      <c r="K18" s="19"/>
      <c r="L18" s="26">
        <v>73</v>
      </c>
      <c r="M18" s="22">
        <v>48</v>
      </c>
      <c r="N18" s="22">
        <v>79</v>
      </c>
      <c r="O18" s="22">
        <v>74</v>
      </c>
      <c r="P18" s="22">
        <v>62</v>
      </c>
      <c r="Q18" s="22">
        <v>60</v>
      </c>
      <c r="R18" s="22">
        <v>53</v>
      </c>
      <c r="S18" s="22">
        <v>61</v>
      </c>
      <c r="T18" s="22">
        <v>55</v>
      </c>
      <c r="U18" s="22">
        <v>57</v>
      </c>
      <c r="V18" s="43"/>
    </row>
    <row r="19" spans="2:22" ht="8.25" customHeight="1">
      <c r="B19" s="7"/>
      <c r="C19" s="7"/>
      <c r="D19" s="7"/>
      <c r="E19" s="7"/>
      <c r="F19" s="7"/>
      <c r="G19" s="7"/>
      <c r="H19" s="7"/>
      <c r="I19" s="7"/>
      <c r="J19" s="7"/>
      <c r="K19" s="9"/>
      <c r="L19" s="26"/>
      <c r="M19" s="22"/>
      <c r="N19" s="22"/>
      <c r="O19" s="22"/>
      <c r="P19" s="22"/>
      <c r="Q19" s="22"/>
      <c r="R19" s="22"/>
      <c r="S19" s="22"/>
      <c r="T19" s="22"/>
      <c r="U19" s="22"/>
      <c r="V19" s="43"/>
    </row>
    <row r="20" spans="2:22" s="11" customFormat="1" ht="10.5" customHeight="1">
      <c r="B20" s="12"/>
      <c r="C20" s="486" t="s">
        <v>62</v>
      </c>
      <c r="D20" s="486"/>
      <c r="E20" s="486"/>
      <c r="F20" s="486"/>
      <c r="G20" s="486"/>
      <c r="H20" s="486"/>
      <c r="I20" s="486"/>
      <c r="J20" s="486"/>
      <c r="K20" s="14"/>
      <c r="L20" s="81">
        <v>368</v>
      </c>
      <c r="M20" s="82">
        <v>307</v>
      </c>
      <c r="N20" s="82">
        <v>410</v>
      </c>
      <c r="O20" s="82">
        <v>345</v>
      </c>
      <c r="P20" s="82">
        <v>300</v>
      </c>
      <c r="Q20" s="82">
        <v>284</v>
      </c>
      <c r="R20" s="82">
        <v>207</v>
      </c>
      <c r="S20" s="82">
        <v>221</v>
      </c>
      <c r="T20" s="82">
        <v>189</v>
      </c>
      <c r="U20" s="82">
        <v>264</v>
      </c>
      <c r="V20" s="16"/>
    </row>
    <row r="21" spans="2:22" ht="10.5" customHeight="1">
      <c r="B21" s="7"/>
      <c r="C21" s="18"/>
      <c r="D21" s="18"/>
      <c r="E21" s="18"/>
      <c r="F21" s="18"/>
      <c r="G21" s="492" t="s">
        <v>25</v>
      </c>
      <c r="H21" s="492"/>
      <c r="I21" s="492"/>
      <c r="J21" s="492"/>
      <c r="K21" s="19"/>
      <c r="L21" s="26">
        <v>9</v>
      </c>
      <c r="M21" s="22">
        <v>9</v>
      </c>
      <c r="N21" s="22">
        <v>9</v>
      </c>
      <c r="O21" s="22">
        <v>6</v>
      </c>
      <c r="P21" s="22">
        <v>7</v>
      </c>
      <c r="Q21" s="22">
        <v>10</v>
      </c>
      <c r="R21" s="22">
        <v>5</v>
      </c>
      <c r="S21" s="22">
        <v>4</v>
      </c>
      <c r="T21" s="22">
        <v>4</v>
      </c>
      <c r="U21" s="22">
        <v>4</v>
      </c>
      <c r="V21" s="43"/>
    </row>
    <row r="22" spans="2:22" ht="10.5" customHeight="1">
      <c r="B22" s="7"/>
      <c r="C22" s="18"/>
      <c r="D22" s="18"/>
      <c r="E22" s="18"/>
      <c r="F22" s="18"/>
      <c r="G22" s="492" t="s">
        <v>26</v>
      </c>
      <c r="H22" s="492"/>
      <c r="I22" s="492"/>
      <c r="J22" s="492"/>
      <c r="K22" s="19"/>
      <c r="L22" s="26">
        <v>84</v>
      </c>
      <c r="M22" s="22">
        <v>54</v>
      </c>
      <c r="N22" s="22">
        <v>84</v>
      </c>
      <c r="O22" s="22">
        <v>65</v>
      </c>
      <c r="P22" s="22">
        <v>53</v>
      </c>
      <c r="Q22" s="22">
        <v>46</v>
      </c>
      <c r="R22" s="22">
        <v>40</v>
      </c>
      <c r="S22" s="22">
        <v>40</v>
      </c>
      <c r="T22" s="22">
        <v>34</v>
      </c>
      <c r="U22" s="22">
        <v>45</v>
      </c>
      <c r="V22" s="43"/>
    </row>
    <row r="23" spans="2:22" ht="10.5" customHeight="1">
      <c r="B23" s="7"/>
      <c r="C23" s="18"/>
      <c r="D23" s="18"/>
      <c r="E23" s="18"/>
      <c r="F23" s="18"/>
      <c r="G23" s="492" t="s">
        <v>30</v>
      </c>
      <c r="H23" s="492"/>
      <c r="I23" s="492"/>
      <c r="J23" s="492"/>
      <c r="K23" s="19"/>
      <c r="L23" s="26">
        <v>126</v>
      </c>
      <c r="M23" s="22">
        <v>115</v>
      </c>
      <c r="N23" s="22">
        <v>137</v>
      </c>
      <c r="O23" s="22">
        <v>114</v>
      </c>
      <c r="P23" s="22">
        <v>101</v>
      </c>
      <c r="Q23" s="22">
        <v>92</v>
      </c>
      <c r="R23" s="22">
        <v>70</v>
      </c>
      <c r="S23" s="22">
        <v>73</v>
      </c>
      <c r="T23" s="22">
        <v>56</v>
      </c>
      <c r="U23" s="22">
        <v>88</v>
      </c>
      <c r="V23" s="43"/>
    </row>
    <row r="24" spans="2:22" ht="10.5" customHeight="1">
      <c r="B24" s="7"/>
      <c r="C24" s="18"/>
      <c r="D24" s="18"/>
      <c r="E24" s="18"/>
      <c r="F24" s="18"/>
      <c r="G24" s="492" t="s">
        <v>33</v>
      </c>
      <c r="H24" s="492"/>
      <c r="I24" s="492"/>
      <c r="J24" s="492"/>
      <c r="K24" s="19"/>
      <c r="L24" s="26">
        <v>149</v>
      </c>
      <c r="M24" s="22">
        <v>129</v>
      </c>
      <c r="N24" s="22">
        <v>180</v>
      </c>
      <c r="O24" s="22">
        <v>160</v>
      </c>
      <c r="P24" s="22">
        <v>139</v>
      </c>
      <c r="Q24" s="22">
        <v>136</v>
      </c>
      <c r="R24" s="22">
        <v>92</v>
      </c>
      <c r="S24" s="22">
        <v>104</v>
      </c>
      <c r="T24" s="22">
        <v>95</v>
      </c>
      <c r="U24" s="22">
        <v>127</v>
      </c>
      <c r="V24" s="43"/>
    </row>
    <row r="25" spans="2:22" ht="8.25" customHeight="1">
      <c r="B25" s="7"/>
      <c r="C25" s="7"/>
      <c r="D25" s="7"/>
      <c r="E25" s="7"/>
      <c r="F25" s="7"/>
      <c r="G25" s="7"/>
      <c r="H25" s="7"/>
      <c r="I25" s="7"/>
      <c r="J25" s="7"/>
      <c r="K25" s="9"/>
      <c r="L25" s="26"/>
      <c r="M25" s="22"/>
      <c r="N25" s="22"/>
      <c r="O25" s="22"/>
      <c r="P25" s="22"/>
      <c r="Q25" s="22"/>
      <c r="R25" s="22"/>
      <c r="S25" s="22"/>
      <c r="T25" s="22"/>
      <c r="U25" s="22"/>
      <c r="V25" s="43"/>
    </row>
    <row r="26" spans="2:22" s="11" customFormat="1" ht="10.5" customHeight="1">
      <c r="B26" s="12"/>
      <c r="C26" s="486" t="s">
        <v>63</v>
      </c>
      <c r="D26" s="486"/>
      <c r="E26" s="486"/>
      <c r="F26" s="486"/>
      <c r="G26" s="486"/>
      <c r="H26" s="486"/>
      <c r="I26" s="486"/>
      <c r="J26" s="486"/>
      <c r="K26" s="14"/>
      <c r="L26" s="81">
        <v>351</v>
      </c>
      <c r="M26" s="82">
        <v>285</v>
      </c>
      <c r="N26" s="82">
        <v>372</v>
      </c>
      <c r="O26" s="82">
        <v>360</v>
      </c>
      <c r="P26" s="82">
        <v>303</v>
      </c>
      <c r="Q26" s="82">
        <v>279</v>
      </c>
      <c r="R26" s="82">
        <v>252</v>
      </c>
      <c r="S26" s="82">
        <v>324</v>
      </c>
      <c r="T26" s="82">
        <v>240</v>
      </c>
      <c r="U26" s="82">
        <v>287</v>
      </c>
      <c r="V26" s="16"/>
    </row>
    <row r="27" spans="2:22" ht="10.5" customHeight="1">
      <c r="B27" s="7"/>
      <c r="C27" s="18"/>
      <c r="D27" s="18"/>
      <c r="E27" s="18"/>
      <c r="F27" s="18"/>
      <c r="G27" s="492" t="s">
        <v>25</v>
      </c>
      <c r="H27" s="492"/>
      <c r="I27" s="492"/>
      <c r="J27" s="492"/>
      <c r="K27" s="19"/>
      <c r="L27" s="26">
        <v>92</v>
      </c>
      <c r="M27" s="22">
        <v>78</v>
      </c>
      <c r="N27" s="22">
        <v>118</v>
      </c>
      <c r="O27" s="22">
        <v>106</v>
      </c>
      <c r="P27" s="22">
        <v>86</v>
      </c>
      <c r="Q27" s="22">
        <v>92</v>
      </c>
      <c r="R27" s="22">
        <v>87</v>
      </c>
      <c r="S27" s="22">
        <v>98</v>
      </c>
      <c r="T27" s="22">
        <v>77</v>
      </c>
      <c r="U27" s="22">
        <v>91</v>
      </c>
      <c r="V27" s="43"/>
    </row>
    <row r="28" spans="2:22" ht="10.5" customHeight="1">
      <c r="B28" s="7"/>
      <c r="C28" s="18"/>
      <c r="D28" s="18"/>
      <c r="E28" s="18"/>
      <c r="F28" s="18"/>
      <c r="G28" s="492" t="s">
        <v>26</v>
      </c>
      <c r="H28" s="492"/>
      <c r="I28" s="492"/>
      <c r="J28" s="492"/>
      <c r="K28" s="19"/>
      <c r="L28" s="26">
        <v>96</v>
      </c>
      <c r="M28" s="22">
        <v>65</v>
      </c>
      <c r="N28" s="22">
        <v>103</v>
      </c>
      <c r="O28" s="22">
        <v>108</v>
      </c>
      <c r="P28" s="22">
        <v>89</v>
      </c>
      <c r="Q28" s="22">
        <v>91</v>
      </c>
      <c r="R28" s="22">
        <v>68</v>
      </c>
      <c r="S28" s="22">
        <v>98</v>
      </c>
      <c r="T28" s="22">
        <v>84</v>
      </c>
      <c r="U28" s="22">
        <v>96</v>
      </c>
      <c r="V28" s="43"/>
    </row>
    <row r="29" spans="2:22" ht="10.5" customHeight="1">
      <c r="B29" s="7"/>
      <c r="C29" s="18"/>
      <c r="D29" s="18"/>
      <c r="E29" s="18"/>
      <c r="F29" s="18"/>
      <c r="G29" s="492" t="s">
        <v>30</v>
      </c>
      <c r="H29" s="492"/>
      <c r="I29" s="492"/>
      <c r="J29" s="492"/>
      <c r="K29" s="19"/>
      <c r="L29" s="26">
        <v>101</v>
      </c>
      <c r="M29" s="22">
        <v>84</v>
      </c>
      <c r="N29" s="22">
        <v>85</v>
      </c>
      <c r="O29" s="22">
        <v>81</v>
      </c>
      <c r="P29" s="22">
        <v>64</v>
      </c>
      <c r="Q29" s="22">
        <v>40</v>
      </c>
      <c r="R29" s="22">
        <v>46</v>
      </c>
      <c r="S29" s="22">
        <v>64</v>
      </c>
      <c r="T29" s="22">
        <v>45</v>
      </c>
      <c r="U29" s="22">
        <v>50</v>
      </c>
      <c r="V29" s="43"/>
    </row>
    <row r="30" spans="2:22" ht="10.5" customHeight="1">
      <c r="B30" s="7"/>
      <c r="C30" s="18"/>
      <c r="D30" s="18"/>
      <c r="E30" s="18"/>
      <c r="F30" s="18"/>
      <c r="G30" s="492" t="s">
        <v>33</v>
      </c>
      <c r="H30" s="492"/>
      <c r="I30" s="492"/>
      <c r="J30" s="492"/>
      <c r="K30" s="19"/>
      <c r="L30" s="26">
        <v>62</v>
      </c>
      <c r="M30" s="22">
        <v>58</v>
      </c>
      <c r="N30" s="22">
        <v>66</v>
      </c>
      <c r="O30" s="22">
        <v>65</v>
      </c>
      <c r="P30" s="22">
        <v>64</v>
      </c>
      <c r="Q30" s="22">
        <v>56</v>
      </c>
      <c r="R30" s="22">
        <v>51</v>
      </c>
      <c r="S30" s="22">
        <v>64</v>
      </c>
      <c r="T30" s="22">
        <v>34</v>
      </c>
      <c r="U30" s="22">
        <v>50</v>
      </c>
      <c r="V30" s="43"/>
    </row>
    <row r="31" spans="11:23" s="7" customFormat="1" ht="8.25" customHeight="1">
      <c r="K31" s="9"/>
      <c r="L31" s="26"/>
      <c r="M31" s="22"/>
      <c r="N31" s="22"/>
      <c r="O31" s="22"/>
      <c r="P31" s="22"/>
      <c r="Q31" s="22"/>
      <c r="R31" s="22"/>
      <c r="S31" s="22"/>
      <c r="T31" s="22"/>
      <c r="U31" s="22"/>
      <c r="V31" s="67"/>
      <c r="W31" s="2"/>
    </row>
    <row r="32" spans="3:23" s="12" customFormat="1" ht="10.5" customHeight="1">
      <c r="C32" s="486" t="s">
        <v>64</v>
      </c>
      <c r="D32" s="486"/>
      <c r="E32" s="486"/>
      <c r="F32" s="486"/>
      <c r="G32" s="486"/>
      <c r="H32" s="486"/>
      <c r="I32" s="486"/>
      <c r="J32" s="486"/>
      <c r="K32" s="14"/>
      <c r="L32" s="81">
        <v>511</v>
      </c>
      <c r="M32" s="82">
        <v>472</v>
      </c>
      <c r="N32" s="82">
        <v>577</v>
      </c>
      <c r="O32" s="82">
        <v>548</v>
      </c>
      <c r="P32" s="82">
        <v>446</v>
      </c>
      <c r="Q32" s="82">
        <v>522</v>
      </c>
      <c r="R32" s="82">
        <v>363</v>
      </c>
      <c r="S32" s="82">
        <v>489</v>
      </c>
      <c r="T32" s="82">
        <v>412</v>
      </c>
      <c r="U32" s="82">
        <v>488</v>
      </c>
      <c r="V32" s="16"/>
      <c r="W32" s="11"/>
    </row>
    <row r="33" spans="2:22" ht="10.5" customHeight="1">
      <c r="B33" s="7"/>
      <c r="C33" s="18"/>
      <c r="D33" s="18"/>
      <c r="E33" s="18"/>
      <c r="F33" s="18"/>
      <c r="G33" s="492" t="s">
        <v>25</v>
      </c>
      <c r="H33" s="492"/>
      <c r="I33" s="492"/>
      <c r="J33" s="492"/>
      <c r="K33" s="19"/>
      <c r="L33" s="26">
        <v>174</v>
      </c>
      <c r="M33" s="22">
        <v>157</v>
      </c>
      <c r="N33" s="22">
        <v>227</v>
      </c>
      <c r="O33" s="22">
        <v>201</v>
      </c>
      <c r="P33" s="22">
        <v>147</v>
      </c>
      <c r="Q33" s="22">
        <v>188</v>
      </c>
      <c r="R33" s="22">
        <v>126</v>
      </c>
      <c r="S33" s="22">
        <v>172</v>
      </c>
      <c r="T33" s="22">
        <v>159</v>
      </c>
      <c r="U33" s="22">
        <v>166</v>
      </c>
      <c r="V33" s="43"/>
    </row>
    <row r="34" spans="2:22" ht="10.5" customHeight="1">
      <c r="B34" s="7"/>
      <c r="C34" s="18"/>
      <c r="D34" s="18"/>
      <c r="E34" s="18"/>
      <c r="F34" s="18"/>
      <c r="G34" s="492" t="s">
        <v>26</v>
      </c>
      <c r="H34" s="492"/>
      <c r="I34" s="492"/>
      <c r="J34" s="492"/>
      <c r="K34" s="19"/>
      <c r="L34" s="26">
        <v>89</v>
      </c>
      <c r="M34" s="22">
        <v>89</v>
      </c>
      <c r="N34" s="22">
        <v>106</v>
      </c>
      <c r="O34" s="22">
        <v>85</v>
      </c>
      <c r="P34" s="22">
        <v>89</v>
      </c>
      <c r="Q34" s="22">
        <v>84</v>
      </c>
      <c r="R34" s="22">
        <v>75</v>
      </c>
      <c r="S34" s="22">
        <v>116</v>
      </c>
      <c r="T34" s="22">
        <v>95</v>
      </c>
      <c r="U34" s="22">
        <v>105</v>
      </c>
      <c r="V34" s="43"/>
    </row>
    <row r="35" spans="2:22" ht="10.5" customHeight="1">
      <c r="B35" s="7"/>
      <c r="C35" s="18"/>
      <c r="D35" s="18"/>
      <c r="E35" s="18"/>
      <c r="F35" s="18"/>
      <c r="G35" s="492" t="s">
        <v>30</v>
      </c>
      <c r="H35" s="492"/>
      <c r="I35" s="492"/>
      <c r="J35" s="492"/>
      <c r="K35" s="19"/>
      <c r="L35" s="26">
        <v>128</v>
      </c>
      <c r="M35" s="22">
        <v>119</v>
      </c>
      <c r="N35" s="22">
        <v>137</v>
      </c>
      <c r="O35" s="22">
        <v>147</v>
      </c>
      <c r="P35" s="22">
        <v>123</v>
      </c>
      <c r="Q35" s="22">
        <v>146</v>
      </c>
      <c r="R35" s="22">
        <v>98</v>
      </c>
      <c r="S35" s="22">
        <v>122</v>
      </c>
      <c r="T35" s="22">
        <v>99</v>
      </c>
      <c r="U35" s="22">
        <v>142</v>
      </c>
      <c r="V35" s="43"/>
    </row>
    <row r="36" spans="2:22" ht="10.5" customHeight="1">
      <c r="B36" s="7"/>
      <c r="C36" s="18"/>
      <c r="D36" s="18"/>
      <c r="E36" s="18"/>
      <c r="F36" s="18"/>
      <c r="G36" s="492" t="s">
        <v>33</v>
      </c>
      <c r="H36" s="492"/>
      <c r="I36" s="492"/>
      <c r="J36" s="492"/>
      <c r="K36" s="19"/>
      <c r="L36" s="26">
        <v>120</v>
      </c>
      <c r="M36" s="22">
        <v>107</v>
      </c>
      <c r="N36" s="22">
        <v>107</v>
      </c>
      <c r="O36" s="22">
        <v>115</v>
      </c>
      <c r="P36" s="22">
        <v>87</v>
      </c>
      <c r="Q36" s="22">
        <v>104</v>
      </c>
      <c r="R36" s="22">
        <v>64</v>
      </c>
      <c r="S36" s="22">
        <v>79</v>
      </c>
      <c r="T36" s="22">
        <v>59</v>
      </c>
      <c r="U36" s="22">
        <v>75</v>
      </c>
      <c r="V36" s="43"/>
    </row>
    <row r="37" spans="2:22" ht="8.25" customHeight="1">
      <c r="B37" s="7"/>
      <c r="C37" s="18"/>
      <c r="D37" s="18"/>
      <c r="E37" s="18"/>
      <c r="F37" s="18"/>
      <c r="G37" s="18"/>
      <c r="H37" s="18"/>
      <c r="I37" s="18"/>
      <c r="J37" s="18"/>
      <c r="K37" s="19"/>
      <c r="L37" s="26"/>
      <c r="M37" s="22"/>
      <c r="N37" s="22"/>
      <c r="O37" s="22"/>
      <c r="P37" s="22"/>
      <c r="Q37" s="22"/>
      <c r="R37" s="22"/>
      <c r="S37" s="22"/>
      <c r="T37" s="22"/>
      <c r="U37" s="22"/>
      <c r="V37" s="43"/>
    </row>
    <row r="38" spans="2:22" s="11" customFormat="1" ht="10.5" customHeight="1">
      <c r="B38" s="12"/>
      <c r="C38" s="486" t="s">
        <v>65</v>
      </c>
      <c r="D38" s="486"/>
      <c r="E38" s="486"/>
      <c r="F38" s="486"/>
      <c r="G38" s="486"/>
      <c r="H38" s="486"/>
      <c r="I38" s="486"/>
      <c r="J38" s="486"/>
      <c r="K38" s="14"/>
      <c r="L38" s="81">
        <v>727</v>
      </c>
      <c r="M38" s="82">
        <v>657</v>
      </c>
      <c r="N38" s="82">
        <v>770</v>
      </c>
      <c r="O38" s="82">
        <v>770</v>
      </c>
      <c r="P38" s="82">
        <v>641</v>
      </c>
      <c r="Q38" s="82">
        <v>753</v>
      </c>
      <c r="R38" s="82">
        <v>605</v>
      </c>
      <c r="S38" s="82">
        <v>752</v>
      </c>
      <c r="T38" s="82">
        <v>576</v>
      </c>
      <c r="U38" s="82">
        <v>701</v>
      </c>
      <c r="V38" s="16"/>
    </row>
    <row r="39" spans="2:22" ht="10.5" customHeight="1">
      <c r="B39" s="7"/>
      <c r="C39" s="18"/>
      <c r="D39" s="18"/>
      <c r="E39" s="18"/>
      <c r="F39" s="18"/>
      <c r="G39" s="492" t="s">
        <v>25</v>
      </c>
      <c r="H39" s="492"/>
      <c r="I39" s="492"/>
      <c r="J39" s="492"/>
      <c r="K39" s="19"/>
      <c r="L39" s="26">
        <v>119</v>
      </c>
      <c r="M39" s="22">
        <v>105</v>
      </c>
      <c r="N39" s="22">
        <v>121</v>
      </c>
      <c r="O39" s="22">
        <v>120</v>
      </c>
      <c r="P39" s="22">
        <v>108</v>
      </c>
      <c r="Q39" s="22">
        <v>114</v>
      </c>
      <c r="R39" s="22">
        <v>87</v>
      </c>
      <c r="S39" s="22">
        <v>112</v>
      </c>
      <c r="T39" s="22">
        <v>82</v>
      </c>
      <c r="U39" s="22">
        <v>94</v>
      </c>
      <c r="V39" s="43"/>
    </row>
    <row r="40" spans="2:22" ht="10.5" customHeight="1">
      <c r="B40" s="7"/>
      <c r="C40" s="18"/>
      <c r="D40" s="18"/>
      <c r="E40" s="18"/>
      <c r="F40" s="18"/>
      <c r="G40" s="492" t="s">
        <v>26</v>
      </c>
      <c r="H40" s="492"/>
      <c r="I40" s="492"/>
      <c r="J40" s="492"/>
      <c r="K40" s="19"/>
      <c r="L40" s="26">
        <v>122</v>
      </c>
      <c r="M40" s="22">
        <v>114</v>
      </c>
      <c r="N40" s="22">
        <v>138</v>
      </c>
      <c r="O40" s="22">
        <v>144</v>
      </c>
      <c r="P40" s="22">
        <v>128</v>
      </c>
      <c r="Q40" s="22">
        <v>163</v>
      </c>
      <c r="R40" s="22">
        <v>120</v>
      </c>
      <c r="S40" s="22">
        <v>138</v>
      </c>
      <c r="T40" s="22">
        <v>135</v>
      </c>
      <c r="U40" s="22">
        <v>142</v>
      </c>
      <c r="V40" s="43"/>
    </row>
    <row r="41" spans="2:22" ht="10.5" customHeight="1">
      <c r="B41" s="7"/>
      <c r="C41" s="18"/>
      <c r="D41" s="18"/>
      <c r="E41" s="18"/>
      <c r="F41" s="18"/>
      <c r="G41" s="492" t="s">
        <v>30</v>
      </c>
      <c r="H41" s="492"/>
      <c r="I41" s="492"/>
      <c r="J41" s="492"/>
      <c r="K41" s="19"/>
      <c r="L41" s="26">
        <v>143</v>
      </c>
      <c r="M41" s="22">
        <v>108</v>
      </c>
      <c r="N41" s="22">
        <v>133</v>
      </c>
      <c r="O41" s="22">
        <v>134</v>
      </c>
      <c r="P41" s="22">
        <v>101</v>
      </c>
      <c r="Q41" s="22">
        <v>111</v>
      </c>
      <c r="R41" s="22">
        <v>83</v>
      </c>
      <c r="S41" s="22">
        <v>111</v>
      </c>
      <c r="T41" s="22">
        <v>79</v>
      </c>
      <c r="U41" s="22">
        <v>112</v>
      </c>
      <c r="V41" s="43"/>
    </row>
    <row r="42" spans="2:22" ht="10.5" customHeight="1">
      <c r="B42" s="7"/>
      <c r="C42" s="18"/>
      <c r="D42" s="18"/>
      <c r="E42" s="18"/>
      <c r="F42" s="18"/>
      <c r="G42" s="492" t="s">
        <v>33</v>
      </c>
      <c r="H42" s="492"/>
      <c r="I42" s="492"/>
      <c r="J42" s="492"/>
      <c r="K42" s="19"/>
      <c r="L42" s="26">
        <v>133</v>
      </c>
      <c r="M42" s="22">
        <v>123</v>
      </c>
      <c r="N42" s="22">
        <v>135</v>
      </c>
      <c r="O42" s="22">
        <v>159</v>
      </c>
      <c r="P42" s="22">
        <v>142</v>
      </c>
      <c r="Q42" s="22">
        <v>164</v>
      </c>
      <c r="R42" s="22">
        <v>150</v>
      </c>
      <c r="S42" s="22">
        <v>177</v>
      </c>
      <c r="T42" s="22">
        <v>122</v>
      </c>
      <c r="U42" s="22">
        <v>132</v>
      </c>
      <c r="V42" s="43"/>
    </row>
    <row r="43" spans="2:22" ht="10.5" customHeight="1">
      <c r="B43" s="7"/>
      <c r="C43" s="18"/>
      <c r="D43" s="18"/>
      <c r="E43" s="18"/>
      <c r="F43" s="18"/>
      <c r="G43" s="492" t="s">
        <v>36</v>
      </c>
      <c r="H43" s="492"/>
      <c r="I43" s="492"/>
      <c r="J43" s="492"/>
      <c r="K43" s="19"/>
      <c r="L43" s="26">
        <v>115</v>
      </c>
      <c r="M43" s="22">
        <v>109</v>
      </c>
      <c r="N43" s="22">
        <v>134</v>
      </c>
      <c r="O43" s="22">
        <v>117</v>
      </c>
      <c r="P43" s="22">
        <v>79</v>
      </c>
      <c r="Q43" s="22">
        <v>110</v>
      </c>
      <c r="R43" s="22">
        <v>83</v>
      </c>
      <c r="S43" s="22">
        <v>106</v>
      </c>
      <c r="T43" s="22">
        <v>85</v>
      </c>
      <c r="U43" s="22">
        <v>130</v>
      </c>
      <c r="V43" s="43"/>
    </row>
    <row r="44" spans="2:22" ht="10.5" customHeight="1">
      <c r="B44" s="7"/>
      <c r="C44" s="18"/>
      <c r="D44" s="18"/>
      <c r="E44" s="18"/>
      <c r="F44" s="18"/>
      <c r="G44" s="492" t="s">
        <v>37</v>
      </c>
      <c r="H44" s="492"/>
      <c r="I44" s="492"/>
      <c r="J44" s="492"/>
      <c r="K44" s="19"/>
      <c r="L44" s="26">
        <v>95</v>
      </c>
      <c r="M44" s="22">
        <v>98</v>
      </c>
      <c r="N44" s="22">
        <v>109</v>
      </c>
      <c r="O44" s="22">
        <v>96</v>
      </c>
      <c r="P44" s="22">
        <v>83</v>
      </c>
      <c r="Q44" s="22">
        <v>91</v>
      </c>
      <c r="R44" s="22">
        <v>82</v>
      </c>
      <c r="S44" s="22">
        <v>108</v>
      </c>
      <c r="T44" s="22">
        <v>73</v>
      </c>
      <c r="U44" s="22">
        <v>91</v>
      </c>
      <c r="V44" s="43"/>
    </row>
    <row r="45" spans="2:22" ht="8.25" customHeight="1">
      <c r="B45" s="7"/>
      <c r="C45" s="18"/>
      <c r="D45" s="18"/>
      <c r="E45" s="18"/>
      <c r="F45" s="18"/>
      <c r="G45" s="18"/>
      <c r="H45" s="18"/>
      <c r="I45" s="18"/>
      <c r="J45" s="18"/>
      <c r="K45" s="19"/>
      <c r="L45" s="26"/>
      <c r="M45" s="22"/>
      <c r="N45" s="22"/>
      <c r="O45" s="22"/>
      <c r="P45" s="22"/>
      <c r="Q45" s="22"/>
      <c r="R45" s="22"/>
      <c r="S45" s="22"/>
      <c r="T45" s="22"/>
      <c r="U45" s="22"/>
      <c r="V45" s="66"/>
    </row>
    <row r="46" spans="2:22" s="11" customFormat="1" ht="10.5" customHeight="1">
      <c r="B46" s="12"/>
      <c r="C46" s="486" t="s">
        <v>66</v>
      </c>
      <c r="D46" s="486"/>
      <c r="E46" s="486"/>
      <c r="F46" s="486"/>
      <c r="G46" s="486"/>
      <c r="H46" s="486"/>
      <c r="I46" s="486"/>
      <c r="J46" s="486"/>
      <c r="K46" s="14"/>
      <c r="L46" s="81">
        <v>432</v>
      </c>
      <c r="M46" s="82">
        <v>362</v>
      </c>
      <c r="N46" s="82">
        <v>469</v>
      </c>
      <c r="O46" s="82">
        <v>465</v>
      </c>
      <c r="P46" s="82">
        <v>385</v>
      </c>
      <c r="Q46" s="82">
        <v>412</v>
      </c>
      <c r="R46" s="82">
        <v>350</v>
      </c>
      <c r="S46" s="82">
        <v>374</v>
      </c>
      <c r="T46" s="82">
        <v>270</v>
      </c>
      <c r="U46" s="82">
        <v>303</v>
      </c>
      <c r="V46" s="16"/>
    </row>
    <row r="47" spans="2:22" ht="10.5" customHeight="1">
      <c r="B47" s="7"/>
      <c r="C47" s="18"/>
      <c r="D47" s="18"/>
      <c r="E47" s="18"/>
      <c r="F47" s="18"/>
      <c r="G47" s="492" t="s">
        <v>25</v>
      </c>
      <c r="H47" s="492"/>
      <c r="I47" s="492"/>
      <c r="J47" s="492"/>
      <c r="K47" s="19"/>
      <c r="L47" s="26">
        <v>75</v>
      </c>
      <c r="M47" s="22">
        <v>78</v>
      </c>
      <c r="N47" s="22">
        <v>89</v>
      </c>
      <c r="O47" s="22">
        <v>86</v>
      </c>
      <c r="P47" s="22">
        <v>72</v>
      </c>
      <c r="Q47" s="22">
        <v>72</v>
      </c>
      <c r="R47" s="22">
        <v>57</v>
      </c>
      <c r="S47" s="22">
        <v>72</v>
      </c>
      <c r="T47" s="22">
        <v>53</v>
      </c>
      <c r="U47" s="22">
        <v>65</v>
      </c>
      <c r="V47" s="43"/>
    </row>
    <row r="48" spans="2:22" ht="10.5" customHeight="1">
      <c r="B48" s="7"/>
      <c r="C48" s="18"/>
      <c r="D48" s="18"/>
      <c r="E48" s="18"/>
      <c r="F48" s="18"/>
      <c r="G48" s="492" t="s">
        <v>26</v>
      </c>
      <c r="H48" s="492"/>
      <c r="I48" s="492"/>
      <c r="J48" s="492"/>
      <c r="K48" s="19"/>
      <c r="L48" s="26">
        <v>52</v>
      </c>
      <c r="M48" s="22">
        <v>39</v>
      </c>
      <c r="N48" s="22">
        <v>62</v>
      </c>
      <c r="O48" s="22">
        <v>64</v>
      </c>
      <c r="P48" s="22">
        <v>64</v>
      </c>
      <c r="Q48" s="22">
        <v>51</v>
      </c>
      <c r="R48" s="22">
        <v>49</v>
      </c>
      <c r="S48" s="22">
        <v>49</v>
      </c>
      <c r="T48" s="22">
        <v>38</v>
      </c>
      <c r="U48" s="22">
        <v>41</v>
      </c>
      <c r="V48" s="43"/>
    </row>
    <row r="49" spans="2:22" ht="10.5" customHeight="1">
      <c r="B49" s="7"/>
      <c r="C49" s="18"/>
      <c r="D49" s="18"/>
      <c r="E49" s="18"/>
      <c r="F49" s="18"/>
      <c r="G49" s="492" t="s">
        <v>30</v>
      </c>
      <c r="H49" s="492"/>
      <c r="I49" s="492"/>
      <c r="J49" s="492"/>
      <c r="K49" s="19"/>
      <c r="L49" s="26">
        <v>80</v>
      </c>
      <c r="M49" s="22">
        <v>69</v>
      </c>
      <c r="N49" s="22">
        <v>87</v>
      </c>
      <c r="O49" s="22">
        <v>85</v>
      </c>
      <c r="P49" s="22">
        <v>64</v>
      </c>
      <c r="Q49" s="22">
        <v>67</v>
      </c>
      <c r="R49" s="22">
        <v>54</v>
      </c>
      <c r="S49" s="22">
        <v>49</v>
      </c>
      <c r="T49" s="22">
        <v>32</v>
      </c>
      <c r="U49" s="22">
        <v>52</v>
      </c>
      <c r="V49" s="43"/>
    </row>
    <row r="50" spans="2:22" ht="10.5" customHeight="1">
      <c r="B50" s="7"/>
      <c r="C50" s="18"/>
      <c r="D50" s="18"/>
      <c r="E50" s="18"/>
      <c r="F50" s="18"/>
      <c r="G50" s="492" t="s">
        <v>33</v>
      </c>
      <c r="H50" s="492"/>
      <c r="I50" s="492"/>
      <c r="J50" s="492"/>
      <c r="K50" s="19"/>
      <c r="L50" s="26">
        <v>92</v>
      </c>
      <c r="M50" s="22">
        <v>66</v>
      </c>
      <c r="N50" s="22">
        <v>92</v>
      </c>
      <c r="O50" s="22">
        <v>98</v>
      </c>
      <c r="P50" s="22">
        <v>92</v>
      </c>
      <c r="Q50" s="22">
        <v>100</v>
      </c>
      <c r="R50" s="22">
        <v>94</v>
      </c>
      <c r="S50" s="22">
        <v>107</v>
      </c>
      <c r="T50" s="22">
        <v>75</v>
      </c>
      <c r="U50" s="22">
        <v>58</v>
      </c>
      <c r="V50" s="43"/>
    </row>
    <row r="51" spans="2:22" ht="10.5" customHeight="1">
      <c r="B51" s="7"/>
      <c r="C51" s="18"/>
      <c r="D51" s="18"/>
      <c r="E51" s="18"/>
      <c r="F51" s="18"/>
      <c r="G51" s="492" t="s">
        <v>36</v>
      </c>
      <c r="H51" s="492"/>
      <c r="I51" s="492"/>
      <c r="J51" s="492"/>
      <c r="K51" s="19"/>
      <c r="L51" s="26">
        <v>57</v>
      </c>
      <c r="M51" s="22">
        <v>43</v>
      </c>
      <c r="N51" s="22">
        <v>50</v>
      </c>
      <c r="O51" s="22">
        <v>45</v>
      </c>
      <c r="P51" s="22">
        <v>33</v>
      </c>
      <c r="Q51" s="22">
        <v>45</v>
      </c>
      <c r="R51" s="22">
        <v>33</v>
      </c>
      <c r="S51" s="22">
        <v>37</v>
      </c>
      <c r="T51" s="22">
        <v>26</v>
      </c>
      <c r="U51" s="22">
        <v>33</v>
      </c>
      <c r="V51" s="43"/>
    </row>
    <row r="52" spans="2:22" ht="10.5" customHeight="1">
      <c r="B52" s="7"/>
      <c r="C52" s="18"/>
      <c r="D52" s="18"/>
      <c r="E52" s="18"/>
      <c r="F52" s="18"/>
      <c r="G52" s="492" t="s">
        <v>37</v>
      </c>
      <c r="H52" s="492"/>
      <c r="I52" s="492"/>
      <c r="J52" s="492"/>
      <c r="K52" s="19"/>
      <c r="L52" s="26">
        <v>76</v>
      </c>
      <c r="M52" s="22">
        <v>67</v>
      </c>
      <c r="N52" s="22">
        <v>89</v>
      </c>
      <c r="O52" s="22">
        <v>87</v>
      </c>
      <c r="P52" s="22">
        <v>60</v>
      </c>
      <c r="Q52" s="22">
        <v>77</v>
      </c>
      <c r="R52" s="22">
        <v>63</v>
      </c>
      <c r="S52" s="22">
        <v>60</v>
      </c>
      <c r="T52" s="22">
        <v>46</v>
      </c>
      <c r="U52" s="22">
        <v>54</v>
      </c>
      <c r="V52" s="43"/>
    </row>
    <row r="53" spans="2:22" ht="8.25" customHeight="1">
      <c r="B53" s="7"/>
      <c r="C53" s="7"/>
      <c r="D53" s="7"/>
      <c r="E53" s="7"/>
      <c r="F53" s="7"/>
      <c r="G53" s="7"/>
      <c r="H53" s="7"/>
      <c r="I53" s="7"/>
      <c r="J53" s="7"/>
      <c r="K53" s="9"/>
      <c r="L53" s="26"/>
      <c r="M53" s="22"/>
      <c r="N53" s="22"/>
      <c r="O53" s="82"/>
      <c r="P53" s="22"/>
      <c r="Q53" s="22"/>
      <c r="R53" s="22"/>
      <c r="S53" s="22"/>
      <c r="T53" s="22"/>
      <c r="U53" s="22"/>
      <c r="V53" s="43"/>
    </row>
    <row r="54" spans="2:22" s="11" customFormat="1" ht="10.5" customHeight="1">
      <c r="B54" s="12"/>
      <c r="C54" s="486" t="s">
        <v>67</v>
      </c>
      <c r="D54" s="486"/>
      <c r="E54" s="486"/>
      <c r="F54" s="486"/>
      <c r="G54" s="486"/>
      <c r="H54" s="486"/>
      <c r="I54" s="486"/>
      <c r="J54" s="486"/>
      <c r="K54" s="14"/>
      <c r="L54" s="81">
        <v>765</v>
      </c>
      <c r="M54" s="82">
        <v>619</v>
      </c>
      <c r="N54" s="82">
        <v>863</v>
      </c>
      <c r="O54" s="82">
        <v>780</v>
      </c>
      <c r="P54" s="82">
        <v>656</v>
      </c>
      <c r="Q54" s="82">
        <v>710</v>
      </c>
      <c r="R54" s="82">
        <v>597</v>
      </c>
      <c r="S54" s="82">
        <v>717</v>
      </c>
      <c r="T54" s="82">
        <v>532</v>
      </c>
      <c r="U54" s="82">
        <v>704</v>
      </c>
      <c r="V54" s="16"/>
    </row>
    <row r="55" spans="2:22" ht="10.5" customHeight="1">
      <c r="B55" s="7"/>
      <c r="C55" s="18"/>
      <c r="D55" s="18"/>
      <c r="E55" s="18"/>
      <c r="F55" s="18"/>
      <c r="G55" s="492" t="s">
        <v>25</v>
      </c>
      <c r="H55" s="492"/>
      <c r="I55" s="492"/>
      <c r="J55" s="492"/>
      <c r="K55" s="19"/>
      <c r="L55" s="26">
        <v>154</v>
      </c>
      <c r="M55" s="22">
        <v>116</v>
      </c>
      <c r="N55" s="22">
        <v>184</v>
      </c>
      <c r="O55" s="22">
        <v>155</v>
      </c>
      <c r="P55" s="22">
        <v>121</v>
      </c>
      <c r="Q55" s="22">
        <v>153</v>
      </c>
      <c r="R55" s="22">
        <v>116</v>
      </c>
      <c r="S55" s="22">
        <v>138</v>
      </c>
      <c r="T55" s="22">
        <v>102</v>
      </c>
      <c r="U55" s="22">
        <v>123</v>
      </c>
      <c r="V55" s="43"/>
    </row>
    <row r="56" spans="2:22" ht="10.5" customHeight="1">
      <c r="B56" s="7"/>
      <c r="C56" s="18"/>
      <c r="D56" s="18"/>
      <c r="E56" s="18"/>
      <c r="F56" s="18"/>
      <c r="G56" s="492" t="s">
        <v>26</v>
      </c>
      <c r="H56" s="492"/>
      <c r="I56" s="492"/>
      <c r="J56" s="492"/>
      <c r="K56" s="19"/>
      <c r="L56" s="26">
        <v>185</v>
      </c>
      <c r="M56" s="22">
        <v>133</v>
      </c>
      <c r="N56" s="22">
        <v>168</v>
      </c>
      <c r="O56" s="22">
        <v>170</v>
      </c>
      <c r="P56" s="22">
        <v>145</v>
      </c>
      <c r="Q56" s="22">
        <v>121</v>
      </c>
      <c r="R56" s="22">
        <v>89</v>
      </c>
      <c r="S56" s="22">
        <v>116</v>
      </c>
      <c r="T56" s="22">
        <v>84</v>
      </c>
      <c r="U56" s="22">
        <v>121</v>
      </c>
      <c r="V56" s="43"/>
    </row>
    <row r="57" spans="2:22" ht="10.5" customHeight="1">
      <c r="B57" s="7"/>
      <c r="C57" s="18"/>
      <c r="D57" s="18"/>
      <c r="E57" s="18"/>
      <c r="F57" s="18"/>
      <c r="G57" s="492" t="s">
        <v>30</v>
      </c>
      <c r="H57" s="492"/>
      <c r="I57" s="492"/>
      <c r="J57" s="492"/>
      <c r="K57" s="19"/>
      <c r="L57" s="26">
        <v>85</v>
      </c>
      <c r="M57" s="22">
        <v>70</v>
      </c>
      <c r="N57" s="22">
        <v>84</v>
      </c>
      <c r="O57" s="22">
        <v>77</v>
      </c>
      <c r="P57" s="22">
        <v>59</v>
      </c>
      <c r="Q57" s="22">
        <v>69</v>
      </c>
      <c r="R57" s="22">
        <v>57</v>
      </c>
      <c r="S57" s="22">
        <v>67</v>
      </c>
      <c r="T57" s="22">
        <v>38</v>
      </c>
      <c r="U57" s="22">
        <v>60</v>
      </c>
      <c r="V57" s="43"/>
    </row>
    <row r="58" spans="2:23" ht="10.5" customHeight="1">
      <c r="B58" s="7"/>
      <c r="C58" s="18"/>
      <c r="D58" s="18"/>
      <c r="E58" s="18"/>
      <c r="F58" s="18"/>
      <c r="G58" s="492" t="s">
        <v>33</v>
      </c>
      <c r="H58" s="492"/>
      <c r="I58" s="492"/>
      <c r="J58" s="492"/>
      <c r="K58" s="19"/>
      <c r="L58" s="26">
        <v>2</v>
      </c>
      <c r="M58" s="22">
        <v>0</v>
      </c>
      <c r="N58" s="22">
        <v>1</v>
      </c>
      <c r="O58" s="22">
        <v>0</v>
      </c>
      <c r="P58" s="22">
        <v>0</v>
      </c>
      <c r="Q58" s="22">
        <v>0</v>
      </c>
      <c r="R58" s="22">
        <v>0</v>
      </c>
      <c r="S58" s="22">
        <v>0</v>
      </c>
      <c r="T58" s="22">
        <v>0</v>
      </c>
      <c r="U58" s="22">
        <v>0</v>
      </c>
      <c r="V58" s="43"/>
      <c r="W58" s="7"/>
    </row>
    <row r="59" spans="2:23" ht="10.5" customHeight="1">
      <c r="B59" s="7"/>
      <c r="C59" s="18"/>
      <c r="D59" s="18"/>
      <c r="E59" s="18"/>
      <c r="F59" s="18"/>
      <c r="G59" s="492" t="s">
        <v>36</v>
      </c>
      <c r="H59" s="492"/>
      <c r="I59" s="492"/>
      <c r="J59" s="492"/>
      <c r="K59" s="19"/>
      <c r="L59" s="26">
        <v>87</v>
      </c>
      <c r="M59" s="22">
        <v>63</v>
      </c>
      <c r="N59" s="22">
        <v>95</v>
      </c>
      <c r="O59" s="22">
        <v>69</v>
      </c>
      <c r="P59" s="22">
        <v>59</v>
      </c>
      <c r="Q59" s="22">
        <v>59</v>
      </c>
      <c r="R59" s="22">
        <v>52</v>
      </c>
      <c r="S59" s="22">
        <v>78</v>
      </c>
      <c r="T59" s="22">
        <v>54</v>
      </c>
      <c r="U59" s="22">
        <v>69</v>
      </c>
      <c r="V59" s="43"/>
      <c r="W59" s="7"/>
    </row>
    <row r="60" spans="2:22" ht="10.5" customHeight="1">
      <c r="B60" s="7"/>
      <c r="C60" s="18"/>
      <c r="D60" s="18"/>
      <c r="E60" s="18"/>
      <c r="F60" s="18"/>
      <c r="G60" s="492" t="s">
        <v>37</v>
      </c>
      <c r="H60" s="492"/>
      <c r="I60" s="492"/>
      <c r="J60" s="492"/>
      <c r="K60" s="19"/>
      <c r="L60" s="26">
        <v>67</v>
      </c>
      <c r="M60" s="22">
        <v>71</v>
      </c>
      <c r="N60" s="22">
        <v>79</v>
      </c>
      <c r="O60" s="22">
        <v>92</v>
      </c>
      <c r="P60" s="22">
        <v>73</v>
      </c>
      <c r="Q60" s="22">
        <v>93</v>
      </c>
      <c r="R60" s="22">
        <v>79</v>
      </c>
      <c r="S60" s="22">
        <v>92</v>
      </c>
      <c r="T60" s="22">
        <v>72</v>
      </c>
      <c r="U60" s="22">
        <v>103</v>
      </c>
      <c r="V60" s="43"/>
    </row>
    <row r="61" spans="2:22" ht="10.5" customHeight="1">
      <c r="B61" s="7"/>
      <c r="C61" s="18"/>
      <c r="D61" s="18"/>
      <c r="E61" s="18"/>
      <c r="F61" s="18"/>
      <c r="G61" s="492" t="s">
        <v>68</v>
      </c>
      <c r="H61" s="492"/>
      <c r="I61" s="492"/>
      <c r="J61" s="492"/>
      <c r="K61" s="19"/>
      <c r="L61" s="26">
        <v>77</v>
      </c>
      <c r="M61" s="22">
        <v>69</v>
      </c>
      <c r="N61" s="22">
        <v>112</v>
      </c>
      <c r="O61" s="22">
        <v>92</v>
      </c>
      <c r="P61" s="22">
        <v>77</v>
      </c>
      <c r="Q61" s="22">
        <v>89</v>
      </c>
      <c r="R61" s="22">
        <v>92</v>
      </c>
      <c r="S61" s="22">
        <v>98</v>
      </c>
      <c r="T61" s="22">
        <v>72</v>
      </c>
      <c r="U61" s="22">
        <v>95</v>
      </c>
      <c r="V61" s="43"/>
    </row>
    <row r="62" spans="2:22" ht="10.5" customHeight="1">
      <c r="B62" s="7"/>
      <c r="C62" s="18"/>
      <c r="D62" s="18"/>
      <c r="E62" s="18"/>
      <c r="F62" s="18"/>
      <c r="G62" s="492" t="s">
        <v>69</v>
      </c>
      <c r="H62" s="492"/>
      <c r="I62" s="492"/>
      <c r="J62" s="492"/>
      <c r="K62" s="19"/>
      <c r="L62" s="26">
        <v>108</v>
      </c>
      <c r="M62" s="22">
        <v>97</v>
      </c>
      <c r="N62" s="22">
        <v>140</v>
      </c>
      <c r="O62" s="22">
        <v>125</v>
      </c>
      <c r="P62" s="22">
        <v>122</v>
      </c>
      <c r="Q62" s="22">
        <v>126</v>
      </c>
      <c r="R62" s="22">
        <v>112</v>
      </c>
      <c r="S62" s="22">
        <v>128</v>
      </c>
      <c r="T62" s="22">
        <v>110</v>
      </c>
      <c r="U62" s="22">
        <v>133</v>
      </c>
      <c r="V62" s="43"/>
    </row>
    <row r="63" spans="2:22" ht="8.25" customHeight="1">
      <c r="B63" s="7"/>
      <c r="C63" s="7"/>
      <c r="D63" s="7"/>
      <c r="E63" s="7"/>
      <c r="F63" s="7"/>
      <c r="G63" s="7"/>
      <c r="H63" s="7"/>
      <c r="I63" s="7"/>
      <c r="J63" s="7"/>
      <c r="K63" s="9"/>
      <c r="L63" s="26"/>
      <c r="M63" s="22"/>
      <c r="N63" s="22"/>
      <c r="O63" s="22"/>
      <c r="P63" s="22"/>
      <c r="Q63" s="22"/>
      <c r="R63" s="22"/>
      <c r="S63" s="22"/>
      <c r="T63" s="22"/>
      <c r="U63" s="22"/>
      <c r="V63" s="43"/>
    </row>
    <row r="64" spans="2:22" s="11" customFormat="1" ht="10.5" customHeight="1">
      <c r="B64" s="12"/>
      <c r="C64" s="486" t="s">
        <v>70</v>
      </c>
      <c r="D64" s="486"/>
      <c r="E64" s="486"/>
      <c r="F64" s="486"/>
      <c r="G64" s="486"/>
      <c r="H64" s="486"/>
      <c r="I64" s="486"/>
      <c r="J64" s="486"/>
      <c r="K64" s="14"/>
      <c r="L64" s="81">
        <v>792</v>
      </c>
      <c r="M64" s="82">
        <v>688</v>
      </c>
      <c r="N64" s="82">
        <v>801</v>
      </c>
      <c r="O64" s="82">
        <v>804</v>
      </c>
      <c r="P64" s="82">
        <v>701</v>
      </c>
      <c r="Q64" s="82">
        <v>708</v>
      </c>
      <c r="R64" s="82">
        <v>637</v>
      </c>
      <c r="S64" s="82">
        <v>728</v>
      </c>
      <c r="T64" s="82">
        <v>591</v>
      </c>
      <c r="U64" s="82">
        <v>709</v>
      </c>
      <c r="V64" s="16"/>
    </row>
    <row r="65" spans="2:22" ht="10.5" customHeight="1">
      <c r="B65" s="7"/>
      <c r="C65" s="18"/>
      <c r="D65" s="18"/>
      <c r="E65" s="18"/>
      <c r="F65" s="18"/>
      <c r="G65" s="492" t="s">
        <v>25</v>
      </c>
      <c r="H65" s="492"/>
      <c r="I65" s="492"/>
      <c r="J65" s="492"/>
      <c r="K65" s="19"/>
      <c r="L65" s="26">
        <v>144</v>
      </c>
      <c r="M65" s="22">
        <v>124</v>
      </c>
      <c r="N65" s="22">
        <v>169</v>
      </c>
      <c r="O65" s="22">
        <v>155</v>
      </c>
      <c r="P65" s="22">
        <v>128</v>
      </c>
      <c r="Q65" s="22">
        <v>165</v>
      </c>
      <c r="R65" s="22">
        <v>144</v>
      </c>
      <c r="S65" s="22">
        <v>146</v>
      </c>
      <c r="T65" s="22">
        <v>125</v>
      </c>
      <c r="U65" s="22">
        <v>158</v>
      </c>
      <c r="V65" s="43"/>
    </row>
    <row r="66" spans="2:22" ht="10.5" customHeight="1">
      <c r="B66" s="7"/>
      <c r="C66" s="18"/>
      <c r="D66" s="18"/>
      <c r="E66" s="18"/>
      <c r="F66" s="18"/>
      <c r="G66" s="492" t="s">
        <v>26</v>
      </c>
      <c r="H66" s="492"/>
      <c r="I66" s="492"/>
      <c r="J66" s="492"/>
      <c r="K66" s="19"/>
      <c r="L66" s="26">
        <v>221</v>
      </c>
      <c r="M66" s="22">
        <v>182</v>
      </c>
      <c r="N66" s="22">
        <v>222</v>
      </c>
      <c r="O66" s="22">
        <v>212</v>
      </c>
      <c r="P66" s="22">
        <v>193</v>
      </c>
      <c r="Q66" s="22">
        <v>202</v>
      </c>
      <c r="R66" s="22">
        <v>153</v>
      </c>
      <c r="S66" s="22">
        <v>190</v>
      </c>
      <c r="T66" s="22">
        <v>156</v>
      </c>
      <c r="U66" s="22">
        <v>207</v>
      </c>
      <c r="V66" s="43"/>
    </row>
    <row r="67" spans="2:22" ht="10.5" customHeight="1">
      <c r="B67" s="7"/>
      <c r="C67" s="18"/>
      <c r="D67" s="18"/>
      <c r="E67" s="18"/>
      <c r="F67" s="18"/>
      <c r="G67" s="492" t="s">
        <v>30</v>
      </c>
      <c r="H67" s="492"/>
      <c r="I67" s="492"/>
      <c r="J67" s="492"/>
      <c r="K67" s="19"/>
      <c r="L67" s="26">
        <v>159</v>
      </c>
      <c r="M67" s="22">
        <v>134</v>
      </c>
      <c r="N67" s="22">
        <v>141</v>
      </c>
      <c r="O67" s="22">
        <v>151</v>
      </c>
      <c r="P67" s="22">
        <v>127</v>
      </c>
      <c r="Q67" s="22">
        <v>112</v>
      </c>
      <c r="R67" s="22">
        <v>120</v>
      </c>
      <c r="S67" s="22">
        <v>131</v>
      </c>
      <c r="T67" s="22">
        <v>108</v>
      </c>
      <c r="U67" s="22">
        <v>122</v>
      </c>
      <c r="V67" s="43"/>
    </row>
    <row r="68" spans="2:22" ht="10.5" customHeight="1">
      <c r="B68" s="7"/>
      <c r="C68" s="18"/>
      <c r="D68" s="18"/>
      <c r="E68" s="18"/>
      <c r="F68" s="18"/>
      <c r="G68" s="492" t="s">
        <v>33</v>
      </c>
      <c r="H68" s="492"/>
      <c r="I68" s="492"/>
      <c r="J68" s="492"/>
      <c r="K68" s="19"/>
      <c r="L68" s="26">
        <v>176</v>
      </c>
      <c r="M68" s="22">
        <v>156</v>
      </c>
      <c r="N68" s="22">
        <v>166</v>
      </c>
      <c r="O68" s="22">
        <v>176</v>
      </c>
      <c r="P68" s="22">
        <v>173</v>
      </c>
      <c r="Q68" s="22">
        <v>161</v>
      </c>
      <c r="R68" s="22">
        <v>136</v>
      </c>
      <c r="S68" s="22">
        <v>167</v>
      </c>
      <c r="T68" s="22">
        <v>137</v>
      </c>
      <c r="U68" s="22">
        <v>154</v>
      </c>
      <c r="V68" s="43"/>
    </row>
    <row r="69" spans="2:22" ht="10.5" customHeight="1">
      <c r="B69" s="7"/>
      <c r="C69" s="18"/>
      <c r="D69" s="18"/>
      <c r="E69" s="18"/>
      <c r="F69" s="18"/>
      <c r="G69" s="492" t="s">
        <v>36</v>
      </c>
      <c r="H69" s="492"/>
      <c r="I69" s="492"/>
      <c r="J69" s="492"/>
      <c r="K69" s="19"/>
      <c r="L69" s="26">
        <v>92</v>
      </c>
      <c r="M69" s="22">
        <v>92</v>
      </c>
      <c r="N69" s="22">
        <v>103</v>
      </c>
      <c r="O69" s="22">
        <v>110</v>
      </c>
      <c r="P69" s="22">
        <v>80</v>
      </c>
      <c r="Q69" s="22">
        <v>68</v>
      </c>
      <c r="R69" s="22">
        <v>84</v>
      </c>
      <c r="S69" s="22">
        <v>94</v>
      </c>
      <c r="T69" s="22">
        <v>65</v>
      </c>
      <c r="U69" s="22">
        <v>68</v>
      </c>
      <c r="V69" s="43"/>
    </row>
    <row r="70" spans="2:22" ht="8.25" customHeight="1">
      <c r="B70" s="7"/>
      <c r="C70" s="18"/>
      <c r="D70" s="18"/>
      <c r="E70" s="18"/>
      <c r="F70" s="18"/>
      <c r="G70" s="18"/>
      <c r="H70" s="18"/>
      <c r="I70" s="18"/>
      <c r="J70" s="18"/>
      <c r="K70" s="19"/>
      <c r="L70" s="26"/>
      <c r="M70" s="22"/>
      <c r="N70" s="22"/>
      <c r="O70" s="22"/>
      <c r="P70" s="22"/>
      <c r="Q70" s="22"/>
      <c r="R70" s="22"/>
      <c r="S70" s="22"/>
      <c r="T70" s="22"/>
      <c r="U70" s="22"/>
      <c r="V70" s="43"/>
    </row>
    <row r="71" spans="2:22" s="11" customFormat="1" ht="10.5" customHeight="1">
      <c r="B71" s="12"/>
      <c r="C71" s="486" t="s">
        <v>71</v>
      </c>
      <c r="D71" s="486"/>
      <c r="E71" s="486"/>
      <c r="F71" s="486"/>
      <c r="G71" s="486"/>
      <c r="H71" s="486"/>
      <c r="I71" s="486"/>
      <c r="J71" s="486"/>
      <c r="K71" s="14"/>
      <c r="L71" s="81">
        <v>1292</v>
      </c>
      <c r="M71" s="82">
        <v>1494</v>
      </c>
      <c r="N71" s="82">
        <v>1753</v>
      </c>
      <c r="O71" s="82">
        <v>1715</v>
      </c>
      <c r="P71" s="82">
        <v>1085</v>
      </c>
      <c r="Q71" s="82">
        <v>1225</v>
      </c>
      <c r="R71" s="82">
        <v>877</v>
      </c>
      <c r="S71" s="82">
        <v>967</v>
      </c>
      <c r="T71" s="82">
        <v>642</v>
      </c>
      <c r="U71" s="82">
        <v>751</v>
      </c>
      <c r="V71" s="16"/>
    </row>
    <row r="72" spans="2:22" ht="10.5" customHeight="1">
      <c r="B72" s="7"/>
      <c r="C72" s="18"/>
      <c r="D72" s="18"/>
      <c r="E72" s="18"/>
      <c r="F72" s="18"/>
      <c r="G72" s="492" t="s">
        <v>25</v>
      </c>
      <c r="H72" s="492"/>
      <c r="I72" s="492"/>
      <c r="J72" s="492"/>
      <c r="K72" s="19"/>
      <c r="L72" s="26">
        <v>107</v>
      </c>
      <c r="M72" s="22">
        <v>136</v>
      </c>
      <c r="N72" s="22">
        <v>198</v>
      </c>
      <c r="O72" s="22">
        <v>219</v>
      </c>
      <c r="P72" s="22">
        <v>194</v>
      </c>
      <c r="Q72" s="22">
        <v>181</v>
      </c>
      <c r="R72" s="22">
        <v>137</v>
      </c>
      <c r="S72" s="22">
        <v>150</v>
      </c>
      <c r="T72" s="22">
        <v>109</v>
      </c>
      <c r="U72" s="22">
        <v>119</v>
      </c>
      <c r="V72" s="43"/>
    </row>
    <row r="73" spans="2:22" ht="10.5" customHeight="1">
      <c r="B73" s="7"/>
      <c r="C73" s="18"/>
      <c r="D73" s="18"/>
      <c r="E73" s="18"/>
      <c r="F73" s="18"/>
      <c r="G73" s="492" t="s">
        <v>26</v>
      </c>
      <c r="H73" s="492"/>
      <c r="I73" s="492"/>
      <c r="J73" s="492"/>
      <c r="K73" s="19"/>
      <c r="L73" s="26">
        <v>261</v>
      </c>
      <c r="M73" s="22">
        <v>329</v>
      </c>
      <c r="N73" s="22">
        <v>310</v>
      </c>
      <c r="O73" s="22">
        <v>356</v>
      </c>
      <c r="P73" s="22">
        <v>182</v>
      </c>
      <c r="Q73" s="22">
        <v>272</v>
      </c>
      <c r="R73" s="22">
        <v>151</v>
      </c>
      <c r="S73" s="22">
        <v>166</v>
      </c>
      <c r="T73" s="22">
        <v>101</v>
      </c>
      <c r="U73" s="22">
        <v>135</v>
      </c>
      <c r="V73" s="43"/>
    </row>
    <row r="74" spans="2:22" ht="10.5" customHeight="1">
      <c r="B74" s="7"/>
      <c r="C74" s="18"/>
      <c r="D74" s="18"/>
      <c r="E74" s="18"/>
      <c r="F74" s="18"/>
      <c r="G74" s="492" t="s">
        <v>30</v>
      </c>
      <c r="H74" s="492"/>
      <c r="I74" s="492"/>
      <c r="J74" s="492"/>
      <c r="K74" s="19"/>
      <c r="L74" s="26">
        <v>451</v>
      </c>
      <c r="M74" s="22">
        <v>485</v>
      </c>
      <c r="N74" s="22">
        <v>567</v>
      </c>
      <c r="O74" s="22">
        <v>470</v>
      </c>
      <c r="P74" s="22">
        <v>285</v>
      </c>
      <c r="Q74" s="22">
        <v>334</v>
      </c>
      <c r="R74" s="22">
        <v>275</v>
      </c>
      <c r="S74" s="22">
        <v>280</v>
      </c>
      <c r="T74" s="22">
        <v>198</v>
      </c>
      <c r="U74" s="22">
        <v>229</v>
      </c>
      <c r="V74" s="43"/>
    </row>
    <row r="75" spans="2:22" ht="10.5" customHeight="1">
      <c r="B75" s="7"/>
      <c r="C75" s="18"/>
      <c r="D75" s="18"/>
      <c r="E75" s="18"/>
      <c r="F75" s="18"/>
      <c r="G75" s="492" t="s">
        <v>33</v>
      </c>
      <c r="H75" s="492"/>
      <c r="I75" s="492"/>
      <c r="J75" s="492"/>
      <c r="K75" s="19"/>
      <c r="L75" s="85">
        <v>0</v>
      </c>
      <c r="M75" s="22">
        <v>0</v>
      </c>
      <c r="N75" s="37">
        <v>0</v>
      </c>
      <c r="O75" s="22">
        <v>0</v>
      </c>
      <c r="P75" s="37">
        <v>0</v>
      </c>
      <c r="Q75" s="22">
        <v>0</v>
      </c>
      <c r="R75" s="37">
        <v>0</v>
      </c>
      <c r="S75" s="22">
        <v>0</v>
      </c>
      <c r="T75" s="37">
        <v>0</v>
      </c>
      <c r="U75" s="22">
        <v>0</v>
      </c>
      <c r="V75" s="43"/>
    </row>
    <row r="76" spans="2:22" ht="10.5" customHeight="1">
      <c r="B76" s="7"/>
      <c r="C76" s="18"/>
      <c r="D76" s="18"/>
      <c r="E76" s="18"/>
      <c r="F76" s="18"/>
      <c r="G76" s="492" t="s">
        <v>36</v>
      </c>
      <c r="H76" s="492"/>
      <c r="I76" s="492"/>
      <c r="J76" s="492"/>
      <c r="K76" s="19"/>
      <c r="L76" s="26">
        <v>128</v>
      </c>
      <c r="M76" s="22">
        <v>195</v>
      </c>
      <c r="N76" s="22">
        <v>251</v>
      </c>
      <c r="O76" s="22">
        <v>265</v>
      </c>
      <c r="P76" s="22">
        <v>177</v>
      </c>
      <c r="Q76" s="22">
        <v>171</v>
      </c>
      <c r="R76" s="22">
        <v>128</v>
      </c>
      <c r="S76" s="22">
        <v>149</v>
      </c>
      <c r="T76" s="22">
        <v>81</v>
      </c>
      <c r="U76" s="22">
        <v>104</v>
      </c>
      <c r="V76" s="43"/>
    </row>
    <row r="77" spans="2:22" ht="10.5" customHeight="1">
      <c r="B77" s="7"/>
      <c r="C77" s="18"/>
      <c r="D77" s="18"/>
      <c r="E77" s="18"/>
      <c r="F77" s="18"/>
      <c r="G77" s="492" t="s">
        <v>37</v>
      </c>
      <c r="H77" s="492"/>
      <c r="I77" s="492"/>
      <c r="J77" s="492"/>
      <c r="K77" s="19"/>
      <c r="L77" s="26">
        <v>55</v>
      </c>
      <c r="M77" s="22">
        <v>49</v>
      </c>
      <c r="N77" s="22">
        <v>70</v>
      </c>
      <c r="O77" s="22">
        <v>69</v>
      </c>
      <c r="P77" s="22">
        <v>44</v>
      </c>
      <c r="Q77" s="22">
        <v>54</v>
      </c>
      <c r="R77" s="22">
        <v>43</v>
      </c>
      <c r="S77" s="22">
        <v>49</v>
      </c>
      <c r="T77" s="22">
        <v>28</v>
      </c>
      <c r="U77" s="22">
        <v>32</v>
      </c>
      <c r="V77" s="43"/>
    </row>
    <row r="78" spans="2:22" ht="10.5" customHeight="1">
      <c r="B78" s="7"/>
      <c r="C78" s="18"/>
      <c r="D78" s="18"/>
      <c r="E78" s="18"/>
      <c r="F78" s="18"/>
      <c r="G78" s="492" t="s">
        <v>68</v>
      </c>
      <c r="H78" s="492"/>
      <c r="I78" s="492"/>
      <c r="J78" s="492"/>
      <c r="K78" s="19"/>
      <c r="L78" s="26">
        <v>290</v>
      </c>
      <c r="M78" s="22">
        <v>300</v>
      </c>
      <c r="N78" s="22">
        <v>357</v>
      </c>
      <c r="O78" s="22">
        <v>336</v>
      </c>
      <c r="P78" s="22">
        <v>203</v>
      </c>
      <c r="Q78" s="22">
        <v>213</v>
      </c>
      <c r="R78" s="22">
        <v>143</v>
      </c>
      <c r="S78" s="22">
        <v>163</v>
      </c>
      <c r="T78" s="22">
        <v>125</v>
      </c>
      <c r="U78" s="22">
        <v>132</v>
      </c>
      <c r="V78" s="43"/>
    </row>
    <row r="79" spans="2:22" ht="10.5" customHeight="1">
      <c r="B79" s="28"/>
      <c r="C79" s="53"/>
      <c r="D79" s="53"/>
      <c r="E79" s="53"/>
      <c r="F79" s="54"/>
      <c r="G79" s="28"/>
      <c r="H79" s="28"/>
      <c r="I79" s="28"/>
      <c r="J79" s="28"/>
      <c r="K79" s="55"/>
      <c r="L79" s="97"/>
      <c r="M79" s="98"/>
      <c r="N79" s="98"/>
      <c r="O79" s="98"/>
      <c r="P79" s="98"/>
      <c r="Q79" s="98"/>
      <c r="R79" s="98"/>
      <c r="S79" s="98"/>
      <c r="T79" s="98"/>
      <c r="U79" s="98"/>
      <c r="V79" s="6"/>
    </row>
    <row r="80" spans="12:22" ht="10.5" customHeight="1"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</row>
    <row r="81" spans="12:22" ht="10.5" customHeight="1"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</row>
    <row r="82" spans="12:22" ht="10.5" customHeight="1"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</row>
    <row r="83" spans="12:22" ht="10.5" customHeight="1"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</row>
    <row r="84" spans="12:22" ht="10.5" customHeight="1"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</row>
    <row r="85" spans="12:22" ht="10.5" customHeight="1"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</row>
    <row r="86" spans="12:22" ht="10.5" customHeight="1"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</row>
    <row r="87" spans="12:22" ht="10.5" customHeight="1"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</row>
    <row r="88" spans="12:22" ht="10.5" customHeight="1"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</row>
    <row r="89" spans="12:22" ht="10.5" customHeight="1"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</row>
    <row r="90" ht="12">
      <c r="W90" s="70"/>
    </row>
    <row r="91" ht="12">
      <c r="W91" s="70"/>
    </row>
    <row r="92" ht="12">
      <c r="W92" s="70"/>
    </row>
    <row r="93" ht="12">
      <c r="W93" s="70"/>
    </row>
    <row r="94" ht="12">
      <c r="W94" s="70"/>
    </row>
    <row r="95" ht="12">
      <c r="W95" s="70"/>
    </row>
  </sheetData>
  <mergeCells count="69">
    <mergeCell ref="B3:U3"/>
    <mergeCell ref="T6:U6"/>
    <mergeCell ref="B4:U4"/>
    <mergeCell ref="G78:J78"/>
    <mergeCell ref="G77:J77"/>
    <mergeCell ref="G76:J76"/>
    <mergeCell ref="G75:J75"/>
    <mergeCell ref="G74:J74"/>
    <mergeCell ref="G73:J73"/>
    <mergeCell ref="G72:J72"/>
    <mergeCell ref="C71:J71"/>
    <mergeCell ref="G69:J69"/>
    <mergeCell ref="G68:J68"/>
    <mergeCell ref="G67:J67"/>
    <mergeCell ref="G66:J66"/>
    <mergeCell ref="G65:J65"/>
    <mergeCell ref="C64:J64"/>
    <mergeCell ref="G62:J62"/>
    <mergeCell ref="G61:J61"/>
    <mergeCell ref="G60:J60"/>
    <mergeCell ref="G59:J59"/>
    <mergeCell ref="G58:J58"/>
    <mergeCell ref="G57:J57"/>
    <mergeCell ref="G56:J56"/>
    <mergeCell ref="G55:J55"/>
    <mergeCell ref="C54:J54"/>
    <mergeCell ref="G52:J52"/>
    <mergeCell ref="G51:J51"/>
    <mergeCell ref="G50:J50"/>
    <mergeCell ref="G49:J49"/>
    <mergeCell ref="G48:J48"/>
    <mergeCell ref="G47:J47"/>
    <mergeCell ref="C46:J46"/>
    <mergeCell ref="G44:J44"/>
    <mergeCell ref="G43:J43"/>
    <mergeCell ref="G42:J42"/>
    <mergeCell ref="G41:J41"/>
    <mergeCell ref="G40:J40"/>
    <mergeCell ref="C32:J32"/>
    <mergeCell ref="G34:J34"/>
    <mergeCell ref="G33:J33"/>
    <mergeCell ref="G39:J39"/>
    <mergeCell ref="C38:J38"/>
    <mergeCell ref="G36:J36"/>
    <mergeCell ref="G35:J35"/>
    <mergeCell ref="G30:J30"/>
    <mergeCell ref="G29:J29"/>
    <mergeCell ref="G28:J28"/>
    <mergeCell ref="G27:J27"/>
    <mergeCell ref="C26:J26"/>
    <mergeCell ref="G24:J24"/>
    <mergeCell ref="G23:J23"/>
    <mergeCell ref="G22:J22"/>
    <mergeCell ref="G21:J21"/>
    <mergeCell ref="C20:J20"/>
    <mergeCell ref="G18:J18"/>
    <mergeCell ref="G17:J17"/>
    <mergeCell ref="C16:J16"/>
    <mergeCell ref="G14:J14"/>
    <mergeCell ref="G13:J13"/>
    <mergeCell ref="G12:J12"/>
    <mergeCell ref="G11:J11"/>
    <mergeCell ref="G10:J10"/>
    <mergeCell ref="C9:J9"/>
    <mergeCell ref="R6:S6"/>
    <mergeCell ref="L6:M6"/>
    <mergeCell ref="N6:O6"/>
    <mergeCell ref="P6:Q6"/>
    <mergeCell ref="B6:K7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1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51"/>
  <dimension ref="A1:Z89"/>
  <sheetViews>
    <sheetView view="pageBreakPreview" zoomScale="60" workbookViewId="0" topLeftCell="A52">
      <selection activeCell="B23" sqref="B23"/>
    </sheetView>
  </sheetViews>
  <sheetFormatPr defaultColWidth="9.00390625" defaultRowHeight="13.5"/>
  <cols>
    <col min="1" max="1" width="1.37890625" style="2" customWidth="1"/>
    <col min="2" max="13" width="6.875" style="2" customWidth="1"/>
    <col min="14" max="23" width="1.625" style="2" customWidth="1"/>
    <col min="24" max="24" width="1.875" style="2" customWidth="1"/>
    <col min="25" max="25" width="2.375" style="2" customWidth="1"/>
    <col min="26" max="16384" width="9.00390625" style="2" customWidth="1"/>
  </cols>
  <sheetData>
    <row r="1" ht="10.5" customHeight="1">
      <c r="X1" s="38" t="s">
        <v>420</v>
      </c>
    </row>
    <row r="2" ht="10.5" customHeight="1"/>
    <row r="3" spans="1:24" s="4" customFormat="1" ht="15" customHeight="1">
      <c r="A3" s="94"/>
      <c r="B3" s="505" t="s">
        <v>591</v>
      </c>
      <c r="C3" s="505"/>
      <c r="D3" s="505"/>
      <c r="E3" s="505"/>
      <c r="F3" s="505"/>
      <c r="G3" s="505"/>
      <c r="H3" s="505"/>
      <c r="I3" s="505"/>
      <c r="J3" s="505"/>
      <c r="K3" s="505"/>
      <c r="L3" s="505"/>
      <c r="M3" s="505"/>
      <c r="N3" s="505"/>
      <c r="O3" s="505"/>
      <c r="P3" s="505"/>
      <c r="Q3" s="505"/>
      <c r="R3" s="505"/>
      <c r="S3" s="505"/>
      <c r="T3" s="505"/>
      <c r="U3" s="505"/>
      <c r="V3" s="505"/>
      <c r="W3" s="505"/>
      <c r="X3" s="61"/>
    </row>
    <row r="4" spans="1:24" ht="12.75" customHeight="1">
      <c r="A4" s="63"/>
      <c r="B4" s="508" t="s">
        <v>592</v>
      </c>
      <c r="C4" s="508"/>
      <c r="D4" s="508"/>
      <c r="E4" s="508"/>
      <c r="F4" s="508"/>
      <c r="G4" s="508"/>
      <c r="H4" s="508"/>
      <c r="I4" s="508"/>
      <c r="J4" s="508"/>
      <c r="K4" s="508"/>
      <c r="L4" s="508"/>
      <c r="M4" s="508"/>
      <c r="N4" s="508"/>
      <c r="O4" s="508"/>
      <c r="P4" s="508"/>
      <c r="Q4" s="508"/>
      <c r="R4" s="508"/>
      <c r="S4" s="508"/>
      <c r="T4" s="508"/>
      <c r="U4" s="508"/>
      <c r="V4" s="508"/>
      <c r="W4" s="508"/>
      <c r="X4" s="3"/>
    </row>
    <row r="5" spans="1:24" ht="12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39"/>
      <c r="L5" s="39"/>
      <c r="M5" s="39"/>
      <c r="N5" s="7"/>
      <c r="O5" s="7"/>
      <c r="P5" s="7"/>
      <c r="Q5" s="7"/>
      <c r="R5" s="7"/>
      <c r="S5" s="7"/>
      <c r="T5" s="7"/>
      <c r="U5" s="7"/>
      <c r="V5" s="7"/>
      <c r="W5" s="7"/>
      <c r="X5" s="7"/>
    </row>
    <row r="6" spans="2:24" ht="15.75" customHeight="1">
      <c r="B6" s="516" t="s">
        <v>53</v>
      </c>
      <c r="C6" s="515"/>
      <c r="D6" s="515" t="s">
        <v>54</v>
      </c>
      <c r="E6" s="515"/>
      <c r="F6" s="515" t="s">
        <v>55</v>
      </c>
      <c r="G6" s="515"/>
      <c r="H6" s="515" t="s">
        <v>56</v>
      </c>
      <c r="I6" s="515"/>
      <c r="J6" s="515" t="s">
        <v>57</v>
      </c>
      <c r="K6" s="515"/>
      <c r="L6" s="517" t="s">
        <v>99</v>
      </c>
      <c r="M6" s="517"/>
      <c r="N6" s="375" t="s">
        <v>11</v>
      </c>
      <c r="O6" s="512"/>
      <c r="P6" s="512"/>
      <c r="Q6" s="512"/>
      <c r="R6" s="512"/>
      <c r="S6" s="512"/>
      <c r="T6" s="512"/>
      <c r="U6" s="512"/>
      <c r="V6" s="512"/>
      <c r="W6" s="512"/>
      <c r="X6" s="108"/>
    </row>
    <row r="7" spans="2:24" ht="15.75" customHeight="1">
      <c r="B7" s="99" t="s">
        <v>97</v>
      </c>
      <c r="C7" s="95" t="s">
        <v>98</v>
      </c>
      <c r="D7" s="95" t="s">
        <v>97</v>
      </c>
      <c r="E7" s="95" t="s">
        <v>98</v>
      </c>
      <c r="F7" s="95" t="s">
        <v>97</v>
      </c>
      <c r="G7" s="95" t="s">
        <v>98</v>
      </c>
      <c r="H7" s="95" t="s">
        <v>97</v>
      </c>
      <c r="I7" s="95" t="s">
        <v>98</v>
      </c>
      <c r="J7" s="95" t="s">
        <v>97</v>
      </c>
      <c r="K7" s="95" t="s">
        <v>98</v>
      </c>
      <c r="L7" s="95" t="s">
        <v>97</v>
      </c>
      <c r="M7" s="95" t="s">
        <v>98</v>
      </c>
      <c r="N7" s="378"/>
      <c r="O7" s="513"/>
      <c r="P7" s="513"/>
      <c r="Q7" s="513"/>
      <c r="R7" s="513"/>
      <c r="S7" s="513"/>
      <c r="T7" s="513"/>
      <c r="U7" s="513"/>
      <c r="V7" s="513"/>
      <c r="W7" s="513"/>
      <c r="X7" s="108"/>
    </row>
    <row r="8" spans="14:24" ht="10.5" customHeight="1">
      <c r="N8" s="10"/>
      <c r="O8" s="7"/>
      <c r="P8" s="7"/>
      <c r="Q8" s="7"/>
      <c r="R8" s="7"/>
      <c r="S8" s="7"/>
      <c r="T8" s="7"/>
      <c r="U8" s="7"/>
      <c r="V8" s="7"/>
      <c r="W8" s="7"/>
      <c r="X8" s="7"/>
    </row>
    <row r="9" spans="1:24" s="11" customFormat="1" ht="10.5" customHeight="1">
      <c r="A9" s="64"/>
      <c r="B9" s="82">
        <v>300</v>
      </c>
      <c r="C9" s="82">
        <v>440</v>
      </c>
      <c r="D9" s="82">
        <v>179</v>
      </c>
      <c r="E9" s="82">
        <v>266</v>
      </c>
      <c r="F9" s="82">
        <v>68</v>
      </c>
      <c r="G9" s="82">
        <v>123</v>
      </c>
      <c r="H9" s="82">
        <v>24</v>
      </c>
      <c r="I9" s="82">
        <v>58</v>
      </c>
      <c r="J9" s="82">
        <v>4</v>
      </c>
      <c r="K9" s="82">
        <v>17</v>
      </c>
      <c r="L9" s="82">
        <v>0</v>
      </c>
      <c r="M9" s="82">
        <v>1</v>
      </c>
      <c r="N9" s="58"/>
      <c r="O9" s="486" t="s">
        <v>60</v>
      </c>
      <c r="P9" s="486"/>
      <c r="Q9" s="486"/>
      <c r="R9" s="486"/>
      <c r="S9" s="486"/>
      <c r="T9" s="486"/>
      <c r="U9" s="486"/>
      <c r="V9" s="486"/>
      <c r="W9" s="13"/>
      <c r="X9" s="13"/>
    </row>
    <row r="10" spans="1:24" ht="10.5" customHeight="1">
      <c r="A10" s="6"/>
      <c r="B10" s="24">
        <v>64</v>
      </c>
      <c r="C10" s="24">
        <v>114</v>
      </c>
      <c r="D10" s="24">
        <v>35</v>
      </c>
      <c r="E10" s="24">
        <v>60</v>
      </c>
      <c r="F10" s="24">
        <v>17</v>
      </c>
      <c r="G10" s="24">
        <v>28</v>
      </c>
      <c r="H10" s="24">
        <v>4</v>
      </c>
      <c r="I10" s="24">
        <v>15</v>
      </c>
      <c r="J10" s="24">
        <v>0</v>
      </c>
      <c r="K10" s="24">
        <v>1</v>
      </c>
      <c r="L10" s="24">
        <v>0</v>
      </c>
      <c r="M10" s="24">
        <v>0</v>
      </c>
      <c r="N10" s="10"/>
      <c r="O10" s="18"/>
      <c r="P10" s="18"/>
      <c r="Q10" s="18"/>
      <c r="R10" s="18"/>
      <c r="S10" s="492" t="s">
        <v>25</v>
      </c>
      <c r="T10" s="492"/>
      <c r="U10" s="492"/>
      <c r="V10" s="492"/>
      <c r="W10" s="18"/>
      <c r="X10" s="18"/>
    </row>
    <row r="11" spans="1:24" ht="10.5" customHeight="1">
      <c r="A11" s="6"/>
      <c r="B11" s="24">
        <v>56</v>
      </c>
      <c r="C11" s="24">
        <v>64</v>
      </c>
      <c r="D11" s="24">
        <v>27</v>
      </c>
      <c r="E11" s="24">
        <v>46</v>
      </c>
      <c r="F11" s="24">
        <v>8</v>
      </c>
      <c r="G11" s="24">
        <v>14</v>
      </c>
      <c r="H11" s="24">
        <v>4</v>
      </c>
      <c r="I11" s="24">
        <v>9</v>
      </c>
      <c r="J11" s="24">
        <v>0</v>
      </c>
      <c r="K11" s="24">
        <v>3</v>
      </c>
      <c r="L11" s="24">
        <v>0</v>
      </c>
      <c r="M11" s="24">
        <v>0</v>
      </c>
      <c r="N11" s="10"/>
      <c r="O11" s="18"/>
      <c r="P11" s="18"/>
      <c r="Q11" s="18"/>
      <c r="R11" s="18"/>
      <c r="S11" s="492" t="s">
        <v>26</v>
      </c>
      <c r="T11" s="492"/>
      <c r="U11" s="492"/>
      <c r="V11" s="492"/>
      <c r="W11" s="18"/>
      <c r="X11" s="18"/>
    </row>
    <row r="12" spans="1:24" ht="10.5" customHeight="1">
      <c r="A12" s="6"/>
      <c r="B12" s="24">
        <v>73</v>
      </c>
      <c r="C12" s="24">
        <v>118</v>
      </c>
      <c r="D12" s="24">
        <v>48</v>
      </c>
      <c r="E12" s="24">
        <v>52</v>
      </c>
      <c r="F12" s="24">
        <v>14</v>
      </c>
      <c r="G12" s="24">
        <v>28</v>
      </c>
      <c r="H12" s="24">
        <v>6</v>
      </c>
      <c r="I12" s="24">
        <v>15</v>
      </c>
      <c r="J12" s="24">
        <v>1</v>
      </c>
      <c r="K12" s="24">
        <v>5</v>
      </c>
      <c r="L12" s="24">
        <v>0</v>
      </c>
      <c r="M12" s="24">
        <v>1</v>
      </c>
      <c r="N12" s="10"/>
      <c r="O12" s="18"/>
      <c r="P12" s="18"/>
      <c r="Q12" s="18"/>
      <c r="R12" s="18"/>
      <c r="S12" s="492" t="s">
        <v>30</v>
      </c>
      <c r="T12" s="492"/>
      <c r="U12" s="492"/>
      <c r="V12" s="492"/>
      <c r="W12" s="18"/>
      <c r="X12" s="18"/>
    </row>
    <row r="13" spans="1:24" ht="10.5" customHeight="1">
      <c r="A13" s="6"/>
      <c r="B13" s="24">
        <v>85</v>
      </c>
      <c r="C13" s="24">
        <v>112</v>
      </c>
      <c r="D13" s="24">
        <v>54</v>
      </c>
      <c r="E13" s="24">
        <v>77</v>
      </c>
      <c r="F13" s="24">
        <v>21</v>
      </c>
      <c r="G13" s="24">
        <v>37</v>
      </c>
      <c r="H13" s="24">
        <v>6</v>
      </c>
      <c r="I13" s="24">
        <v>16</v>
      </c>
      <c r="J13" s="24">
        <v>3</v>
      </c>
      <c r="K13" s="24">
        <v>7</v>
      </c>
      <c r="L13" s="24">
        <v>0</v>
      </c>
      <c r="M13" s="24">
        <v>0</v>
      </c>
      <c r="N13" s="10"/>
      <c r="O13" s="18"/>
      <c r="P13" s="18"/>
      <c r="Q13" s="18"/>
      <c r="R13" s="18"/>
      <c r="S13" s="492" t="s">
        <v>33</v>
      </c>
      <c r="T13" s="492"/>
      <c r="U13" s="492"/>
      <c r="V13" s="492"/>
      <c r="W13" s="18"/>
      <c r="X13" s="18"/>
    </row>
    <row r="14" spans="1:24" ht="10.5" customHeight="1">
      <c r="A14" s="6"/>
      <c r="B14" s="24">
        <v>22</v>
      </c>
      <c r="C14" s="24">
        <v>32</v>
      </c>
      <c r="D14" s="24">
        <v>15</v>
      </c>
      <c r="E14" s="24">
        <v>31</v>
      </c>
      <c r="F14" s="24">
        <v>8</v>
      </c>
      <c r="G14" s="24">
        <v>16</v>
      </c>
      <c r="H14" s="24">
        <v>4</v>
      </c>
      <c r="I14" s="24">
        <v>3</v>
      </c>
      <c r="J14" s="24">
        <v>0</v>
      </c>
      <c r="K14" s="24">
        <v>1</v>
      </c>
      <c r="L14" s="24">
        <v>0</v>
      </c>
      <c r="M14" s="24">
        <v>0</v>
      </c>
      <c r="N14" s="10"/>
      <c r="O14" s="18"/>
      <c r="P14" s="18"/>
      <c r="Q14" s="18"/>
      <c r="R14" s="18"/>
      <c r="S14" s="492" t="s">
        <v>36</v>
      </c>
      <c r="T14" s="492"/>
      <c r="U14" s="492"/>
      <c r="V14" s="492"/>
      <c r="W14" s="18"/>
      <c r="X14" s="18"/>
    </row>
    <row r="15" spans="1:24" ht="8.25" customHeight="1">
      <c r="A15" s="6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10"/>
      <c r="O15" s="18"/>
      <c r="P15" s="18"/>
      <c r="Q15" s="18"/>
      <c r="R15" s="18"/>
      <c r="S15" s="18"/>
      <c r="T15" s="18"/>
      <c r="U15" s="18"/>
      <c r="V15" s="18"/>
      <c r="W15" s="18"/>
      <c r="X15" s="18"/>
    </row>
    <row r="16" spans="1:24" s="11" customFormat="1" ht="10.5" customHeight="1">
      <c r="A16" s="64"/>
      <c r="B16" s="82">
        <v>105</v>
      </c>
      <c r="C16" s="82">
        <v>155</v>
      </c>
      <c r="D16" s="82">
        <v>69</v>
      </c>
      <c r="E16" s="82">
        <v>100</v>
      </c>
      <c r="F16" s="82">
        <v>27</v>
      </c>
      <c r="G16" s="82">
        <v>52</v>
      </c>
      <c r="H16" s="82">
        <v>10</v>
      </c>
      <c r="I16" s="82">
        <v>23</v>
      </c>
      <c r="J16" s="82">
        <v>0</v>
      </c>
      <c r="K16" s="82">
        <v>4</v>
      </c>
      <c r="L16" s="82">
        <v>0</v>
      </c>
      <c r="M16" s="82">
        <v>1</v>
      </c>
      <c r="N16" s="58"/>
      <c r="O16" s="486" t="s">
        <v>61</v>
      </c>
      <c r="P16" s="486"/>
      <c r="Q16" s="486"/>
      <c r="R16" s="486"/>
      <c r="S16" s="486"/>
      <c r="T16" s="486"/>
      <c r="U16" s="486"/>
      <c r="V16" s="486"/>
      <c r="W16" s="13"/>
      <c r="X16" s="13"/>
    </row>
    <row r="17" spans="1:24" ht="10.5" customHeight="1">
      <c r="A17" s="6"/>
      <c r="B17" s="24">
        <v>65</v>
      </c>
      <c r="C17" s="24">
        <v>95</v>
      </c>
      <c r="D17" s="24">
        <v>47</v>
      </c>
      <c r="E17" s="24">
        <v>70</v>
      </c>
      <c r="F17" s="24">
        <v>17</v>
      </c>
      <c r="G17" s="24">
        <v>32</v>
      </c>
      <c r="H17" s="24">
        <v>6</v>
      </c>
      <c r="I17" s="24">
        <v>17</v>
      </c>
      <c r="J17" s="24">
        <v>0</v>
      </c>
      <c r="K17" s="24">
        <v>3</v>
      </c>
      <c r="L17" s="24">
        <v>0</v>
      </c>
      <c r="M17" s="24">
        <v>1</v>
      </c>
      <c r="N17" s="10"/>
      <c r="O17" s="18"/>
      <c r="P17" s="18"/>
      <c r="Q17" s="18"/>
      <c r="R17" s="18"/>
      <c r="S17" s="492" t="s">
        <v>25</v>
      </c>
      <c r="T17" s="492"/>
      <c r="U17" s="492"/>
      <c r="V17" s="492"/>
      <c r="W17" s="18"/>
      <c r="X17" s="18"/>
    </row>
    <row r="18" spans="1:24" ht="10.5" customHeight="1">
      <c r="A18" s="6"/>
      <c r="B18" s="24">
        <v>40</v>
      </c>
      <c r="C18" s="24">
        <v>60</v>
      </c>
      <c r="D18" s="24">
        <v>22</v>
      </c>
      <c r="E18" s="24">
        <v>30</v>
      </c>
      <c r="F18" s="24">
        <v>10</v>
      </c>
      <c r="G18" s="24">
        <v>20</v>
      </c>
      <c r="H18" s="24">
        <v>4</v>
      </c>
      <c r="I18" s="24">
        <v>6</v>
      </c>
      <c r="J18" s="24">
        <v>0</v>
      </c>
      <c r="K18" s="24">
        <v>1</v>
      </c>
      <c r="L18" s="24">
        <v>0</v>
      </c>
      <c r="M18" s="24">
        <v>0</v>
      </c>
      <c r="N18" s="10"/>
      <c r="O18" s="18"/>
      <c r="P18" s="18"/>
      <c r="Q18" s="18"/>
      <c r="R18" s="18"/>
      <c r="S18" s="492" t="s">
        <v>26</v>
      </c>
      <c r="T18" s="492"/>
      <c r="U18" s="492"/>
      <c r="V18" s="492"/>
      <c r="W18" s="18"/>
      <c r="X18" s="18"/>
    </row>
    <row r="19" spans="1:24" ht="8.25" customHeight="1">
      <c r="A19" s="6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10"/>
      <c r="O19" s="7"/>
      <c r="P19" s="7"/>
      <c r="Q19" s="7"/>
      <c r="R19" s="7"/>
      <c r="S19" s="7"/>
      <c r="T19" s="7"/>
      <c r="U19" s="7"/>
      <c r="V19" s="7"/>
      <c r="W19" s="7"/>
      <c r="X19" s="7"/>
    </row>
    <row r="20" spans="1:24" s="11" customFormat="1" ht="10.5" customHeight="1">
      <c r="A20" s="64"/>
      <c r="B20" s="82">
        <v>151</v>
      </c>
      <c r="C20" s="82">
        <v>183</v>
      </c>
      <c r="D20" s="82">
        <v>88</v>
      </c>
      <c r="E20" s="82">
        <v>116</v>
      </c>
      <c r="F20" s="82">
        <v>36</v>
      </c>
      <c r="G20" s="82">
        <v>73</v>
      </c>
      <c r="H20" s="82">
        <v>9</v>
      </c>
      <c r="I20" s="82">
        <v>39</v>
      </c>
      <c r="J20" s="82">
        <v>2</v>
      </c>
      <c r="K20" s="82">
        <v>4</v>
      </c>
      <c r="L20" s="82">
        <v>0</v>
      </c>
      <c r="M20" s="82">
        <v>0</v>
      </c>
      <c r="N20" s="58"/>
      <c r="O20" s="486" t="s">
        <v>62</v>
      </c>
      <c r="P20" s="486"/>
      <c r="Q20" s="486"/>
      <c r="R20" s="486"/>
      <c r="S20" s="486"/>
      <c r="T20" s="486"/>
      <c r="U20" s="486"/>
      <c r="V20" s="486"/>
      <c r="W20" s="13"/>
      <c r="X20" s="13"/>
    </row>
    <row r="21" spans="1:24" ht="10.5" customHeight="1">
      <c r="A21" s="6"/>
      <c r="B21" s="24">
        <v>2</v>
      </c>
      <c r="C21" s="24">
        <v>2</v>
      </c>
      <c r="D21" s="24">
        <v>2</v>
      </c>
      <c r="E21" s="24">
        <v>3</v>
      </c>
      <c r="F21" s="24">
        <v>0</v>
      </c>
      <c r="G21" s="24">
        <v>0</v>
      </c>
      <c r="H21" s="24">
        <v>1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10"/>
      <c r="O21" s="18"/>
      <c r="P21" s="18"/>
      <c r="Q21" s="18"/>
      <c r="R21" s="18"/>
      <c r="S21" s="492" t="s">
        <v>25</v>
      </c>
      <c r="T21" s="492"/>
      <c r="U21" s="492"/>
      <c r="V21" s="492"/>
      <c r="W21" s="18"/>
      <c r="X21" s="18"/>
    </row>
    <row r="22" spans="1:24" ht="10.5" customHeight="1">
      <c r="A22" s="6"/>
      <c r="B22" s="24">
        <v>33</v>
      </c>
      <c r="C22" s="24">
        <v>42</v>
      </c>
      <c r="D22" s="24">
        <v>27</v>
      </c>
      <c r="E22" s="24">
        <v>25</v>
      </c>
      <c r="F22" s="24">
        <v>6</v>
      </c>
      <c r="G22" s="24">
        <v>8</v>
      </c>
      <c r="H22" s="24">
        <v>0</v>
      </c>
      <c r="I22" s="24">
        <v>5</v>
      </c>
      <c r="J22" s="24">
        <v>0</v>
      </c>
      <c r="K22" s="24">
        <v>1</v>
      </c>
      <c r="L22" s="24">
        <v>0</v>
      </c>
      <c r="M22" s="24">
        <v>0</v>
      </c>
      <c r="N22" s="10"/>
      <c r="O22" s="18"/>
      <c r="P22" s="18"/>
      <c r="Q22" s="18"/>
      <c r="R22" s="18"/>
      <c r="S22" s="492" t="s">
        <v>26</v>
      </c>
      <c r="T22" s="492"/>
      <c r="U22" s="492"/>
      <c r="V22" s="492"/>
      <c r="W22" s="18"/>
      <c r="X22" s="18"/>
    </row>
    <row r="23" spans="1:24" ht="10.5" customHeight="1">
      <c r="A23" s="6"/>
      <c r="B23" s="24">
        <v>44</v>
      </c>
      <c r="C23" s="24">
        <v>54</v>
      </c>
      <c r="D23" s="24">
        <v>21</v>
      </c>
      <c r="E23" s="24">
        <v>24</v>
      </c>
      <c r="F23" s="24">
        <v>12</v>
      </c>
      <c r="G23" s="24">
        <v>15</v>
      </c>
      <c r="H23" s="24">
        <v>1</v>
      </c>
      <c r="I23" s="24">
        <v>7</v>
      </c>
      <c r="J23" s="24">
        <v>1</v>
      </c>
      <c r="K23" s="24">
        <v>3</v>
      </c>
      <c r="L23" s="24">
        <v>0</v>
      </c>
      <c r="M23" s="24">
        <v>0</v>
      </c>
      <c r="N23" s="10"/>
      <c r="O23" s="18"/>
      <c r="P23" s="18"/>
      <c r="Q23" s="18"/>
      <c r="R23" s="18"/>
      <c r="S23" s="492" t="s">
        <v>30</v>
      </c>
      <c r="T23" s="492"/>
      <c r="U23" s="492"/>
      <c r="V23" s="492"/>
      <c r="W23" s="18"/>
      <c r="X23" s="18"/>
    </row>
    <row r="24" spans="1:24" ht="10.5" customHeight="1">
      <c r="A24" s="6"/>
      <c r="B24" s="24">
        <v>72</v>
      </c>
      <c r="C24" s="24">
        <v>85</v>
      </c>
      <c r="D24" s="24">
        <v>38</v>
      </c>
      <c r="E24" s="24">
        <v>64</v>
      </c>
      <c r="F24" s="24">
        <v>18</v>
      </c>
      <c r="G24" s="24">
        <v>50</v>
      </c>
      <c r="H24" s="24">
        <v>7</v>
      </c>
      <c r="I24" s="24">
        <v>27</v>
      </c>
      <c r="J24" s="24">
        <v>1</v>
      </c>
      <c r="K24" s="24">
        <v>0</v>
      </c>
      <c r="L24" s="24">
        <v>0</v>
      </c>
      <c r="M24" s="24">
        <v>0</v>
      </c>
      <c r="N24" s="10"/>
      <c r="O24" s="18"/>
      <c r="P24" s="18"/>
      <c r="Q24" s="18"/>
      <c r="R24" s="18"/>
      <c r="S24" s="492" t="s">
        <v>33</v>
      </c>
      <c r="T24" s="492"/>
      <c r="U24" s="492"/>
      <c r="V24" s="492"/>
      <c r="W24" s="18"/>
      <c r="X24" s="18"/>
    </row>
    <row r="25" spans="1:24" ht="8.25" customHeight="1">
      <c r="A25" s="6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10"/>
      <c r="O25" s="7"/>
      <c r="P25" s="7"/>
      <c r="Q25" s="7"/>
      <c r="R25" s="7"/>
      <c r="S25" s="7"/>
      <c r="T25" s="7"/>
      <c r="U25" s="7"/>
      <c r="V25" s="7"/>
      <c r="W25" s="7"/>
      <c r="X25" s="7"/>
    </row>
    <row r="26" spans="1:24" s="11" customFormat="1" ht="10.5" customHeight="1">
      <c r="A26" s="64"/>
      <c r="B26" s="82">
        <v>165</v>
      </c>
      <c r="C26" s="82">
        <v>191</v>
      </c>
      <c r="D26" s="82">
        <v>69</v>
      </c>
      <c r="E26" s="82">
        <v>124</v>
      </c>
      <c r="F26" s="82">
        <v>45</v>
      </c>
      <c r="G26" s="82">
        <v>82</v>
      </c>
      <c r="H26" s="82">
        <v>13</v>
      </c>
      <c r="I26" s="82">
        <v>37</v>
      </c>
      <c r="J26" s="82">
        <v>4</v>
      </c>
      <c r="K26" s="82">
        <v>6</v>
      </c>
      <c r="L26" s="82">
        <v>0</v>
      </c>
      <c r="M26" s="82">
        <v>2</v>
      </c>
      <c r="N26" s="58"/>
      <c r="O26" s="486" t="s">
        <v>63</v>
      </c>
      <c r="P26" s="486"/>
      <c r="Q26" s="486"/>
      <c r="R26" s="486"/>
      <c r="S26" s="486"/>
      <c r="T26" s="486"/>
      <c r="U26" s="486"/>
      <c r="V26" s="486"/>
      <c r="W26" s="13"/>
      <c r="X26" s="13"/>
    </row>
    <row r="27" spans="1:24" ht="10.5" customHeight="1">
      <c r="A27" s="6"/>
      <c r="B27" s="24">
        <v>56</v>
      </c>
      <c r="C27" s="24">
        <v>77</v>
      </c>
      <c r="D27" s="24">
        <v>25</v>
      </c>
      <c r="E27" s="24">
        <v>33</v>
      </c>
      <c r="F27" s="24">
        <v>18</v>
      </c>
      <c r="G27" s="24">
        <v>25</v>
      </c>
      <c r="H27" s="24">
        <v>4</v>
      </c>
      <c r="I27" s="24">
        <v>14</v>
      </c>
      <c r="J27" s="24">
        <v>1</v>
      </c>
      <c r="K27" s="24">
        <v>2</v>
      </c>
      <c r="L27" s="24">
        <v>0</v>
      </c>
      <c r="M27" s="24">
        <v>1</v>
      </c>
      <c r="N27" s="10"/>
      <c r="O27" s="18"/>
      <c r="P27" s="18"/>
      <c r="Q27" s="18"/>
      <c r="R27" s="18"/>
      <c r="S27" s="492" t="s">
        <v>25</v>
      </c>
      <c r="T27" s="492"/>
      <c r="U27" s="492"/>
      <c r="V27" s="492"/>
      <c r="W27" s="18"/>
      <c r="X27" s="18"/>
    </row>
    <row r="28" spans="1:24" ht="10.5" customHeight="1">
      <c r="A28" s="6"/>
      <c r="B28" s="24">
        <v>56</v>
      </c>
      <c r="C28" s="24">
        <v>66</v>
      </c>
      <c r="D28" s="24">
        <v>28</v>
      </c>
      <c r="E28" s="24">
        <v>56</v>
      </c>
      <c r="F28" s="24">
        <v>20</v>
      </c>
      <c r="G28" s="24">
        <v>43</v>
      </c>
      <c r="H28" s="24">
        <v>9</v>
      </c>
      <c r="I28" s="24">
        <v>13</v>
      </c>
      <c r="J28" s="24">
        <v>3</v>
      </c>
      <c r="K28" s="24">
        <v>3</v>
      </c>
      <c r="L28" s="24">
        <v>0</v>
      </c>
      <c r="M28" s="24">
        <v>0</v>
      </c>
      <c r="N28" s="10"/>
      <c r="O28" s="18"/>
      <c r="P28" s="18"/>
      <c r="Q28" s="18"/>
      <c r="R28" s="18"/>
      <c r="S28" s="492" t="s">
        <v>26</v>
      </c>
      <c r="T28" s="492"/>
      <c r="U28" s="492"/>
      <c r="V28" s="492"/>
      <c r="W28" s="18"/>
      <c r="X28" s="18"/>
    </row>
    <row r="29" spans="1:24" ht="10.5" customHeight="1">
      <c r="A29" s="6"/>
      <c r="B29" s="24">
        <v>26</v>
      </c>
      <c r="C29" s="24">
        <v>30</v>
      </c>
      <c r="D29" s="24">
        <v>9</v>
      </c>
      <c r="E29" s="24">
        <v>21</v>
      </c>
      <c r="F29" s="24">
        <v>4</v>
      </c>
      <c r="G29" s="24">
        <v>7</v>
      </c>
      <c r="H29" s="24">
        <v>0</v>
      </c>
      <c r="I29" s="24">
        <v>5</v>
      </c>
      <c r="J29" s="24">
        <v>0</v>
      </c>
      <c r="K29" s="24">
        <v>1</v>
      </c>
      <c r="L29" s="24">
        <v>0</v>
      </c>
      <c r="M29" s="24">
        <v>0</v>
      </c>
      <c r="N29" s="10"/>
      <c r="O29" s="18"/>
      <c r="P29" s="18"/>
      <c r="Q29" s="18"/>
      <c r="R29" s="18"/>
      <c r="S29" s="492" t="s">
        <v>30</v>
      </c>
      <c r="T29" s="492"/>
      <c r="U29" s="492"/>
      <c r="V29" s="492"/>
      <c r="W29" s="18"/>
      <c r="X29" s="18"/>
    </row>
    <row r="30" spans="1:24" ht="10.5" customHeight="1">
      <c r="A30" s="6"/>
      <c r="B30" s="24">
        <v>27</v>
      </c>
      <c r="C30" s="24">
        <v>18</v>
      </c>
      <c r="D30" s="24">
        <v>7</v>
      </c>
      <c r="E30" s="24">
        <v>14</v>
      </c>
      <c r="F30" s="24">
        <v>3</v>
      </c>
      <c r="G30" s="24">
        <v>7</v>
      </c>
      <c r="H30" s="24">
        <v>0</v>
      </c>
      <c r="I30" s="24">
        <v>5</v>
      </c>
      <c r="J30" s="24">
        <v>0</v>
      </c>
      <c r="K30" s="24">
        <v>0</v>
      </c>
      <c r="L30" s="24">
        <v>0</v>
      </c>
      <c r="M30" s="24">
        <v>1</v>
      </c>
      <c r="N30" s="10"/>
      <c r="O30" s="18"/>
      <c r="P30" s="18"/>
      <c r="Q30" s="18"/>
      <c r="R30" s="18"/>
      <c r="S30" s="492" t="s">
        <v>33</v>
      </c>
      <c r="T30" s="492"/>
      <c r="U30" s="492"/>
      <c r="V30" s="492"/>
      <c r="W30" s="18"/>
      <c r="X30" s="18"/>
    </row>
    <row r="31" spans="1:26" s="7" customFormat="1" ht="8.25" customHeight="1">
      <c r="A31" s="39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10"/>
      <c r="Y31" s="2"/>
      <c r="Z31" s="2"/>
    </row>
    <row r="32" spans="1:26" s="12" customFormat="1" ht="10.5" customHeight="1">
      <c r="A32" s="65"/>
      <c r="B32" s="82">
        <v>298</v>
      </c>
      <c r="C32" s="82">
        <v>367</v>
      </c>
      <c r="D32" s="82">
        <v>161</v>
      </c>
      <c r="E32" s="82">
        <v>203</v>
      </c>
      <c r="F32" s="82">
        <v>62</v>
      </c>
      <c r="G32" s="82">
        <v>126</v>
      </c>
      <c r="H32" s="82">
        <v>18</v>
      </c>
      <c r="I32" s="82">
        <v>59</v>
      </c>
      <c r="J32" s="82">
        <v>5</v>
      </c>
      <c r="K32" s="82">
        <v>24</v>
      </c>
      <c r="L32" s="82">
        <v>0</v>
      </c>
      <c r="M32" s="82">
        <v>5</v>
      </c>
      <c r="N32" s="58"/>
      <c r="O32" s="486" t="s">
        <v>64</v>
      </c>
      <c r="P32" s="486"/>
      <c r="Q32" s="486"/>
      <c r="R32" s="486"/>
      <c r="S32" s="486"/>
      <c r="T32" s="486"/>
      <c r="U32" s="486"/>
      <c r="V32" s="486"/>
      <c r="W32" s="13"/>
      <c r="X32" s="13"/>
      <c r="Y32" s="11"/>
      <c r="Z32" s="11"/>
    </row>
    <row r="33" spans="1:24" ht="10.5" customHeight="1">
      <c r="A33" s="6"/>
      <c r="B33" s="24">
        <v>94</v>
      </c>
      <c r="C33" s="24">
        <v>106</v>
      </c>
      <c r="D33" s="24">
        <v>46</v>
      </c>
      <c r="E33" s="24">
        <v>70</v>
      </c>
      <c r="F33" s="24">
        <v>23</v>
      </c>
      <c r="G33" s="24">
        <v>30</v>
      </c>
      <c r="H33" s="24">
        <v>3</v>
      </c>
      <c r="I33" s="24">
        <v>16</v>
      </c>
      <c r="J33" s="24">
        <v>1</v>
      </c>
      <c r="K33" s="24">
        <v>10</v>
      </c>
      <c r="L33" s="24">
        <v>0</v>
      </c>
      <c r="M33" s="24">
        <v>1</v>
      </c>
      <c r="N33" s="10"/>
      <c r="O33" s="18"/>
      <c r="P33" s="18"/>
      <c r="Q33" s="18"/>
      <c r="R33" s="18"/>
      <c r="S33" s="492" t="s">
        <v>25</v>
      </c>
      <c r="T33" s="492"/>
      <c r="U33" s="492"/>
      <c r="V33" s="492"/>
      <c r="W33" s="18"/>
      <c r="X33" s="18"/>
    </row>
    <row r="34" spans="1:24" ht="10.5" customHeight="1">
      <c r="A34" s="6"/>
      <c r="B34" s="24">
        <v>55</v>
      </c>
      <c r="C34" s="24">
        <v>62</v>
      </c>
      <c r="D34" s="24">
        <v>28</v>
      </c>
      <c r="E34" s="24">
        <v>32</v>
      </c>
      <c r="F34" s="24">
        <v>7</v>
      </c>
      <c r="G34" s="24">
        <v>24</v>
      </c>
      <c r="H34" s="24">
        <v>3</v>
      </c>
      <c r="I34" s="24">
        <v>16</v>
      </c>
      <c r="J34" s="24">
        <v>0</v>
      </c>
      <c r="K34" s="24">
        <v>6</v>
      </c>
      <c r="L34" s="24">
        <v>0</v>
      </c>
      <c r="M34" s="24">
        <v>3</v>
      </c>
      <c r="N34" s="10"/>
      <c r="O34" s="18"/>
      <c r="P34" s="18"/>
      <c r="Q34" s="18"/>
      <c r="R34" s="18"/>
      <c r="S34" s="492" t="s">
        <v>26</v>
      </c>
      <c r="T34" s="492"/>
      <c r="U34" s="492"/>
      <c r="V34" s="492"/>
      <c r="W34" s="18"/>
      <c r="X34" s="18"/>
    </row>
    <row r="35" spans="1:24" ht="10.5" customHeight="1">
      <c r="A35" s="6"/>
      <c r="B35" s="24">
        <v>97</v>
      </c>
      <c r="C35" s="24">
        <v>131</v>
      </c>
      <c r="D35" s="24">
        <v>62</v>
      </c>
      <c r="E35" s="24">
        <v>52</v>
      </c>
      <c r="F35" s="24">
        <v>15</v>
      </c>
      <c r="G35" s="24">
        <v>44</v>
      </c>
      <c r="H35" s="24">
        <v>10</v>
      </c>
      <c r="I35" s="24">
        <v>18</v>
      </c>
      <c r="J35" s="24">
        <v>1</v>
      </c>
      <c r="K35" s="24">
        <v>5</v>
      </c>
      <c r="L35" s="24">
        <v>0</v>
      </c>
      <c r="M35" s="24">
        <v>0</v>
      </c>
      <c r="N35" s="10"/>
      <c r="O35" s="18"/>
      <c r="P35" s="18"/>
      <c r="Q35" s="18"/>
      <c r="R35" s="18"/>
      <c r="S35" s="492" t="s">
        <v>30</v>
      </c>
      <c r="T35" s="492"/>
      <c r="U35" s="492"/>
      <c r="V35" s="492"/>
      <c r="W35" s="18"/>
      <c r="X35" s="18"/>
    </row>
    <row r="36" spans="1:24" ht="10.5" customHeight="1">
      <c r="A36" s="6"/>
      <c r="B36" s="24">
        <v>52</v>
      </c>
      <c r="C36" s="24">
        <v>68</v>
      </c>
      <c r="D36" s="24">
        <v>25</v>
      </c>
      <c r="E36" s="24">
        <v>49</v>
      </c>
      <c r="F36" s="24">
        <v>17</v>
      </c>
      <c r="G36" s="24">
        <v>28</v>
      </c>
      <c r="H36" s="24">
        <v>2</v>
      </c>
      <c r="I36" s="24">
        <v>9</v>
      </c>
      <c r="J36" s="24">
        <v>3</v>
      </c>
      <c r="K36" s="24">
        <v>3</v>
      </c>
      <c r="L36" s="24">
        <v>0</v>
      </c>
      <c r="M36" s="24">
        <v>1</v>
      </c>
      <c r="N36" s="10"/>
      <c r="O36" s="18"/>
      <c r="P36" s="18"/>
      <c r="Q36" s="18"/>
      <c r="R36" s="18"/>
      <c r="S36" s="492" t="s">
        <v>33</v>
      </c>
      <c r="T36" s="492"/>
      <c r="U36" s="492"/>
      <c r="V36" s="492"/>
      <c r="W36" s="18"/>
      <c r="X36" s="18"/>
    </row>
    <row r="37" spans="1:24" ht="8.25" customHeight="1">
      <c r="A37" s="6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10"/>
      <c r="O37" s="18"/>
      <c r="P37" s="18"/>
      <c r="Q37" s="18"/>
      <c r="R37" s="18"/>
      <c r="S37" s="18"/>
      <c r="T37" s="18"/>
      <c r="U37" s="18"/>
      <c r="V37" s="18"/>
      <c r="W37" s="18"/>
      <c r="X37" s="18"/>
    </row>
    <row r="38" spans="1:24" s="11" customFormat="1" ht="10.5" customHeight="1">
      <c r="A38" s="64"/>
      <c r="B38" s="82">
        <v>403</v>
      </c>
      <c r="C38" s="82">
        <v>503</v>
      </c>
      <c r="D38" s="82">
        <v>216</v>
      </c>
      <c r="E38" s="82">
        <v>310</v>
      </c>
      <c r="F38" s="82">
        <v>85</v>
      </c>
      <c r="G38" s="82">
        <v>154</v>
      </c>
      <c r="H38" s="82">
        <v>25</v>
      </c>
      <c r="I38" s="82">
        <v>69</v>
      </c>
      <c r="J38" s="82">
        <v>6</v>
      </c>
      <c r="K38" s="82">
        <v>25</v>
      </c>
      <c r="L38" s="82">
        <v>1</v>
      </c>
      <c r="M38" s="82">
        <v>3</v>
      </c>
      <c r="N38" s="58"/>
      <c r="O38" s="486" t="s">
        <v>65</v>
      </c>
      <c r="P38" s="486"/>
      <c r="Q38" s="486"/>
      <c r="R38" s="486"/>
      <c r="S38" s="486"/>
      <c r="T38" s="486"/>
      <c r="U38" s="486"/>
      <c r="V38" s="486"/>
      <c r="W38" s="13"/>
      <c r="X38" s="13"/>
    </row>
    <row r="39" spans="1:24" ht="10.5" customHeight="1">
      <c r="A39" s="6"/>
      <c r="B39" s="24">
        <v>55</v>
      </c>
      <c r="C39" s="24">
        <v>79</v>
      </c>
      <c r="D39" s="24">
        <v>39</v>
      </c>
      <c r="E39" s="24">
        <v>49</v>
      </c>
      <c r="F39" s="24">
        <v>12</v>
      </c>
      <c r="G39" s="24">
        <v>22</v>
      </c>
      <c r="H39" s="24">
        <v>5</v>
      </c>
      <c r="I39" s="24">
        <v>9</v>
      </c>
      <c r="J39" s="24">
        <v>4</v>
      </c>
      <c r="K39" s="24">
        <v>3</v>
      </c>
      <c r="L39" s="24">
        <v>0</v>
      </c>
      <c r="M39" s="24">
        <v>1</v>
      </c>
      <c r="N39" s="10"/>
      <c r="O39" s="18"/>
      <c r="P39" s="18"/>
      <c r="Q39" s="18"/>
      <c r="R39" s="18"/>
      <c r="S39" s="492" t="s">
        <v>25</v>
      </c>
      <c r="T39" s="492"/>
      <c r="U39" s="492"/>
      <c r="V39" s="492"/>
      <c r="W39" s="18"/>
      <c r="X39" s="18"/>
    </row>
    <row r="40" spans="1:24" ht="10.5" customHeight="1">
      <c r="A40" s="6"/>
      <c r="B40" s="24">
        <v>76</v>
      </c>
      <c r="C40" s="24">
        <v>76</v>
      </c>
      <c r="D40" s="24">
        <v>29</v>
      </c>
      <c r="E40" s="24">
        <v>56</v>
      </c>
      <c r="F40" s="24">
        <v>21</v>
      </c>
      <c r="G40" s="24">
        <v>27</v>
      </c>
      <c r="H40" s="24">
        <v>3</v>
      </c>
      <c r="I40" s="24">
        <v>7</v>
      </c>
      <c r="J40" s="24">
        <v>1</v>
      </c>
      <c r="K40" s="24">
        <v>5</v>
      </c>
      <c r="L40" s="24">
        <v>0</v>
      </c>
      <c r="M40" s="24">
        <v>0</v>
      </c>
      <c r="N40" s="10"/>
      <c r="O40" s="18"/>
      <c r="P40" s="18"/>
      <c r="Q40" s="18"/>
      <c r="R40" s="18"/>
      <c r="S40" s="492" t="s">
        <v>26</v>
      </c>
      <c r="T40" s="492"/>
      <c r="U40" s="492"/>
      <c r="V40" s="492"/>
      <c r="W40" s="18"/>
      <c r="X40" s="18"/>
    </row>
    <row r="41" spans="1:24" ht="10.5" customHeight="1">
      <c r="A41" s="6"/>
      <c r="B41" s="24">
        <v>57</v>
      </c>
      <c r="C41" s="24">
        <v>102</v>
      </c>
      <c r="D41" s="24">
        <v>37</v>
      </c>
      <c r="E41" s="24">
        <v>72</v>
      </c>
      <c r="F41" s="24">
        <v>15</v>
      </c>
      <c r="G41" s="24">
        <v>35</v>
      </c>
      <c r="H41" s="24">
        <v>3</v>
      </c>
      <c r="I41" s="24">
        <v>15</v>
      </c>
      <c r="J41" s="24">
        <v>1</v>
      </c>
      <c r="K41" s="24">
        <v>3</v>
      </c>
      <c r="L41" s="24">
        <v>0</v>
      </c>
      <c r="M41" s="24">
        <v>1</v>
      </c>
      <c r="N41" s="10"/>
      <c r="O41" s="18"/>
      <c r="P41" s="18"/>
      <c r="Q41" s="18"/>
      <c r="R41" s="18"/>
      <c r="S41" s="492" t="s">
        <v>30</v>
      </c>
      <c r="T41" s="492"/>
      <c r="U41" s="492"/>
      <c r="V41" s="492"/>
      <c r="W41" s="18"/>
      <c r="X41" s="18"/>
    </row>
    <row r="42" spans="1:24" ht="10.5" customHeight="1">
      <c r="A42" s="6"/>
      <c r="B42" s="24">
        <v>83</v>
      </c>
      <c r="C42" s="24">
        <v>98</v>
      </c>
      <c r="D42" s="24">
        <v>37</v>
      </c>
      <c r="E42" s="24">
        <v>57</v>
      </c>
      <c r="F42" s="24">
        <v>17</v>
      </c>
      <c r="G42" s="24">
        <v>36</v>
      </c>
      <c r="H42" s="24">
        <v>9</v>
      </c>
      <c r="I42" s="24">
        <v>17</v>
      </c>
      <c r="J42" s="24">
        <v>0</v>
      </c>
      <c r="K42" s="24">
        <v>7</v>
      </c>
      <c r="L42" s="24">
        <v>1</v>
      </c>
      <c r="M42" s="24">
        <v>0</v>
      </c>
      <c r="N42" s="10"/>
      <c r="O42" s="18"/>
      <c r="P42" s="18"/>
      <c r="Q42" s="18"/>
      <c r="R42" s="18"/>
      <c r="S42" s="492" t="s">
        <v>33</v>
      </c>
      <c r="T42" s="492"/>
      <c r="U42" s="492"/>
      <c r="V42" s="492"/>
      <c r="W42" s="18"/>
      <c r="X42" s="18"/>
    </row>
    <row r="43" spans="1:24" ht="10.5" customHeight="1">
      <c r="A43" s="6"/>
      <c r="B43" s="24">
        <v>85</v>
      </c>
      <c r="C43" s="24">
        <v>86</v>
      </c>
      <c r="D43" s="24">
        <v>48</v>
      </c>
      <c r="E43" s="24">
        <v>49</v>
      </c>
      <c r="F43" s="24">
        <v>12</v>
      </c>
      <c r="G43" s="24">
        <v>17</v>
      </c>
      <c r="H43" s="24">
        <v>4</v>
      </c>
      <c r="I43" s="24">
        <v>17</v>
      </c>
      <c r="J43" s="24">
        <v>0</v>
      </c>
      <c r="K43" s="24">
        <v>5</v>
      </c>
      <c r="L43" s="24">
        <v>0</v>
      </c>
      <c r="M43" s="24">
        <v>1</v>
      </c>
      <c r="N43" s="10"/>
      <c r="O43" s="18"/>
      <c r="P43" s="18"/>
      <c r="Q43" s="18"/>
      <c r="R43" s="18"/>
      <c r="S43" s="492" t="s">
        <v>36</v>
      </c>
      <c r="T43" s="492"/>
      <c r="U43" s="492"/>
      <c r="V43" s="492"/>
      <c r="W43" s="18"/>
      <c r="X43" s="18"/>
    </row>
    <row r="44" spans="1:24" ht="10.5" customHeight="1">
      <c r="A44" s="6"/>
      <c r="B44" s="24">
        <v>47</v>
      </c>
      <c r="C44" s="24">
        <v>62</v>
      </c>
      <c r="D44" s="24">
        <v>26</v>
      </c>
      <c r="E44" s="24">
        <v>27</v>
      </c>
      <c r="F44" s="24">
        <v>8</v>
      </c>
      <c r="G44" s="24">
        <v>17</v>
      </c>
      <c r="H44" s="24">
        <v>1</v>
      </c>
      <c r="I44" s="24">
        <v>4</v>
      </c>
      <c r="J44" s="24">
        <v>0</v>
      </c>
      <c r="K44" s="24">
        <v>2</v>
      </c>
      <c r="L44" s="24">
        <v>0</v>
      </c>
      <c r="M44" s="24">
        <v>0</v>
      </c>
      <c r="N44" s="10"/>
      <c r="O44" s="18"/>
      <c r="P44" s="18"/>
      <c r="Q44" s="18"/>
      <c r="R44" s="18"/>
      <c r="S44" s="492" t="s">
        <v>37</v>
      </c>
      <c r="T44" s="492"/>
      <c r="U44" s="492"/>
      <c r="V44" s="492"/>
      <c r="W44" s="18"/>
      <c r="X44" s="18"/>
    </row>
    <row r="45" spans="1:24" ht="8.25" customHeight="1">
      <c r="A45" s="6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10"/>
      <c r="O45" s="18"/>
      <c r="P45" s="18"/>
      <c r="Q45" s="18"/>
      <c r="R45" s="18"/>
      <c r="S45" s="18"/>
      <c r="T45" s="18"/>
      <c r="U45" s="18"/>
      <c r="V45" s="18"/>
      <c r="W45" s="18"/>
      <c r="X45" s="18"/>
    </row>
    <row r="46" spans="1:24" s="11" customFormat="1" ht="10.5" customHeight="1">
      <c r="A46" s="64"/>
      <c r="B46" s="110">
        <v>182</v>
      </c>
      <c r="C46" s="110">
        <v>213</v>
      </c>
      <c r="D46" s="110">
        <v>71</v>
      </c>
      <c r="E46" s="110">
        <v>126</v>
      </c>
      <c r="F46" s="110">
        <v>29</v>
      </c>
      <c r="G46" s="110">
        <v>76</v>
      </c>
      <c r="H46" s="110">
        <v>13</v>
      </c>
      <c r="I46" s="110">
        <v>32</v>
      </c>
      <c r="J46" s="110">
        <v>2</v>
      </c>
      <c r="K46" s="110">
        <v>12</v>
      </c>
      <c r="L46" s="110">
        <v>0</v>
      </c>
      <c r="M46" s="110">
        <v>2</v>
      </c>
      <c r="N46" s="58"/>
      <c r="O46" s="486" t="s">
        <v>66</v>
      </c>
      <c r="P46" s="486"/>
      <c r="Q46" s="486"/>
      <c r="R46" s="486"/>
      <c r="S46" s="486"/>
      <c r="T46" s="486"/>
      <c r="U46" s="486"/>
      <c r="V46" s="486"/>
      <c r="W46" s="13"/>
      <c r="X46" s="13"/>
    </row>
    <row r="47" spans="1:24" ht="10.5" customHeight="1">
      <c r="A47" s="6"/>
      <c r="B47" s="24">
        <v>42</v>
      </c>
      <c r="C47" s="24">
        <v>53</v>
      </c>
      <c r="D47" s="24">
        <v>13</v>
      </c>
      <c r="E47" s="24">
        <v>29</v>
      </c>
      <c r="F47" s="24">
        <v>7</v>
      </c>
      <c r="G47" s="24">
        <v>11</v>
      </c>
      <c r="H47" s="24">
        <v>4</v>
      </c>
      <c r="I47" s="24">
        <v>5</v>
      </c>
      <c r="J47" s="24">
        <v>1</v>
      </c>
      <c r="K47" s="24">
        <v>3</v>
      </c>
      <c r="L47" s="24">
        <v>0</v>
      </c>
      <c r="M47" s="24">
        <v>1</v>
      </c>
      <c r="N47" s="10"/>
      <c r="O47" s="18"/>
      <c r="P47" s="18"/>
      <c r="Q47" s="18"/>
      <c r="R47" s="18"/>
      <c r="S47" s="492" t="s">
        <v>25</v>
      </c>
      <c r="T47" s="492"/>
      <c r="U47" s="492"/>
      <c r="V47" s="492"/>
      <c r="W47" s="18"/>
      <c r="X47" s="18"/>
    </row>
    <row r="48" spans="1:24" ht="10.5" customHeight="1">
      <c r="A48" s="6"/>
      <c r="B48" s="24">
        <v>25</v>
      </c>
      <c r="C48" s="24">
        <v>29</v>
      </c>
      <c r="D48" s="24">
        <v>16</v>
      </c>
      <c r="E48" s="24">
        <v>27</v>
      </c>
      <c r="F48" s="24">
        <v>1</v>
      </c>
      <c r="G48" s="24">
        <v>16</v>
      </c>
      <c r="H48" s="24">
        <v>3</v>
      </c>
      <c r="I48" s="24">
        <v>11</v>
      </c>
      <c r="J48" s="24">
        <v>0</v>
      </c>
      <c r="K48" s="24">
        <v>4</v>
      </c>
      <c r="L48" s="24">
        <v>0</v>
      </c>
      <c r="M48" s="24">
        <v>1</v>
      </c>
      <c r="N48" s="10"/>
      <c r="O48" s="18"/>
      <c r="P48" s="18"/>
      <c r="Q48" s="18"/>
      <c r="R48" s="18"/>
      <c r="S48" s="492" t="s">
        <v>26</v>
      </c>
      <c r="T48" s="492"/>
      <c r="U48" s="492"/>
      <c r="V48" s="492"/>
      <c r="W48" s="18"/>
      <c r="X48" s="18"/>
    </row>
    <row r="49" spans="1:24" ht="10.5" customHeight="1">
      <c r="A49" s="6"/>
      <c r="B49" s="24">
        <v>25</v>
      </c>
      <c r="C49" s="24">
        <v>31</v>
      </c>
      <c r="D49" s="24">
        <v>10</v>
      </c>
      <c r="E49" s="24">
        <v>19</v>
      </c>
      <c r="F49" s="24">
        <v>3</v>
      </c>
      <c r="G49" s="24">
        <v>8</v>
      </c>
      <c r="H49" s="24">
        <v>1</v>
      </c>
      <c r="I49" s="24">
        <v>7</v>
      </c>
      <c r="J49" s="24">
        <v>0</v>
      </c>
      <c r="K49" s="24">
        <v>2</v>
      </c>
      <c r="L49" s="24">
        <v>0</v>
      </c>
      <c r="M49" s="24">
        <v>0</v>
      </c>
      <c r="N49" s="10"/>
      <c r="O49" s="18"/>
      <c r="P49" s="18"/>
      <c r="Q49" s="18"/>
      <c r="R49" s="18"/>
      <c r="S49" s="492" t="s">
        <v>30</v>
      </c>
      <c r="T49" s="492"/>
      <c r="U49" s="492"/>
      <c r="V49" s="492"/>
      <c r="W49" s="18"/>
      <c r="X49" s="18"/>
    </row>
    <row r="50" spans="1:24" ht="10.5" customHeight="1">
      <c r="A50" s="6"/>
      <c r="B50" s="24">
        <v>38</v>
      </c>
      <c r="C50" s="24">
        <v>44</v>
      </c>
      <c r="D50" s="24">
        <v>11</v>
      </c>
      <c r="E50" s="24">
        <v>22</v>
      </c>
      <c r="F50" s="24">
        <v>4</v>
      </c>
      <c r="G50" s="24">
        <v>15</v>
      </c>
      <c r="H50" s="24">
        <v>1</v>
      </c>
      <c r="I50" s="24">
        <v>4</v>
      </c>
      <c r="J50" s="24">
        <v>1</v>
      </c>
      <c r="K50" s="24">
        <v>1</v>
      </c>
      <c r="L50" s="24">
        <v>0</v>
      </c>
      <c r="M50" s="24">
        <v>0</v>
      </c>
      <c r="N50" s="10"/>
      <c r="O50" s="18"/>
      <c r="P50" s="18"/>
      <c r="Q50" s="18"/>
      <c r="R50" s="18"/>
      <c r="S50" s="492" t="s">
        <v>33</v>
      </c>
      <c r="T50" s="492"/>
      <c r="U50" s="492"/>
      <c r="V50" s="492"/>
      <c r="W50" s="18"/>
      <c r="X50" s="18"/>
    </row>
    <row r="51" spans="1:24" ht="10.5" customHeight="1">
      <c r="A51" s="6"/>
      <c r="B51" s="24">
        <v>14</v>
      </c>
      <c r="C51" s="24">
        <v>16</v>
      </c>
      <c r="D51" s="24">
        <v>7</v>
      </c>
      <c r="E51" s="24">
        <v>9</v>
      </c>
      <c r="F51" s="24">
        <v>5</v>
      </c>
      <c r="G51" s="24">
        <v>9</v>
      </c>
      <c r="H51" s="24">
        <v>1</v>
      </c>
      <c r="I51" s="24">
        <v>1</v>
      </c>
      <c r="J51" s="24">
        <v>0</v>
      </c>
      <c r="K51" s="24">
        <v>1</v>
      </c>
      <c r="L51" s="24">
        <v>0</v>
      </c>
      <c r="M51" s="24">
        <v>0</v>
      </c>
      <c r="N51" s="10"/>
      <c r="O51" s="18"/>
      <c r="P51" s="18"/>
      <c r="Q51" s="18"/>
      <c r="R51" s="18"/>
      <c r="S51" s="492" t="s">
        <v>36</v>
      </c>
      <c r="T51" s="492"/>
      <c r="U51" s="492"/>
      <c r="V51" s="492"/>
      <c r="W51" s="18"/>
      <c r="X51" s="18"/>
    </row>
    <row r="52" spans="1:24" ht="10.5" customHeight="1">
      <c r="A52" s="6"/>
      <c r="B52" s="24">
        <v>38</v>
      </c>
      <c r="C52" s="24">
        <v>40</v>
      </c>
      <c r="D52" s="24">
        <v>14</v>
      </c>
      <c r="E52" s="24">
        <v>20</v>
      </c>
      <c r="F52" s="24">
        <v>9</v>
      </c>
      <c r="G52" s="24">
        <v>17</v>
      </c>
      <c r="H52" s="24">
        <v>3</v>
      </c>
      <c r="I52" s="24">
        <v>4</v>
      </c>
      <c r="J52" s="24">
        <v>0</v>
      </c>
      <c r="K52" s="24">
        <v>1</v>
      </c>
      <c r="L52" s="24">
        <v>0</v>
      </c>
      <c r="M52" s="24">
        <v>0</v>
      </c>
      <c r="N52" s="10"/>
      <c r="O52" s="18"/>
      <c r="P52" s="18"/>
      <c r="Q52" s="18"/>
      <c r="R52" s="18"/>
      <c r="S52" s="492" t="s">
        <v>37</v>
      </c>
      <c r="T52" s="492"/>
      <c r="U52" s="492"/>
      <c r="V52" s="492"/>
      <c r="W52" s="18"/>
      <c r="X52" s="18"/>
    </row>
    <row r="53" spans="1:24" ht="8.25" customHeight="1">
      <c r="A53" s="6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10"/>
      <c r="O53" s="7"/>
      <c r="P53" s="7"/>
      <c r="Q53" s="7"/>
      <c r="R53" s="7"/>
      <c r="S53" s="7"/>
      <c r="T53" s="7"/>
      <c r="U53" s="7"/>
      <c r="V53" s="7"/>
      <c r="W53" s="7"/>
      <c r="X53" s="7"/>
    </row>
    <row r="54" spans="1:24" s="11" customFormat="1" ht="10.5" customHeight="1">
      <c r="A54" s="64"/>
      <c r="B54" s="110">
        <v>370</v>
      </c>
      <c r="C54" s="110">
        <v>519</v>
      </c>
      <c r="D54" s="110">
        <v>187</v>
      </c>
      <c r="E54" s="110">
        <v>340</v>
      </c>
      <c r="F54" s="110">
        <v>89</v>
      </c>
      <c r="G54" s="110">
        <v>174</v>
      </c>
      <c r="H54" s="110">
        <v>17</v>
      </c>
      <c r="I54" s="110">
        <v>66</v>
      </c>
      <c r="J54" s="110">
        <v>6</v>
      </c>
      <c r="K54" s="110">
        <v>15</v>
      </c>
      <c r="L54" s="110">
        <v>0</v>
      </c>
      <c r="M54" s="110">
        <v>0</v>
      </c>
      <c r="N54" s="58"/>
      <c r="O54" s="486" t="s">
        <v>67</v>
      </c>
      <c r="P54" s="486"/>
      <c r="Q54" s="486"/>
      <c r="R54" s="486"/>
      <c r="S54" s="486"/>
      <c r="T54" s="486"/>
      <c r="U54" s="486"/>
      <c r="V54" s="486"/>
      <c r="W54" s="13"/>
      <c r="X54" s="13"/>
    </row>
    <row r="55" spans="1:24" ht="10.5" customHeight="1">
      <c r="A55" s="6"/>
      <c r="B55" s="24">
        <v>74</v>
      </c>
      <c r="C55" s="24">
        <v>111</v>
      </c>
      <c r="D55" s="24">
        <v>48</v>
      </c>
      <c r="E55" s="24">
        <v>85</v>
      </c>
      <c r="F55" s="24">
        <v>22</v>
      </c>
      <c r="G55" s="24">
        <v>35</v>
      </c>
      <c r="H55" s="24">
        <v>4</v>
      </c>
      <c r="I55" s="24">
        <v>15</v>
      </c>
      <c r="J55" s="24">
        <v>1</v>
      </c>
      <c r="K55" s="24">
        <v>2</v>
      </c>
      <c r="L55" s="24">
        <v>0</v>
      </c>
      <c r="M55" s="24">
        <v>0</v>
      </c>
      <c r="N55" s="10"/>
      <c r="O55" s="18"/>
      <c r="P55" s="18"/>
      <c r="Q55" s="18"/>
      <c r="R55" s="18"/>
      <c r="S55" s="492" t="s">
        <v>25</v>
      </c>
      <c r="T55" s="492"/>
      <c r="U55" s="492"/>
      <c r="V55" s="492"/>
      <c r="W55" s="18"/>
      <c r="X55" s="18"/>
    </row>
    <row r="56" spans="1:24" ht="10.5" customHeight="1">
      <c r="A56" s="6"/>
      <c r="B56" s="24">
        <v>61</v>
      </c>
      <c r="C56" s="24">
        <v>84</v>
      </c>
      <c r="D56" s="24">
        <v>25</v>
      </c>
      <c r="E56" s="24">
        <v>54</v>
      </c>
      <c r="F56" s="24">
        <v>17</v>
      </c>
      <c r="G56" s="24">
        <v>28</v>
      </c>
      <c r="H56" s="24">
        <v>5</v>
      </c>
      <c r="I56" s="24">
        <v>8</v>
      </c>
      <c r="J56" s="24">
        <v>4</v>
      </c>
      <c r="K56" s="24">
        <v>5</v>
      </c>
      <c r="L56" s="24">
        <v>0</v>
      </c>
      <c r="M56" s="24">
        <v>0</v>
      </c>
      <c r="N56" s="10"/>
      <c r="O56" s="18"/>
      <c r="P56" s="18"/>
      <c r="Q56" s="18"/>
      <c r="R56" s="18"/>
      <c r="S56" s="492" t="s">
        <v>26</v>
      </c>
      <c r="T56" s="492"/>
      <c r="U56" s="492"/>
      <c r="V56" s="492"/>
      <c r="W56" s="18"/>
      <c r="X56" s="18"/>
    </row>
    <row r="57" spans="1:24" ht="10.5" customHeight="1">
      <c r="A57" s="6"/>
      <c r="B57" s="24">
        <v>30</v>
      </c>
      <c r="C57" s="24">
        <v>48</v>
      </c>
      <c r="D57" s="24">
        <v>16</v>
      </c>
      <c r="E57" s="24">
        <v>22</v>
      </c>
      <c r="F57" s="24">
        <v>4</v>
      </c>
      <c r="G57" s="24">
        <v>18</v>
      </c>
      <c r="H57" s="24">
        <v>0</v>
      </c>
      <c r="I57" s="24">
        <v>9</v>
      </c>
      <c r="J57" s="24">
        <v>0</v>
      </c>
      <c r="K57" s="24">
        <v>3</v>
      </c>
      <c r="L57" s="24">
        <v>0</v>
      </c>
      <c r="M57" s="24">
        <v>0</v>
      </c>
      <c r="N57" s="10"/>
      <c r="O57" s="18"/>
      <c r="P57" s="18"/>
      <c r="Q57" s="18"/>
      <c r="R57" s="18"/>
      <c r="S57" s="492" t="s">
        <v>30</v>
      </c>
      <c r="T57" s="492"/>
      <c r="U57" s="492"/>
      <c r="V57" s="492"/>
      <c r="W57" s="18"/>
      <c r="X57" s="18"/>
    </row>
    <row r="58" spans="1:26" ht="10.5" customHeight="1">
      <c r="A58" s="6"/>
      <c r="B58" s="24">
        <v>0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10"/>
      <c r="O58" s="18"/>
      <c r="P58" s="18"/>
      <c r="Q58" s="18"/>
      <c r="R58" s="18"/>
      <c r="S58" s="492" t="s">
        <v>33</v>
      </c>
      <c r="T58" s="492"/>
      <c r="U58" s="492"/>
      <c r="V58" s="492"/>
      <c r="W58" s="18"/>
      <c r="X58" s="18"/>
      <c r="Y58" s="7"/>
      <c r="Z58" s="7"/>
    </row>
    <row r="59" spans="1:26" ht="10.5" customHeight="1">
      <c r="A59" s="6"/>
      <c r="B59" s="24">
        <v>49</v>
      </c>
      <c r="C59" s="24">
        <v>46</v>
      </c>
      <c r="D59" s="24">
        <v>13</v>
      </c>
      <c r="E59" s="24">
        <v>24</v>
      </c>
      <c r="F59" s="24">
        <v>7</v>
      </c>
      <c r="G59" s="24">
        <v>16</v>
      </c>
      <c r="H59" s="24">
        <v>3</v>
      </c>
      <c r="I59" s="24">
        <v>4</v>
      </c>
      <c r="J59" s="24">
        <v>0</v>
      </c>
      <c r="K59" s="24">
        <v>0</v>
      </c>
      <c r="L59" s="24">
        <v>0</v>
      </c>
      <c r="M59" s="24">
        <v>0</v>
      </c>
      <c r="N59" s="10"/>
      <c r="O59" s="18"/>
      <c r="P59" s="18"/>
      <c r="Q59" s="18"/>
      <c r="R59" s="18"/>
      <c r="S59" s="492" t="s">
        <v>36</v>
      </c>
      <c r="T59" s="492"/>
      <c r="U59" s="492"/>
      <c r="V59" s="492"/>
      <c r="W59" s="18"/>
      <c r="X59" s="18"/>
      <c r="Y59" s="7"/>
      <c r="Z59" s="7"/>
    </row>
    <row r="60" spans="1:24" ht="10.5" customHeight="1">
      <c r="A60" s="6"/>
      <c r="B60" s="24">
        <v>52</v>
      </c>
      <c r="C60" s="24">
        <v>80</v>
      </c>
      <c r="D60" s="24">
        <v>37</v>
      </c>
      <c r="E60" s="24">
        <v>56</v>
      </c>
      <c r="F60" s="24">
        <v>11</v>
      </c>
      <c r="G60" s="24">
        <v>32</v>
      </c>
      <c r="H60" s="24">
        <v>1</v>
      </c>
      <c r="I60" s="24">
        <v>9</v>
      </c>
      <c r="J60" s="24">
        <v>0</v>
      </c>
      <c r="K60" s="24">
        <v>1</v>
      </c>
      <c r="L60" s="24">
        <v>0</v>
      </c>
      <c r="M60" s="24">
        <v>0</v>
      </c>
      <c r="N60" s="10"/>
      <c r="O60" s="18"/>
      <c r="P60" s="18"/>
      <c r="Q60" s="18"/>
      <c r="R60" s="18"/>
      <c r="S60" s="492" t="s">
        <v>37</v>
      </c>
      <c r="T60" s="492"/>
      <c r="U60" s="492"/>
      <c r="V60" s="492"/>
      <c r="W60" s="18"/>
      <c r="X60" s="18"/>
    </row>
    <row r="61" spans="1:24" ht="10.5" customHeight="1">
      <c r="A61" s="6"/>
      <c r="B61" s="24">
        <v>49</v>
      </c>
      <c r="C61" s="24">
        <v>51</v>
      </c>
      <c r="D61" s="24">
        <v>14</v>
      </c>
      <c r="E61" s="24">
        <v>39</v>
      </c>
      <c r="F61" s="24">
        <v>8</v>
      </c>
      <c r="G61" s="24">
        <v>15</v>
      </c>
      <c r="H61" s="24">
        <v>2</v>
      </c>
      <c r="I61" s="24">
        <v>8</v>
      </c>
      <c r="J61" s="24">
        <v>1</v>
      </c>
      <c r="K61" s="24">
        <v>3</v>
      </c>
      <c r="L61" s="24">
        <v>0</v>
      </c>
      <c r="M61" s="24">
        <v>0</v>
      </c>
      <c r="N61" s="10"/>
      <c r="O61" s="18"/>
      <c r="P61" s="18"/>
      <c r="Q61" s="18"/>
      <c r="R61" s="18"/>
      <c r="S61" s="492" t="s">
        <v>68</v>
      </c>
      <c r="T61" s="492"/>
      <c r="U61" s="492"/>
      <c r="V61" s="492"/>
      <c r="W61" s="18"/>
      <c r="X61" s="18"/>
    </row>
    <row r="62" spans="1:24" ht="10.5" customHeight="1">
      <c r="A62" s="6"/>
      <c r="B62" s="24">
        <v>55</v>
      </c>
      <c r="C62" s="24">
        <v>99</v>
      </c>
      <c r="D62" s="24">
        <v>34</v>
      </c>
      <c r="E62" s="24">
        <v>60</v>
      </c>
      <c r="F62" s="24">
        <v>20</v>
      </c>
      <c r="G62" s="24">
        <v>30</v>
      </c>
      <c r="H62" s="24">
        <v>2</v>
      </c>
      <c r="I62" s="24">
        <v>13</v>
      </c>
      <c r="J62" s="24">
        <v>0</v>
      </c>
      <c r="K62" s="24">
        <v>1</v>
      </c>
      <c r="L62" s="24">
        <v>0</v>
      </c>
      <c r="M62" s="24">
        <v>0</v>
      </c>
      <c r="N62" s="10"/>
      <c r="O62" s="18"/>
      <c r="P62" s="18"/>
      <c r="Q62" s="18"/>
      <c r="R62" s="18"/>
      <c r="S62" s="492" t="s">
        <v>69</v>
      </c>
      <c r="T62" s="492"/>
      <c r="U62" s="492"/>
      <c r="V62" s="492"/>
      <c r="W62" s="18"/>
      <c r="X62" s="18"/>
    </row>
    <row r="63" spans="1:24" ht="8.25" customHeight="1">
      <c r="A63" s="6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10"/>
      <c r="O63" s="7"/>
      <c r="P63" s="7"/>
      <c r="Q63" s="7"/>
      <c r="R63" s="7"/>
      <c r="S63" s="7"/>
      <c r="T63" s="7"/>
      <c r="U63" s="7"/>
      <c r="V63" s="7"/>
      <c r="W63" s="7"/>
      <c r="X63" s="7"/>
    </row>
    <row r="64" spans="1:24" s="11" customFormat="1" ht="10.5" customHeight="1">
      <c r="A64" s="64"/>
      <c r="B64" s="110">
        <v>375</v>
      </c>
      <c r="C64" s="110">
        <v>462</v>
      </c>
      <c r="D64" s="110">
        <v>179</v>
      </c>
      <c r="E64" s="110">
        <v>262</v>
      </c>
      <c r="F64" s="110">
        <v>76</v>
      </c>
      <c r="G64" s="110">
        <v>120</v>
      </c>
      <c r="H64" s="110">
        <v>30</v>
      </c>
      <c r="I64" s="110">
        <v>72</v>
      </c>
      <c r="J64" s="110">
        <v>3</v>
      </c>
      <c r="K64" s="110">
        <v>13</v>
      </c>
      <c r="L64" s="110">
        <v>0</v>
      </c>
      <c r="M64" s="110">
        <v>6</v>
      </c>
      <c r="N64" s="58"/>
      <c r="O64" s="486" t="s">
        <v>70</v>
      </c>
      <c r="P64" s="486"/>
      <c r="Q64" s="486"/>
      <c r="R64" s="486"/>
      <c r="S64" s="486"/>
      <c r="T64" s="486"/>
      <c r="U64" s="486"/>
      <c r="V64" s="486"/>
      <c r="W64" s="13"/>
      <c r="X64" s="13"/>
    </row>
    <row r="65" spans="1:24" ht="10.5" customHeight="1">
      <c r="A65" s="6"/>
      <c r="B65" s="24">
        <v>78</v>
      </c>
      <c r="C65" s="24">
        <v>81</v>
      </c>
      <c r="D65" s="24">
        <v>27</v>
      </c>
      <c r="E65" s="24">
        <v>51</v>
      </c>
      <c r="F65" s="24">
        <v>11</v>
      </c>
      <c r="G65" s="24">
        <v>15</v>
      </c>
      <c r="H65" s="24">
        <v>3</v>
      </c>
      <c r="I65" s="24">
        <v>9</v>
      </c>
      <c r="J65" s="24">
        <v>1</v>
      </c>
      <c r="K65" s="24">
        <v>2</v>
      </c>
      <c r="L65" s="24">
        <v>0</v>
      </c>
      <c r="M65" s="24">
        <v>0</v>
      </c>
      <c r="N65" s="10"/>
      <c r="O65" s="18"/>
      <c r="P65" s="18"/>
      <c r="Q65" s="18"/>
      <c r="R65" s="18"/>
      <c r="S65" s="492" t="s">
        <v>25</v>
      </c>
      <c r="T65" s="492"/>
      <c r="U65" s="492"/>
      <c r="V65" s="492"/>
      <c r="W65" s="18"/>
      <c r="X65" s="18"/>
    </row>
    <row r="66" spans="1:24" ht="10.5" customHeight="1">
      <c r="A66" s="6"/>
      <c r="B66" s="24">
        <v>113</v>
      </c>
      <c r="C66" s="24">
        <v>164</v>
      </c>
      <c r="D66" s="24">
        <v>59</v>
      </c>
      <c r="E66" s="24">
        <v>92</v>
      </c>
      <c r="F66" s="24">
        <v>24</v>
      </c>
      <c r="G66" s="24">
        <v>37</v>
      </c>
      <c r="H66" s="24">
        <v>9</v>
      </c>
      <c r="I66" s="24">
        <v>15</v>
      </c>
      <c r="J66" s="24">
        <v>1</v>
      </c>
      <c r="K66" s="24">
        <v>3</v>
      </c>
      <c r="L66" s="24">
        <v>0</v>
      </c>
      <c r="M66" s="24">
        <v>0</v>
      </c>
      <c r="N66" s="10"/>
      <c r="O66" s="18"/>
      <c r="P66" s="18"/>
      <c r="Q66" s="18"/>
      <c r="R66" s="18"/>
      <c r="S66" s="492" t="s">
        <v>26</v>
      </c>
      <c r="T66" s="492"/>
      <c r="U66" s="492"/>
      <c r="V66" s="492"/>
      <c r="W66" s="18"/>
      <c r="X66" s="18"/>
    </row>
    <row r="67" spans="1:24" ht="10.5" customHeight="1">
      <c r="A67" s="6"/>
      <c r="B67" s="24">
        <v>64</v>
      </c>
      <c r="C67" s="24">
        <v>60</v>
      </c>
      <c r="D67" s="24">
        <v>34</v>
      </c>
      <c r="E67" s="24">
        <v>34</v>
      </c>
      <c r="F67" s="24">
        <v>9</v>
      </c>
      <c r="G67" s="24">
        <v>16</v>
      </c>
      <c r="H67" s="24">
        <v>4</v>
      </c>
      <c r="I67" s="24">
        <v>12</v>
      </c>
      <c r="J67" s="24">
        <v>0</v>
      </c>
      <c r="K67" s="24">
        <v>0</v>
      </c>
      <c r="L67" s="24">
        <v>0</v>
      </c>
      <c r="M67" s="24">
        <v>1</v>
      </c>
      <c r="N67" s="10"/>
      <c r="O67" s="18"/>
      <c r="P67" s="18"/>
      <c r="Q67" s="18"/>
      <c r="R67" s="18"/>
      <c r="S67" s="492" t="s">
        <v>30</v>
      </c>
      <c r="T67" s="492"/>
      <c r="U67" s="492"/>
      <c r="V67" s="492"/>
      <c r="W67" s="18"/>
      <c r="X67" s="18"/>
    </row>
    <row r="68" spans="1:24" ht="10.5" customHeight="1">
      <c r="A68" s="6"/>
      <c r="B68" s="24">
        <v>87</v>
      </c>
      <c r="C68" s="24">
        <v>107</v>
      </c>
      <c r="D68" s="24">
        <v>43</v>
      </c>
      <c r="E68" s="24">
        <v>62</v>
      </c>
      <c r="F68" s="24">
        <v>25</v>
      </c>
      <c r="G68" s="24">
        <v>42</v>
      </c>
      <c r="H68" s="24">
        <v>11</v>
      </c>
      <c r="I68" s="24">
        <v>31</v>
      </c>
      <c r="J68" s="24">
        <v>1</v>
      </c>
      <c r="K68" s="24">
        <v>7</v>
      </c>
      <c r="L68" s="24">
        <v>0</v>
      </c>
      <c r="M68" s="24">
        <v>4</v>
      </c>
      <c r="N68" s="10"/>
      <c r="O68" s="18"/>
      <c r="P68" s="18"/>
      <c r="Q68" s="18"/>
      <c r="R68" s="18"/>
      <c r="S68" s="492" t="s">
        <v>33</v>
      </c>
      <c r="T68" s="492"/>
      <c r="U68" s="492"/>
      <c r="V68" s="492"/>
      <c r="W68" s="18"/>
      <c r="X68" s="18"/>
    </row>
    <row r="69" spans="1:24" ht="10.5" customHeight="1">
      <c r="A69" s="6"/>
      <c r="B69" s="24">
        <v>33</v>
      </c>
      <c r="C69" s="24">
        <v>50</v>
      </c>
      <c r="D69" s="24">
        <v>16</v>
      </c>
      <c r="E69" s="24">
        <v>23</v>
      </c>
      <c r="F69" s="24">
        <v>7</v>
      </c>
      <c r="G69" s="24">
        <v>10</v>
      </c>
      <c r="H69" s="24">
        <v>3</v>
      </c>
      <c r="I69" s="24">
        <v>5</v>
      </c>
      <c r="J69" s="24">
        <v>0</v>
      </c>
      <c r="K69" s="24">
        <v>1</v>
      </c>
      <c r="L69" s="24">
        <v>0</v>
      </c>
      <c r="M69" s="24">
        <v>1</v>
      </c>
      <c r="N69" s="10"/>
      <c r="O69" s="18"/>
      <c r="P69" s="18"/>
      <c r="Q69" s="18"/>
      <c r="R69" s="18"/>
      <c r="S69" s="492" t="s">
        <v>36</v>
      </c>
      <c r="T69" s="492"/>
      <c r="U69" s="492"/>
      <c r="V69" s="492"/>
      <c r="W69" s="18"/>
      <c r="X69" s="18"/>
    </row>
    <row r="70" spans="1:24" ht="8.25" customHeight="1">
      <c r="A70" s="6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10"/>
      <c r="O70" s="18"/>
      <c r="P70" s="18"/>
      <c r="Q70" s="18"/>
      <c r="R70" s="18"/>
      <c r="S70" s="18"/>
      <c r="T70" s="18"/>
      <c r="U70" s="18"/>
      <c r="V70" s="18"/>
      <c r="W70" s="18"/>
      <c r="X70" s="18"/>
    </row>
    <row r="71" spans="1:24" s="11" customFormat="1" ht="10.5" customHeight="1">
      <c r="A71" s="64"/>
      <c r="B71" s="25">
        <v>354</v>
      </c>
      <c r="C71" s="25">
        <v>481</v>
      </c>
      <c r="D71" s="25">
        <v>178</v>
      </c>
      <c r="E71" s="25">
        <v>291</v>
      </c>
      <c r="F71" s="25">
        <v>60</v>
      </c>
      <c r="G71" s="25">
        <v>142</v>
      </c>
      <c r="H71" s="25">
        <v>19</v>
      </c>
      <c r="I71" s="25">
        <v>59</v>
      </c>
      <c r="J71" s="25">
        <v>6</v>
      </c>
      <c r="K71" s="25">
        <v>17</v>
      </c>
      <c r="L71" s="25">
        <v>1</v>
      </c>
      <c r="M71" s="25">
        <v>1</v>
      </c>
      <c r="N71" s="58"/>
      <c r="O71" s="486" t="s">
        <v>71</v>
      </c>
      <c r="P71" s="486"/>
      <c r="Q71" s="486"/>
      <c r="R71" s="486"/>
      <c r="S71" s="486"/>
      <c r="T71" s="486"/>
      <c r="U71" s="486"/>
      <c r="V71" s="486"/>
      <c r="W71" s="13"/>
      <c r="X71" s="13"/>
    </row>
    <row r="72" spans="1:24" ht="10.5" customHeight="1">
      <c r="A72" s="6"/>
      <c r="B72" s="24">
        <v>45</v>
      </c>
      <c r="C72" s="24">
        <v>71</v>
      </c>
      <c r="D72" s="24">
        <v>16</v>
      </c>
      <c r="E72" s="24">
        <v>34</v>
      </c>
      <c r="F72" s="24">
        <v>6</v>
      </c>
      <c r="G72" s="24">
        <v>13</v>
      </c>
      <c r="H72" s="24">
        <v>3</v>
      </c>
      <c r="I72" s="24">
        <v>7</v>
      </c>
      <c r="J72" s="24">
        <v>1</v>
      </c>
      <c r="K72" s="24">
        <v>2</v>
      </c>
      <c r="L72" s="24">
        <v>0</v>
      </c>
      <c r="M72" s="24">
        <v>0</v>
      </c>
      <c r="N72" s="10"/>
      <c r="O72" s="18"/>
      <c r="P72" s="18"/>
      <c r="Q72" s="18"/>
      <c r="R72" s="18"/>
      <c r="S72" s="492" t="s">
        <v>25</v>
      </c>
      <c r="T72" s="492"/>
      <c r="U72" s="492"/>
      <c r="V72" s="492"/>
      <c r="W72" s="18"/>
      <c r="X72" s="18"/>
    </row>
    <row r="73" spans="1:24" ht="10.5" customHeight="1">
      <c r="A73" s="6"/>
      <c r="B73" s="24">
        <v>62</v>
      </c>
      <c r="C73" s="24">
        <v>99</v>
      </c>
      <c r="D73" s="24">
        <v>47</v>
      </c>
      <c r="E73" s="24">
        <v>77</v>
      </c>
      <c r="F73" s="24">
        <v>16</v>
      </c>
      <c r="G73" s="24">
        <v>53</v>
      </c>
      <c r="H73" s="24">
        <v>3</v>
      </c>
      <c r="I73" s="24">
        <v>16</v>
      </c>
      <c r="J73" s="24">
        <v>2</v>
      </c>
      <c r="K73" s="24">
        <v>4</v>
      </c>
      <c r="L73" s="24">
        <v>0</v>
      </c>
      <c r="M73" s="24">
        <v>0</v>
      </c>
      <c r="N73" s="10"/>
      <c r="O73" s="18"/>
      <c r="P73" s="18"/>
      <c r="Q73" s="18"/>
      <c r="R73" s="18"/>
      <c r="S73" s="492" t="s">
        <v>26</v>
      </c>
      <c r="T73" s="492"/>
      <c r="U73" s="492"/>
      <c r="V73" s="492"/>
      <c r="W73" s="18"/>
      <c r="X73" s="18"/>
    </row>
    <row r="74" spans="1:24" ht="10.5" customHeight="1">
      <c r="A74" s="6"/>
      <c r="B74" s="24">
        <v>118</v>
      </c>
      <c r="C74" s="24">
        <v>141</v>
      </c>
      <c r="D74" s="24">
        <v>49</v>
      </c>
      <c r="E74" s="24">
        <v>86</v>
      </c>
      <c r="F74" s="24">
        <v>17</v>
      </c>
      <c r="G74" s="24">
        <v>31</v>
      </c>
      <c r="H74" s="24">
        <v>6</v>
      </c>
      <c r="I74" s="24">
        <v>16</v>
      </c>
      <c r="J74" s="24">
        <v>1</v>
      </c>
      <c r="K74" s="24">
        <v>5</v>
      </c>
      <c r="L74" s="24">
        <v>1</v>
      </c>
      <c r="M74" s="24">
        <v>1</v>
      </c>
      <c r="N74" s="10"/>
      <c r="O74" s="18"/>
      <c r="P74" s="18"/>
      <c r="Q74" s="18"/>
      <c r="R74" s="18"/>
      <c r="S74" s="492" t="s">
        <v>30</v>
      </c>
      <c r="T74" s="492"/>
      <c r="U74" s="492"/>
      <c r="V74" s="492"/>
      <c r="W74" s="18"/>
      <c r="X74" s="18"/>
    </row>
    <row r="75" spans="1:24" ht="10.5" customHeight="1">
      <c r="A75" s="6"/>
      <c r="B75" s="111">
        <v>0</v>
      </c>
      <c r="C75" s="24">
        <v>0</v>
      </c>
      <c r="D75" s="111">
        <v>0</v>
      </c>
      <c r="E75" s="24">
        <v>0</v>
      </c>
      <c r="F75" s="111">
        <v>0</v>
      </c>
      <c r="G75" s="24">
        <v>0</v>
      </c>
      <c r="H75" s="111">
        <v>0</v>
      </c>
      <c r="I75" s="24">
        <v>0</v>
      </c>
      <c r="J75" s="111">
        <v>0</v>
      </c>
      <c r="K75" s="24">
        <v>0</v>
      </c>
      <c r="L75" s="111">
        <v>0</v>
      </c>
      <c r="M75" s="24">
        <v>0</v>
      </c>
      <c r="N75" s="10"/>
      <c r="O75" s="18"/>
      <c r="P75" s="18"/>
      <c r="Q75" s="18"/>
      <c r="R75" s="18"/>
      <c r="S75" s="492" t="s">
        <v>33</v>
      </c>
      <c r="T75" s="492"/>
      <c r="U75" s="492"/>
      <c r="V75" s="492"/>
      <c r="W75" s="18"/>
      <c r="X75" s="18"/>
    </row>
    <row r="76" spans="1:24" ht="10.5" customHeight="1">
      <c r="A76" s="6"/>
      <c r="B76" s="24">
        <v>49</v>
      </c>
      <c r="C76" s="24">
        <v>61</v>
      </c>
      <c r="D76" s="24">
        <v>19</v>
      </c>
      <c r="E76" s="24">
        <v>40</v>
      </c>
      <c r="F76" s="24">
        <v>12</v>
      </c>
      <c r="G76" s="24">
        <v>28</v>
      </c>
      <c r="H76" s="24">
        <v>4</v>
      </c>
      <c r="I76" s="24">
        <v>8</v>
      </c>
      <c r="J76" s="24">
        <v>1</v>
      </c>
      <c r="K76" s="24">
        <v>3</v>
      </c>
      <c r="L76" s="24">
        <v>0</v>
      </c>
      <c r="M76" s="24">
        <v>0</v>
      </c>
      <c r="N76" s="10"/>
      <c r="O76" s="18"/>
      <c r="P76" s="18"/>
      <c r="Q76" s="18"/>
      <c r="R76" s="18"/>
      <c r="S76" s="492" t="s">
        <v>36</v>
      </c>
      <c r="T76" s="492"/>
      <c r="U76" s="492"/>
      <c r="V76" s="492"/>
      <c r="W76" s="18"/>
      <c r="X76" s="18"/>
    </row>
    <row r="77" spans="1:24" ht="10.5" customHeight="1">
      <c r="A77" s="6"/>
      <c r="B77" s="24">
        <v>15</v>
      </c>
      <c r="C77" s="24">
        <v>27</v>
      </c>
      <c r="D77" s="24">
        <v>14</v>
      </c>
      <c r="E77" s="24">
        <v>11</v>
      </c>
      <c r="F77" s="24">
        <v>0</v>
      </c>
      <c r="G77" s="24">
        <v>2</v>
      </c>
      <c r="H77" s="24">
        <v>1</v>
      </c>
      <c r="I77" s="24">
        <v>1</v>
      </c>
      <c r="J77" s="24">
        <v>0</v>
      </c>
      <c r="K77" s="24">
        <v>0</v>
      </c>
      <c r="L77" s="24">
        <v>0</v>
      </c>
      <c r="M77" s="24">
        <v>0</v>
      </c>
      <c r="N77" s="10"/>
      <c r="O77" s="18"/>
      <c r="P77" s="18"/>
      <c r="Q77" s="18"/>
      <c r="R77" s="18"/>
      <c r="S77" s="492" t="s">
        <v>37</v>
      </c>
      <c r="T77" s="492"/>
      <c r="U77" s="492"/>
      <c r="V77" s="492"/>
      <c r="W77" s="18"/>
      <c r="X77" s="18"/>
    </row>
    <row r="78" spans="1:24" ht="10.5" customHeight="1">
      <c r="A78" s="6"/>
      <c r="B78" s="24">
        <v>65</v>
      </c>
      <c r="C78" s="24">
        <v>82</v>
      </c>
      <c r="D78" s="24">
        <v>33</v>
      </c>
      <c r="E78" s="24">
        <v>43</v>
      </c>
      <c r="F78" s="24">
        <v>9</v>
      </c>
      <c r="G78" s="24">
        <v>15</v>
      </c>
      <c r="H78" s="24">
        <v>2</v>
      </c>
      <c r="I78" s="24">
        <v>11</v>
      </c>
      <c r="J78" s="24">
        <v>1</v>
      </c>
      <c r="K78" s="24">
        <v>3</v>
      </c>
      <c r="L78" s="24">
        <v>0</v>
      </c>
      <c r="M78" s="24">
        <v>0</v>
      </c>
      <c r="N78" s="10"/>
      <c r="O78" s="18"/>
      <c r="P78" s="18"/>
      <c r="Q78" s="18"/>
      <c r="R78" s="18"/>
      <c r="S78" s="492" t="s">
        <v>68</v>
      </c>
      <c r="T78" s="492"/>
      <c r="U78" s="492"/>
      <c r="V78" s="492"/>
      <c r="W78" s="18"/>
      <c r="X78" s="18"/>
    </row>
    <row r="79" spans="1:24" ht="10.5" customHeight="1">
      <c r="A79" s="6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60"/>
      <c r="O79" s="53"/>
      <c r="P79" s="53"/>
      <c r="Q79" s="53"/>
      <c r="R79" s="54"/>
      <c r="S79" s="28"/>
      <c r="T79" s="28"/>
      <c r="U79" s="28"/>
      <c r="V79" s="28"/>
      <c r="W79" s="28"/>
      <c r="X79" s="7"/>
    </row>
    <row r="80" spans="1:13" ht="10.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</row>
    <row r="81" spans="1:13" ht="10.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</row>
    <row r="82" spans="1:13" ht="10.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</row>
    <row r="83" spans="1:13" ht="10.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</row>
    <row r="84" spans="1:13" ht="10.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</row>
    <row r="85" spans="1:13" ht="10.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</row>
    <row r="86" spans="1:13" ht="10.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</row>
    <row r="87" spans="1:13" ht="10.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</row>
    <row r="88" spans="1:13" ht="10.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</row>
    <row r="89" spans="1:13" ht="10.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</row>
  </sheetData>
  <mergeCells count="70">
    <mergeCell ref="N6:W7"/>
    <mergeCell ref="O64:V64"/>
    <mergeCell ref="S65:V65"/>
    <mergeCell ref="S49:V49"/>
    <mergeCell ref="O38:V38"/>
    <mergeCell ref="S39:V39"/>
    <mergeCell ref="S40:V40"/>
    <mergeCell ref="S41:V41"/>
    <mergeCell ref="O32:V32"/>
    <mergeCell ref="S33:V33"/>
    <mergeCell ref="S36:V36"/>
    <mergeCell ref="S11:V11"/>
    <mergeCell ref="S12:V12"/>
    <mergeCell ref="O16:V16"/>
    <mergeCell ref="S17:V17"/>
    <mergeCell ref="S13:V13"/>
    <mergeCell ref="S34:V34"/>
    <mergeCell ref="S35:V35"/>
    <mergeCell ref="O26:V26"/>
    <mergeCell ref="S27:V27"/>
    <mergeCell ref="S22:V22"/>
    <mergeCell ref="S23:V23"/>
    <mergeCell ref="S24:V24"/>
    <mergeCell ref="S30:V30"/>
    <mergeCell ref="S28:V28"/>
    <mergeCell ref="S29:V29"/>
    <mergeCell ref="J6:K6"/>
    <mergeCell ref="B6:C6"/>
    <mergeCell ref="F6:G6"/>
    <mergeCell ref="D6:E6"/>
    <mergeCell ref="B4:W4"/>
    <mergeCell ref="B3:W3"/>
    <mergeCell ref="S14:V14"/>
    <mergeCell ref="S21:V21"/>
    <mergeCell ref="S18:V18"/>
    <mergeCell ref="O20:V20"/>
    <mergeCell ref="O9:V9"/>
    <mergeCell ref="S10:V10"/>
    <mergeCell ref="H6:I6"/>
    <mergeCell ref="L6:M6"/>
    <mergeCell ref="S42:V42"/>
    <mergeCell ref="S43:V43"/>
    <mergeCell ref="S44:V44"/>
    <mergeCell ref="S50:V50"/>
    <mergeCell ref="O46:V46"/>
    <mergeCell ref="S47:V47"/>
    <mergeCell ref="S48:V48"/>
    <mergeCell ref="S51:V51"/>
    <mergeCell ref="S52:V52"/>
    <mergeCell ref="S58:V58"/>
    <mergeCell ref="S59:V59"/>
    <mergeCell ref="S56:V56"/>
    <mergeCell ref="S57:V57"/>
    <mergeCell ref="O54:V54"/>
    <mergeCell ref="S55:V55"/>
    <mergeCell ref="S60:V60"/>
    <mergeCell ref="S61:V61"/>
    <mergeCell ref="S62:V62"/>
    <mergeCell ref="S68:V68"/>
    <mergeCell ref="S66:V66"/>
    <mergeCell ref="S67:V67"/>
    <mergeCell ref="S78:V78"/>
    <mergeCell ref="S69:V69"/>
    <mergeCell ref="S75:V75"/>
    <mergeCell ref="S76:V76"/>
    <mergeCell ref="S77:V77"/>
    <mergeCell ref="S73:V73"/>
    <mergeCell ref="S74:V74"/>
    <mergeCell ref="O71:V71"/>
    <mergeCell ref="S72:V72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1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52"/>
  <dimension ref="A1:X89"/>
  <sheetViews>
    <sheetView view="pageBreakPreview" zoomScale="60" workbookViewId="0" topLeftCell="A43">
      <selection activeCell="AD15" sqref="AD15"/>
    </sheetView>
  </sheetViews>
  <sheetFormatPr defaultColWidth="9.00390625" defaultRowHeight="13.5"/>
  <cols>
    <col min="1" max="11" width="1.625" style="51" customWidth="1"/>
    <col min="12" max="13" width="8.375" style="51" customWidth="1"/>
    <col min="14" max="21" width="8.125" style="51" customWidth="1"/>
    <col min="22" max="22" width="1.625" style="51" customWidth="1"/>
    <col min="23" max="23" width="2.625" style="51" customWidth="1"/>
    <col min="24" max="24" width="1.875" style="2" customWidth="1"/>
    <col min="25" max="16384" width="9.00390625" style="51" customWidth="1"/>
  </cols>
  <sheetData>
    <row r="1" spans="1:12" ht="10.5" customHeight="1">
      <c r="A1" s="1" t="s">
        <v>421</v>
      </c>
      <c r="D1" s="69"/>
      <c r="E1" s="69"/>
      <c r="F1" s="69"/>
      <c r="G1" s="69"/>
      <c r="H1" s="69"/>
      <c r="I1" s="69"/>
      <c r="J1" s="69"/>
      <c r="K1" s="69"/>
      <c r="L1" s="69"/>
    </row>
    <row r="2" ht="10.5" customHeight="1"/>
    <row r="3" spans="2:22" s="4" customFormat="1" ht="18" customHeight="1">
      <c r="B3" s="499" t="s">
        <v>596</v>
      </c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  <c r="P3" s="499"/>
      <c r="Q3" s="499"/>
      <c r="R3" s="499"/>
      <c r="S3" s="499"/>
      <c r="T3" s="499"/>
      <c r="U3" s="499"/>
      <c r="V3" s="94"/>
    </row>
    <row r="4" spans="2:23" s="2" customFormat="1" ht="12.75" customHeight="1">
      <c r="B4" s="498" t="s">
        <v>597</v>
      </c>
      <c r="C4" s="498"/>
      <c r="D4" s="498"/>
      <c r="E4" s="498"/>
      <c r="F4" s="498"/>
      <c r="G4" s="498"/>
      <c r="H4" s="498"/>
      <c r="I4" s="498"/>
      <c r="J4" s="498"/>
      <c r="K4" s="498"/>
      <c r="L4" s="498"/>
      <c r="M4" s="498"/>
      <c r="N4" s="498"/>
      <c r="O4" s="498"/>
      <c r="P4" s="498"/>
      <c r="Q4" s="498"/>
      <c r="R4" s="498"/>
      <c r="S4" s="498"/>
      <c r="T4" s="498"/>
      <c r="U4" s="498"/>
      <c r="V4" s="63"/>
      <c r="W4" s="51"/>
    </row>
    <row r="5" spans="2:22" ht="12.75" customHeight="1"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</row>
    <row r="6" spans="2:22" ht="15.75" customHeight="1">
      <c r="B6" s="512" t="s">
        <v>11</v>
      </c>
      <c r="C6" s="512"/>
      <c r="D6" s="512"/>
      <c r="E6" s="512"/>
      <c r="F6" s="512"/>
      <c r="G6" s="512"/>
      <c r="H6" s="512"/>
      <c r="I6" s="512"/>
      <c r="J6" s="512"/>
      <c r="K6" s="376"/>
      <c r="L6" s="376" t="s">
        <v>12</v>
      </c>
      <c r="M6" s="393"/>
      <c r="N6" s="393" t="s">
        <v>13</v>
      </c>
      <c r="O6" s="393"/>
      <c r="P6" s="393" t="s">
        <v>14</v>
      </c>
      <c r="Q6" s="393"/>
      <c r="R6" s="393" t="s">
        <v>15</v>
      </c>
      <c r="S6" s="393"/>
      <c r="T6" s="393" t="s">
        <v>16</v>
      </c>
      <c r="U6" s="393"/>
      <c r="V6" s="73"/>
    </row>
    <row r="7" spans="2:22" ht="15.75" customHeight="1">
      <c r="B7" s="513"/>
      <c r="C7" s="513"/>
      <c r="D7" s="513"/>
      <c r="E7" s="513"/>
      <c r="F7" s="513"/>
      <c r="G7" s="513"/>
      <c r="H7" s="513"/>
      <c r="I7" s="513"/>
      <c r="J7" s="513"/>
      <c r="K7" s="377"/>
      <c r="L7" s="107" t="s">
        <v>97</v>
      </c>
      <c r="M7" s="106" t="s">
        <v>98</v>
      </c>
      <c r="N7" s="106" t="s">
        <v>97</v>
      </c>
      <c r="O7" s="106" t="s">
        <v>98</v>
      </c>
      <c r="P7" s="106" t="s">
        <v>97</v>
      </c>
      <c r="Q7" s="106" t="s">
        <v>98</v>
      </c>
      <c r="R7" s="106" t="s">
        <v>97</v>
      </c>
      <c r="S7" s="106" t="s">
        <v>98</v>
      </c>
      <c r="T7" s="106" t="s">
        <v>97</v>
      </c>
      <c r="U7" s="106" t="s">
        <v>98</v>
      </c>
      <c r="V7" s="73"/>
    </row>
    <row r="8" spans="2:13" ht="10.5" customHeight="1">
      <c r="B8" s="72"/>
      <c r="C8" s="72"/>
      <c r="D8" s="72"/>
      <c r="E8" s="72"/>
      <c r="F8" s="72"/>
      <c r="G8" s="72"/>
      <c r="H8" s="72"/>
      <c r="I8" s="72"/>
      <c r="J8" s="72"/>
      <c r="K8" s="75"/>
      <c r="L8" s="72"/>
      <c r="M8" s="72"/>
    </row>
    <row r="9" spans="2:24" s="77" customFormat="1" ht="10.5" customHeight="1">
      <c r="B9" s="78"/>
      <c r="C9" s="391" t="s">
        <v>73</v>
      </c>
      <c r="D9" s="391"/>
      <c r="E9" s="391"/>
      <c r="F9" s="391"/>
      <c r="G9" s="391"/>
      <c r="H9" s="391"/>
      <c r="I9" s="391"/>
      <c r="J9" s="391"/>
      <c r="K9" s="80"/>
      <c r="L9" s="17">
        <f>SUM(L10:L12)</f>
        <v>6077</v>
      </c>
      <c r="M9" s="17">
        <f aca="true" t="shared" si="0" ref="M9:U9">SUM(M10:M12)</f>
        <v>6105</v>
      </c>
      <c r="N9" s="17">
        <f t="shared" si="0"/>
        <v>219</v>
      </c>
      <c r="O9" s="17">
        <f t="shared" si="0"/>
        <v>222</v>
      </c>
      <c r="P9" s="17">
        <f t="shared" si="0"/>
        <v>276</v>
      </c>
      <c r="Q9" s="17">
        <f t="shared" si="0"/>
        <v>281</v>
      </c>
      <c r="R9" s="17">
        <f t="shared" si="0"/>
        <v>337</v>
      </c>
      <c r="S9" s="17">
        <f t="shared" si="0"/>
        <v>308</v>
      </c>
      <c r="T9" s="17">
        <f t="shared" si="0"/>
        <v>279</v>
      </c>
      <c r="U9" s="17">
        <f t="shared" si="0"/>
        <v>310</v>
      </c>
      <c r="V9" s="112"/>
      <c r="X9" s="11"/>
    </row>
    <row r="10" spans="2:22" ht="10.5" customHeight="1">
      <c r="B10" s="72"/>
      <c r="C10" s="83"/>
      <c r="D10" s="83"/>
      <c r="E10" s="83"/>
      <c r="F10" s="83"/>
      <c r="G10" s="390" t="s">
        <v>25</v>
      </c>
      <c r="H10" s="390"/>
      <c r="I10" s="390"/>
      <c r="J10" s="390"/>
      <c r="K10" s="84"/>
      <c r="L10" s="37">
        <v>1990</v>
      </c>
      <c r="M10" s="37">
        <v>2035</v>
      </c>
      <c r="N10" s="24">
        <v>99</v>
      </c>
      <c r="O10" s="24">
        <v>84</v>
      </c>
      <c r="P10" s="24">
        <v>82</v>
      </c>
      <c r="Q10" s="24">
        <v>104</v>
      </c>
      <c r="R10" s="24">
        <v>120</v>
      </c>
      <c r="S10" s="24">
        <v>98</v>
      </c>
      <c r="T10" s="24">
        <v>96</v>
      </c>
      <c r="U10" s="24">
        <v>84</v>
      </c>
      <c r="V10" s="113"/>
    </row>
    <row r="11" spans="2:22" ht="10.5" customHeight="1">
      <c r="B11" s="72"/>
      <c r="C11" s="83"/>
      <c r="D11" s="83"/>
      <c r="E11" s="83"/>
      <c r="F11" s="83"/>
      <c r="G11" s="390" t="s">
        <v>26</v>
      </c>
      <c r="H11" s="390"/>
      <c r="I11" s="390"/>
      <c r="J11" s="390"/>
      <c r="K11" s="84"/>
      <c r="L11" s="37">
        <v>2230</v>
      </c>
      <c r="M11" s="37">
        <v>2195</v>
      </c>
      <c r="N11" s="24">
        <v>53</v>
      </c>
      <c r="O11" s="24">
        <v>62</v>
      </c>
      <c r="P11" s="24">
        <v>109</v>
      </c>
      <c r="Q11" s="24">
        <v>86</v>
      </c>
      <c r="R11" s="24">
        <v>106</v>
      </c>
      <c r="S11" s="24">
        <v>114</v>
      </c>
      <c r="T11" s="24">
        <v>99</v>
      </c>
      <c r="U11" s="24">
        <v>116</v>
      </c>
      <c r="V11" s="113"/>
    </row>
    <row r="12" spans="2:22" ht="10.5" customHeight="1">
      <c r="B12" s="72"/>
      <c r="C12" s="83"/>
      <c r="D12" s="83"/>
      <c r="E12" s="83"/>
      <c r="F12" s="83"/>
      <c r="G12" s="390" t="s">
        <v>30</v>
      </c>
      <c r="H12" s="390"/>
      <c r="I12" s="390"/>
      <c r="J12" s="390"/>
      <c r="K12" s="84"/>
      <c r="L12" s="37">
        <v>1857</v>
      </c>
      <c r="M12" s="37">
        <v>1875</v>
      </c>
      <c r="N12" s="24">
        <v>67</v>
      </c>
      <c r="O12" s="24">
        <v>76</v>
      </c>
      <c r="P12" s="24">
        <v>85</v>
      </c>
      <c r="Q12" s="24">
        <v>91</v>
      </c>
      <c r="R12" s="24">
        <v>111</v>
      </c>
      <c r="S12" s="24">
        <v>96</v>
      </c>
      <c r="T12" s="24">
        <v>84</v>
      </c>
      <c r="U12" s="24">
        <v>110</v>
      </c>
      <c r="V12" s="113"/>
    </row>
    <row r="13" spans="2:22" ht="6.75" customHeight="1">
      <c r="B13" s="72"/>
      <c r="C13" s="83"/>
      <c r="D13" s="83"/>
      <c r="E13" s="83"/>
      <c r="F13" s="83"/>
      <c r="G13" s="83"/>
      <c r="H13" s="83"/>
      <c r="I13" s="83"/>
      <c r="J13" s="83"/>
      <c r="K13" s="84"/>
      <c r="L13" s="37"/>
      <c r="M13" s="37"/>
      <c r="N13" s="24"/>
      <c r="O13" s="24"/>
      <c r="P13" s="24"/>
      <c r="Q13" s="24"/>
      <c r="R13" s="24"/>
      <c r="S13" s="24"/>
      <c r="T13" s="24"/>
      <c r="U13" s="24"/>
      <c r="V13" s="113"/>
    </row>
    <row r="14" spans="2:24" s="77" customFormat="1" ht="10.5" customHeight="1">
      <c r="B14" s="78"/>
      <c r="C14" s="391" t="s">
        <v>74</v>
      </c>
      <c r="D14" s="391"/>
      <c r="E14" s="391"/>
      <c r="F14" s="391"/>
      <c r="G14" s="391"/>
      <c r="H14" s="391"/>
      <c r="I14" s="391"/>
      <c r="J14" s="391"/>
      <c r="K14" s="80"/>
      <c r="L14" s="17">
        <f>SUM(L15:L18)</f>
        <v>6058</v>
      </c>
      <c r="M14" s="17">
        <f aca="true" t="shared" si="1" ref="M14:U14">SUM(M15:M18)</f>
        <v>5835</v>
      </c>
      <c r="N14" s="17">
        <f t="shared" si="1"/>
        <v>319</v>
      </c>
      <c r="O14" s="17">
        <f t="shared" si="1"/>
        <v>310</v>
      </c>
      <c r="P14" s="17">
        <f t="shared" si="1"/>
        <v>332</v>
      </c>
      <c r="Q14" s="17">
        <f t="shared" si="1"/>
        <v>317</v>
      </c>
      <c r="R14" s="17">
        <f t="shared" si="1"/>
        <v>304</v>
      </c>
      <c r="S14" s="17">
        <f t="shared" si="1"/>
        <v>313</v>
      </c>
      <c r="T14" s="17">
        <f t="shared" si="1"/>
        <v>255</v>
      </c>
      <c r="U14" s="17">
        <f t="shared" si="1"/>
        <v>227</v>
      </c>
      <c r="V14" s="112"/>
      <c r="X14" s="11"/>
    </row>
    <row r="15" spans="2:22" ht="10.5" customHeight="1">
      <c r="B15" s="72"/>
      <c r="C15" s="83"/>
      <c r="D15" s="83"/>
      <c r="E15" s="83"/>
      <c r="F15" s="83"/>
      <c r="G15" s="390" t="s">
        <v>25</v>
      </c>
      <c r="H15" s="390"/>
      <c r="I15" s="390"/>
      <c r="J15" s="390"/>
      <c r="K15" s="84"/>
      <c r="L15" s="37">
        <v>1567</v>
      </c>
      <c r="M15" s="37">
        <v>1519</v>
      </c>
      <c r="N15" s="24">
        <v>78</v>
      </c>
      <c r="O15" s="24">
        <v>84</v>
      </c>
      <c r="P15" s="24">
        <v>98</v>
      </c>
      <c r="Q15" s="24">
        <v>102</v>
      </c>
      <c r="R15" s="24">
        <v>94</v>
      </c>
      <c r="S15" s="24">
        <v>68</v>
      </c>
      <c r="T15" s="24">
        <v>67</v>
      </c>
      <c r="U15" s="24">
        <v>66</v>
      </c>
      <c r="V15" s="113"/>
    </row>
    <row r="16" spans="2:22" ht="10.5" customHeight="1">
      <c r="B16" s="72"/>
      <c r="C16" s="83"/>
      <c r="D16" s="83"/>
      <c r="E16" s="83"/>
      <c r="F16" s="83"/>
      <c r="G16" s="390" t="s">
        <v>26</v>
      </c>
      <c r="H16" s="390"/>
      <c r="I16" s="390"/>
      <c r="J16" s="390"/>
      <c r="K16" s="84"/>
      <c r="L16" s="37">
        <v>1127</v>
      </c>
      <c r="M16" s="37">
        <v>1106</v>
      </c>
      <c r="N16" s="24">
        <v>56</v>
      </c>
      <c r="O16" s="24">
        <v>56</v>
      </c>
      <c r="P16" s="24">
        <v>51</v>
      </c>
      <c r="Q16" s="24">
        <v>57</v>
      </c>
      <c r="R16" s="24">
        <v>55</v>
      </c>
      <c r="S16" s="24">
        <v>63</v>
      </c>
      <c r="T16" s="24">
        <v>36</v>
      </c>
      <c r="U16" s="24">
        <v>39</v>
      </c>
      <c r="V16" s="113"/>
    </row>
    <row r="17" spans="2:22" ht="10.5" customHeight="1">
      <c r="B17" s="72"/>
      <c r="C17" s="83"/>
      <c r="D17" s="83"/>
      <c r="E17" s="83"/>
      <c r="F17" s="83"/>
      <c r="G17" s="390" t="s">
        <v>30</v>
      </c>
      <c r="H17" s="390"/>
      <c r="I17" s="390"/>
      <c r="J17" s="390"/>
      <c r="K17" s="84"/>
      <c r="L17" s="37">
        <v>1810</v>
      </c>
      <c r="M17" s="37">
        <v>1743</v>
      </c>
      <c r="N17" s="24">
        <v>106</v>
      </c>
      <c r="O17" s="24">
        <v>106</v>
      </c>
      <c r="P17" s="24">
        <v>102</v>
      </c>
      <c r="Q17" s="24">
        <v>90</v>
      </c>
      <c r="R17" s="24">
        <v>79</v>
      </c>
      <c r="S17" s="24">
        <v>97</v>
      </c>
      <c r="T17" s="24">
        <v>83</v>
      </c>
      <c r="U17" s="24">
        <v>69</v>
      </c>
      <c r="V17" s="113"/>
    </row>
    <row r="18" spans="2:22" ht="10.5" customHeight="1">
      <c r="B18" s="72"/>
      <c r="C18" s="83"/>
      <c r="D18" s="83"/>
      <c r="E18" s="83"/>
      <c r="F18" s="83"/>
      <c r="G18" s="390" t="s">
        <v>33</v>
      </c>
      <c r="H18" s="390"/>
      <c r="I18" s="390"/>
      <c r="J18" s="390"/>
      <c r="K18" s="84"/>
      <c r="L18" s="37">
        <v>1554</v>
      </c>
      <c r="M18" s="37">
        <v>1467</v>
      </c>
      <c r="N18" s="24">
        <v>79</v>
      </c>
      <c r="O18" s="24">
        <v>64</v>
      </c>
      <c r="P18" s="24">
        <v>81</v>
      </c>
      <c r="Q18" s="24">
        <v>68</v>
      </c>
      <c r="R18" s="24">
        <v>76</v>
      </c>
      <c r="S18" s="24">
        <v>85</v>
      </c>
      <c r="T18" s="24">
        <v>69</v>
      </c>
      <c r="U18" s="24">
        <v>53</v>
      </c>
      <c r="V18" s="113"/>
    </row>
    <row r="19" spans="2:22" ht="6.75" customHeight="1">
      <c r="B19" s="72"/>
      <c r="C19" s="83"/>
      <c r="D19" s="83"/>
      <c r="E19" s="83"/>
      <c r="F19" s="83"/>
      <c r="G19" s="83"/>
      <c r="H19" s="83"/>
      <c r="I19" s="83"/>
      <c r="J19" s="83"/>
      <c r="K19" s="84"/>
      <c r="L19" s="37"/>
      <c r="M19" s="37"/>
      <c r="N19" s="24"/>
      <c r="O19" s="24"/>
      <c r="P19" s="24"/>
      <c r="Q19" s="24"/>
      <c r="R19" s="24"/>
      <c r="S19" s="24"/>
      <c r="T19" s="24"/>
      <c r="U19" s="24"/>
      <c r="V19" s="113"/>
    </row>
    <row r="20" spans="2:24" s="77" customFormat="1" ht="10.5" customHeight="1">
      <c r="B20" s="78"/>
      <c r="C20" s="391" t="s">
        <v>75</v>
      </c>
      <c r="D20" s="391"/>
      <c r="E20" s="391"/>
      <c r="F20" s="391"/>
      <c r="G20" s="391"/>
      <c r="H20" s="391"/>
      <c r="I20" s="391"/>
      <c r="J20" s="391"/>
      <c r="K20" s="80"/>
      <c r="L20" s="17">
        <f>SUM(L21:L24)</f>
        <v>7153</v>
      </c>
      <c r="M20" s="17">
        <f aca="true" t="shared" si="2" ref="M20:U20">SUM(M21:M24)</f>
        <v>7355</v>
      </c>
      <c r="N20" s="17">
        <f t="shared" si="2"/>
        <v>323</v>
      </c>
      <c r="O20" s="17">
        <f t="shared" si="2"/>
        <v>304</v>
      </c>
      <c r="P20" s="17">
        <f t="shared" si="2"/>
        <v>345</v>
      </c>
      <c r="Q20" s="17">
        <f t="shared" si="2"/>
        <v>300</v>
      </c>
      <c r="R20" s="17">
        <f t="shared" si="2"/>
        <v>310</v>
      </c>
      <c r="S20" s="17">
        <f t="shared" si="2"/>
        <v>289</v>
      </c>
      <c r="T20" s="17">
        <f t="shared" si="2"/>
        <v>316</v>
      </c>
      <c r="U20" s="17">
        <f t="shared" si="2"/>
        <v>322</v>
      </c>
      <c r="V20" s="112"/>
      <c r="X20" s="11"/>
    </row>
    <row r="21" spans="2:22" ht="10.5" customHeight="1">
      <c r="B21" s="72"/>
      <c r="C21" s="83"/>
      <c r="D21" s="83"/>
      <c r="E21" s="83"/>
      <c r="F21" s="83"/>
      <c r="G21" s="390" t="s">
        <v>25</v>
      </c>
      <c r="H21" s="390"/>
      <c r="I21" s="390"/>
      <c r="J21" s="390"/>
      <c r="K21" s="84"/>
      <c r="L21" s="37">
        <v>1487</v>
      </c>
      <c r="M21" s="37">
        <v>1463</v>
      </c>
      <c r="N21" s="24">
        <v>66</v>
      </c>
      <c r="O21" s="24">
        <v>57</v>
      </c>
      <c r="P21" s="24">
        <v>74</v>
      </c>
      <c r="Q21" s="24">
        <v>58</v>
      </c>
      <c r="R21" s="24">
        <v>62</v>
      </c>
      <c r="S21" s="24">
        <v>61</v>
      </c>
      <c r="T21" s="24">
        <v>76</v>
      </c>
      <c r="U21" s="24">
        <v>66</v>
      </c>
      <c r="V21" s="113"/>
    </row>
    <row r="22" spans="2:22" ht="10.5" customHeight="1">
      <c r="B22" s="72"/>
      <c r="C22" s="83"/>
      <c r="D22" s="83"/>
      <c r="E22" s="83"/>
      <c r="F22" s="83"/>
      <c r="G22" s="390" t="s">
        <v>26</v>
      </c>
      <c r="H22" s="390"/>
      <c r="I22" s="390"/>
      <c r="J22" s="390"/>
      <c r="K22" s="84"/>
      <c r="L22" s="37">
        <v>2045</v>
      </c>
      <c r="M22" s="37">
        <v>2084</v>
      </c>
      <c r="N22" s="24">
        <v>72</v>
      </c>
      <c r="O22" s="24">
        <v>69</v>
      </c>
      <c r="P22" s="24">
        <v>94</v>
      </c>
      <c r="Q22" s="24">
        <v>65</v>
      </c>
      <c r="R22" s="24">
        <v>83</v>
      </c>
      <c r="S22" s="24">
        <v>76</v>
      </c>
      <c r="T22" s="24">
        <v>80</v>
      </c>
      <c r="U22" s="24">
        <v>87</v>
      </c>
      <c r="V22" s="113"/>
    </row>
    <row r="23" spans="2:22" ht="10.5" customHeight="1">
      <c r="B23" s="72"/>
      <c r="C23" s="83"/>
      <c r="D23" s="83"/>
      <c r="E23" s="83"/>
      <c r="F23" s="83"/>
      <c r="G23" s="390" t="s">
        <v>30</v>
      </c>
      <c r="H23" s="390"/>
      <c r="I23" s="390"/>
      <c r="J23" s="390"/>
      <c r="K23" s="84"/>
      <c r="L23" s="37">
        <v>1729</v>
      </c>
      <c r="M23" s="37">
        <v>1888</v>
      </c>
      <c r="N23" s="24">
        <v>69</v>
      </c>
      <c r="O23" s="24">
        <v>62</v>
      </c>
      <c r="P23" s="24">
        <v>74</v>
      </c>
      <c r="Q23" s="24">
        <v>51</v>
      </c>
      <c r="R23" s="24">
        <v>66</v>
      </c>
      <c r="S23" s="24">
        <v>56</v>
      </c>
      <c r="T23" s="24">
        <v>85</v>
      </c>
      <c r="U23" s="24">
        <v>88</v>
      </c>
      <c r="V23" s="113"/>
    </row>
    <row r="24" spans="2:22" ht="10.5" customHeight="1">
      <c r="B24" s="72"/>
      <c r="C24" s="83"/>
      <c r="D24" s="83"/>
      <c r="E24" s="83"/>
      <c r="F24" s="83"/>
      <c r="G24" s="390" t="s">
        <v>33</v>
      </c>
      <c r="H24" s="390"/>
      <c r="I24" s="390"/>
      <c r="J24" s="390"/>
      <c r="K24" s="84"/>
      <c r="L24" s="37">
        <v>1892</v>
      </c>
      <c r="M24" s="37">
        <v>1920</v>
      </c>
      <c r="N24" s="24">
        <v>116</v>
      </c>
      <c r="O24" s="24">
        <v>116</v>
      </c>
      <c r="P24" s="24">
        <v>103</v>
      </c>
      <c r="Q24" s="24">
        <v>126</v>
      </c>
      <c r="R24" s="24">
        <v>99</v>
      </c>
      <c r="S24" s="24">
        <v>96</v>
      </c>
      <c r="T24" s="24">
        <v>75</v>
      </c>
      <c r="U24" s="24">
        <v>81</v>
      </c>
      <c r="V24" s="113"/>
    </row>
    <row r="25" spans="2:22" ht="6.75" customHeight="1">
      <c r="B25" s="72"/>
      <c r="C25" s="83"/>
      <c r="D25" s="83"/>
      <c r="E25" s="83"/>
      <c r="F25" s="83"/>
      <c r="G25" s="83"/>
      <c r="H25" s="83"/>
      <c r="I25" s="83"/>
      <c r="J25" s="83"/>
      <c r="K25" s="84"/>
      <c r="L25" s="37"/>
      <c r="M25" s="37"/>
      <c r="N25" s="24"/>
      <c r="O25" s="24"/>
      <c r="P25" s="24"/>
      <c r="Q25" s="24"/>
      <c r="R25" s="24"/>
      <c r="S25" s="24"/>
      <c r="T25" s="24"/>
      <c r="U25" s="24"/>
      <c r="V25" s="113"/>
    </row>
    <row r="26" spans="2:24" s="77" customFormat="1" ht="10.5" customHeight="1">
      <c r="B26" s="78"/>
      <c r="C26" s="391" t="s">
        <v>76</v>
      </c>
      <c r="D26" s="391"/>
      <c r="E26" s="391"/>
      <c r="F26" s="391"/>
      <c r="G26" s="391"/>
      <c r="H26" s="391"/>
      <c r="I26" s="391"/>
      <c r="J26" s="391"/>
      <c r="K26" s="80"/>
      <c r="L26" s="17">
        <f>SUM(L27:L31)</f>
        <v>5406</v>
      </c>
      <c r="M26" s="17">
        <f aca="true" t="shared" si="3" ref="M26:U26">SUM(M27:M31)</f>
        <v>5588</v>
      </c>
      <c r="N26" s="17">
        <f t="shared" si="3"/>
        <v>262</v>
      </c>
      <c r="O26" s="17">
        <f t="shared" si="3"/>
        <v>216</v>
      </c>
      <c r="P26" s="17">
        <f t="shared" si="3"/>
        <v>234</v>
      </c>
      <c r="Q26" s="17">
        <f t="shared" si="3"/>
        <v>231</v>
      </c>
      <c r="R26" s="17">
        <f t="shared" si="3"/>
        <v>208</v>
      </c>
      <c r="S26" s="17">
        <f t="shared" si="3"/>
        <v>217</v>
      </c>
      <c r="T26" s="17">
        <f t="shared" si="3"/>
        <v>224</v>
      </c>
      <c r="U26" s="17">
        <f t="shared" si="3"/>
        <v>219</v>
      </c>
      <c r="V26" s="112"/>
      <c r="X26" s="11"/>
    </row>
    <row r="27" spans="2:22" ht="10.5" customHeight="1">
      <c r="B27" s="72"/>
      <c r="C27" s="83"/>
      <c r="D27" s="83"/>
      <c r="E27" s="83"/>
      <c r="F27" s="83"/>
      <c r="G27" s="390" t="s">
        <v>25</v>
      </c>
      <c r="H27" s="390"/>
      <c r="I27" s="390"/>
      <c r="J27" s="390"/>
      <c r="K27" s="84"/>
      <c r="L27" s="37">
        <v>968</v>
      </c>
      <c r="M27" s="37">
        <v>921</v>
      </c>
      <c r="N27" s="24">
        <v>51</v>
      </c>
      <c r="O27" s="24">
        <v>46</v>
      </c>
      <c r="P27" s="24">
        <v>40</v>
      </c>
      <c r="Q27" s="24">
        <v>23</v>
      </c>
      <c r="R27" s="24">
        <v>27</v>
      </c>
      <c r="S27" s="24">
        <v>30</v>
      </c>
      <c r="T27" s="24">
        <v>41</v>
      </c>
      <c r="U27" s="24">
        <v>38</v>
      </c>
      <c r="V27" s="113"/>
    </row>
    <row r="28" spans="2:22" ht="10.5" customHeight="1">
      <c r="B28" s="72"/>
      <c r="C28" s="83"/>
      <c r="D28" s="83"/>
      <c r="E28" s="83"/>
      <c r="F28" s="83"/>
      <c r="G28" s="390" t="s">
        <v>26</v>
      </c>
      <c r="H28" s="390"/>
      <c r="I28" s="390"/>
      <c r="J28" s="390"/>
      <c r="K28" s="84"/>
      <c r="L28" s="37">
        <v>789</v>
      </c>
      <c r="M28" s="37">
        <v>761</v>
      </c>
      <c r="N28" s="24">
        <v>47</v>
      </c>
      <c r="O28" s="24">
        <v>33</v>
      </c>
      <c r="P28" s="24">
        <v>48</v>
      </c>
      <c r="Q28" s="24">
        <v>39</v>
      </c>
      <c r="R28" s="24">
        <v>44</v>
      </c>
      <c r="S28" s="24">
        <v>39</v>
      </c>
      <c r="T28" s="24">
        <v>42</v>
      </c>
      <c r="U28" s="24">
        <v>34</v>
      </c>
      <c r="V28" s="113"/>
    </row>
    <row r="29" spans="2:22" ht="10.5" customHeight="1">
      <c r="B29" s="72"/>
      <c r="C29" s="83"/>
      <c r="D29" s="83"/>
      <c r="E29" s="83"/>
      <c r="F29" s="83"/>
      <c r="G29" s="390" t="s">
        <v>30</v>
      </c>
      <c r="H29" s="390"/>
      <c r="I29" s="390"/>
      <c r="J29" s="390"/>
      <c r="K29" s="84"/>
      <c r="L29" s="37">
        <v>1130</v>
      </c>
      <c r="M29" s="37">
        <v>1313</v>
      </c>
      <c r="N29" s="24">
        <v>38</v>
      </c>
      <c r="O29" s="24">
        <v>46</v>
      </c>
      <c r="P29" s="24">
        <v>44</v>
      </c>
      <c r="Q29" s="24">
        <v>48</v>
      </c>
      <c r="R29" s="24">
        <v>49</v>
      </c>
      <c r="S29" s="24">
        <v>44</v>
      </c>
      <c r="T29" s="24">
        <v>47</v>
      </c>
      <c r="U29" s="24">
        <v>57</v>
      </c>
      <c r="V29" s="113"/>
    </row>
    <row r="30" spans="2:22" ht="10.5" customHeight="1">
      <c r="B30" s="72"/>
      <c r="C30" s="83"/>
      <c r="D30" s="83"/>
      <c r="E30" s="83"/>
      <c r="F30" s="83"/>
      <c r="G30" s="390" t="s">
        <v>33</v>
      </c>
      <c r="H30" s="390"/>
      <c r="I30" s="390"/>
      <c r="J30" s="390"/>
      <c r="K30" s="84"/>
      <c r="L30" s="37">
        <v>1405</v>
      </c>
      <c r="M30" s="37">
        <v>1343</v>
      </c>
      <c r="N30" s="24">
        <v>78</v>
      </c>
      <c r="O30" s="24">
        <v>50</v>
      </c>
      <c r="P30" s="24">
        <v>64</v>
      </c>
      <c r="Q30" s="24">
        <v>76</v>
      </c>
      <c r="R30" s="24">
        <v>57</v>
      </c>
      <c r="S30" s="24">
        <v>65</v>
      </c>
      <c r="T30" s="24">
        <v>63</v>
      </c>
      <c r="U30" s="24">
        <v>63</v>
      </c>
      <c r="V30" s="113"/>
    </row>
    <row r="31" spans="2:24" ht="10.5" customHeight="1">
      <c r="B31" s="72"/>
      <c r="C31" s="83"/>
      <c r="D31" s="83"/>
      <c r="E31" s="83"/>
      <c r="F31" s="83"/>
      <c r="G31" s="390" t="s">
        <v>36</v>
      </c>
      <c r="H31" s="390"/>
      <c r="I31" s="390"/>
      <c r="J31" s="390"/>
      <c r="K31" s="84"/>
      <c r="L31" s="37">
        <v>1114</v>
      </c>
      <c r="M31" s="37">
        <v>1250</v>
      </c>
      <c r="N31" s="24">
        <v>48</v>
      </c>
      <c r="O31" s="24">
        <v>41</v>
      </c>
      <c r="P31" s="24">
        <v>38</v>
      </c>
      <c r="Q31" s="24">
        <v>45</v>
      </c>
      <c r="R31" s="24">
        <v>31</v>
      </c>
      <c r="S31" s="24">
        <v>39</v>
      </c>
      <c r="T31" s="24">
        <v>31</v>
      </c>
      <c r="U31" s="24">
        <v>27</v>
      </c>
      <c r="V31" s="113"/>
      <c r="X31" s="7"/>
    </row>
    <row r="32" spans="2:24" ht="6.75" customHeight="1">
      <c r="B32" s="72"/>
      <c r="C32" s="72"/>
      <c r="D32" s="72"/>
      <c r="E32" s="72"/>
      <c r="F32" s="72"/>
      <c r="G32" s="72"/>
      <c r="H32" s="72"/>
      <c r="I32" s="72"/>
      <c r="J32" s="72"/>
      <c r="K32" s="75"/>
      <c r="L32" s="37"/>
      <c r="M32" s="37"/>
      <c r="N32" s="24"/>
      <c r="O32" s="24"/>
      <c r="P32" s="24"/>
      <c r="Q32" s="24"/>
      <c r="R32" s="24"/>
      <c r="S32" s="24"/>
      <c r="T32" s="24"/>
      <c r="U32" s="24"/>
      <c r="V32" s="113"/>
      <c r="X32" s="7"/>
    </row>
    <row r="33" spans="2:24" s="77" customFormat="1" ht="10.5" customHeight="1">
      <c r="B33" s="78"/>
      <c r="C33" s="391" t="s">
        <v>77</v>
      </c>
      <c r="D33" s="391"/>
      <c r="E33" s="391"/>
      <c r="F33" s="391"/>
      <c r="G33" s="391"/>
      <c r="H33" s="391"/>
      <c r="I33" s="391"/>
      <c r="J33" s="391"/>
      <c r="K33" s="80"/>
      <c r="L33" s="17">
        <f aca="true" t="shared" si="4" ref="L33:U33">SUM(L34:L38)</f>
        <v>6118</v>
      </c>
      <c r="M33" s="17">
        <f t="shared" si="4"/>
        <v>6254</v>
      </c>
      <c r="N33" s="17">
        <f t="shared" si="4"/>
        <v>327</v>
      </c>
      <c r="O33" s="17">
        <f t="shared" si="4"/>
        <v>311</v>
      </c>
      <c r="P33" s="17">
        <f t="shared" si="4"/>
        <v>281</v>
      </c>
      <c r="Q33" s="17">
        <f t="shared" si="4"/>
        <v>259</v>
      </c>
      <c r="R33" s="17">
        <f t="shared" si="4"/>
        <v>239</v>
      </c>
      <c r="S33" s="17">
        <f t="shared" si="4"/>
        <v>222</v>
      </c>
      <c r="T33" s="17">
        <f t="shared" si="4"/>
        <v>287</v>
      </c>
      <c r="U33" s="17">
        <f t="shared" si="4"/>
        <v>265</v>
      </c>
      <c r="V33" s="112"/>
      <c r="X33" s="11"/>
    </row>
    <row r="34" spans="2:22" ht="10.5" customHeight="1">
      <c r="B34" s="72"/>
      <c r="C34" s="83"/>
      <c r="D34" s="83"/>
      <c r="E34" s="83"/>
      <c r="F34" s="83"/>
      <c r="G34" s="390" t="s">
        <v>25</v>
      </c>
      <c r="H34" s="390"/>
      <c r="I34" s="390"/>
      <c r="J34" s="390"/>
      <c r="K34" s="84"/>
      <c r="L34" s="37">
        <v>1687</v>
      </c>
      <c r="M34" s="37">
        <v>1835</v>
      </c>
      <c r="N34" s="24">
        <v>109</v>
      </c>
      <c r="O34" s="24">
        <v>94</v>
      </c>
      <c r="P34" s="24">
        <v>88</v>
      </c>
      <c r="Q34" s="24">
        <v>81</v>
      </c>
      <c r="R34" s="24">
        <v>52</v>
      </c>
      <c r="S34" s="24">
        <v>62</v>
      </c>
      <c r="T34" s="24">
        <v>78</v>
      </c>
      <c r="U34" s="24">
        <v>85</v>
      </c>
      <c r="V34" s="113"/>
    </row>
    <row r="35" spans="2:22" ht="10.5" customHeight="1">
      <c r="B35" s="72"/>
      <c r="C35" s="83"/>
      <c r="D35" s="83"/>
      <c r="E35" s="83"/>
      <c r="F35" s="83"/>
      <c r="G35" s="390" t="s">
        <v>26</v>
      </c>
      <c r="H35" s="390"/>
      <c r="I35" s="390"/>
      <c r="J35" s="390"/>
      <c r="K35" s="84"/>
      <c r="L35" s="37">
        <v>1009</v>
      </c>
      <c r="M35" s="37">
        <v>1013</v>
      </c>
      <c r="N35" s="24">
        <v>69</v>
      </c>
      <c r="O35" s="24">
        <v>61</v>
      </c>
      <c r="P35" s="24">
        <v>41</v>
      </c>
      <c r="Q35" s="24">
        <v>52</v>
      </c>
      <c r="R35" s="24">
        <v>30</v>
      </c>
      <c r="S35" s="24">
        <v>32</v>
      </c>
      <c r="T35" s="24">
        <v>49</v>
      </c>
      <c r="U35" s="24">
        <v>52</v>
      </c>
      <c r="V35" s="113"/>
    </row>
    <row r="36" spans="2:22" ht="10.5" customHeight="1">
      <c r="B36" s="72"/>
      <c r="C36" s="83"/>
      <c r="D36" s="83"/>
      <c r="E36" s="83"/>
      <c r="F36" s="83"/>
      <c r="G36" s="390" t="s">
        <v>30</v>
      </c>
      <c r="H36" s="390"/>
      <c r="I36" s="390"/>
      <c r="J36" s="390"/>
      <c r="K36" s="84"/>
      <c r="L36" s="37">
        <v>1394</v>
      </c>
      <c r="M36" s="37">
        <v>1409</v>
      </c>
      <c r="N36" s="24">
        <v>60</v>
      </c>
      <c r="O36" s="24">
        <v>64</v>
      </c>
      <c r="P36" s="24">
        <v>48</v>
      </c>
      <c r="Q36" s="24">
        <v>42</v>
      </c>
      <c r="R36" s="24">
        <v>56</v>
      </c>
      <c r="S36" s="24">
        <v>42</v>
      </c>
      <c r="T36" s="24">
        <v>60</v>
      </c>
      <c r="U36" s="24">
        <v>41</v>
      </c>
      <c r="V36" s="113"/>
    </row>
    <row r="37" spans="2:22" ht="10.5" customHeight="1">
      <c r="B37" s="72"/>
      <c r="C37" s="83"/>
      <c r="D37" s="83"/>
      <c r="E37" s="83"/>
      <c r="F37" s="83"/>
      <c r="G37" s="390" t="s">
        <v>33</v>
      </c>
      <c r="H37" s="390"/>
      <c r="I37" s="390"/>
      <c r="J37" s="390"/>
      <c r="K37" s="84"/>
      <c r="L37" s="37">
        <v>924</v>
      </c>
      <c r="M37" s="37">
        <v>919</v>
      </c>
      <c r="N37" s="24">
        <v>36</v>
      </c>
      <c r="O37" s="24">
        <v>51</v>
      </c>
      <c r="P37" s="24">
        <v>54</v>
      </c>
      <c r="Q37" s="24">
        <v>32</v>
      </c>
      <c r="R37" s="24">
        <v>52</v>
      </c>
      <c r="S37" s="24">
        <v>46</v>
      </c>
      <c r="T37" s="24">
        <v>55</v>
      </c>
      <c r="U37" s="24">
        <v>46</v>
      </c>
      <c r="V37" s="113"/>
    </row>
    <row r="38" spans="2:22" ht="10.5" customHeight="1">
      <c r="B38" s="72"/>
      <c r="C38" s="83"/>
      <c r="D38" s="83"/>
      <c r="E38" s="83"/>
      <c r="F38" s="83"/>
      <c r="G38" s="390" t="s">
        <v>36</v>
      </c>
      <c r="H38" s="390"/>
      <c r="I38" s="390"/>
      <c r="J38" s="390"/>
      <c r="K38" s="84"/>
      <c r="L38" s="37">
        <v>1104</v>
      </c>
      <c r="M38" s="37">
        <v>1078</v>
      </c>
      <c r="N38" s="24">
        <v>53</v>
      </c>
      <c r="O38" s="24">
        <v>41</v>
      </c>
      <c r="P38" s="24">
        <v>50</v>
      </c>
      <c r="Q38" s="24">
        <v>52</v>
      </c>
      <c r="R38" s="24">
        <v>49</v>
      </c>
      <c r="S38" s="24">
        <v>40</v>
      </c>
      <c r="T38" s="24">
        <v>45</v>
      </c>
      <c r="U38" s="24">
        <v>41</v>
      </c>
      <c r="V38" s="113"/>
    </row>
    <row r="39" spans="2:22" ht="6.75" customHeight="1">
      <c r="B39" s="72"/>
      <c r="C39" s="83"/>
      <c r="D39" s="83"/>
      <c r="E39" s="83"/>
      <c r="F39" s="83"/>
      <c r="G39" s="83"/>
      <c r="H39" s="83"/>
      <c r="I39" s="83"/>
      <c r="J39" s="83"/>
      <c r="K39" s="84"/>
      <c r="L39" s="37"/>
      <c r="M39" s="37"/>
      <c r="N39" s="24"/>
      <c r="O39" s="24"/>
      <c r="P39" s="24"/>
      <c r="Q39" s="24"/>
      <c r="R39" s="24"/>
      <c r="S39" s="24"/>
      <c r="T39" s="24"/>
      <c r="U39" s="24"/>
      <c r="V39" s="113"/>
    </row>
    <row r="40" spans="2:24" s="77" customFormat="1" ht="10.5" customHeight="1">
      <c r="B40" s="78"/>
      <c r="C40" s="391" t="s">
        <v>78</v>
      </c>
      <c r="D40" s="391"/>
      <c r="E40" s="391"/>
      <c r="F40" s="391"/>
      <c r="G40" s="391"/>
      <c r="H40" s="391"/>
      <c r="I40" s="391"/>
      <c r="J40" s="391"/>
      <c r="K40" s="80"/>
      <c r="L40" s="17">
        <f>SUM(L41:L46)</f>
        <v>5127</v>
      </c>
      <c r="M40" s="17">
        <f aca="true" t="shared" si="5" ref="M40:U40">SUM(M41:M46)</f>
        <v>5123</v>
      </c>
      <c r="N40" s="17">
        <f t="shared" si="5"/>
        <v>224</v>
      </c>
      <c r="O40" s="17">
        <f t="shared" si="5"/>
        <v>231</v>
      </c>
      <c r="P40" s="17">
        <f t="shared" si="5"/>
        <v>260</v>
      </c>
      <c r="Q40" s="17">
        <f t="shared" si="5"/>
        <v>273</v>
      </c>
      <c r="R40" s="17">
        <f t="shared" si="5"/>
        <v>224</v>
      </c>
      <c r="S40" s="17">
        <f t="shared" si="5"/>
        <v>247</v>
      </c>
      <c r="T40" s="17">
        <f t="shared" si="5"/>
        <v>260</v>
      </c>
      <c r="U40" s="17">
        <f t="shared" si="5"/>
        <v>234</v>
      </c>
      <c r="V40" s="112"/>
      <c r="X40" s="11"/>
    </row>
    <row r="41" spans="2:22" ht="10.5" customHeight="1">
      <c r="B41" s="72"/>
      <c r="C41" s="83"/>
      <c r="D41" s="83"/>
      <c r="E41" s="83"/>
      <c r="F41" s="83"/>
      <c r="G41" s="390" t="s">
        <v>25</v>
      </c>
      <c r="H41" s="390"/>
      <c r="I41" s="390"/>
      <c r="J41" s="390"/>
      <c r="K41" s="84"/>
      <c r="L41" s="37">
        <v>672</v>
      </c>
      <c r="M41" s="37">
        <v>624</v>
      </c>
      <c r="N41" s="24">
        <v>35</v>
      </c>
      <c r="O41" s="24">
        <v>33</v>
      </c>
      <c r="P41" s="24">
        <v>34</v>
      </c>
      <c r="Q41" s="24">
        <v>46</v>
      </c>
      <c r="R41" s="24">
        <v>29</v>
      </c>
      <c r="S41" s="24">
        <v>27</v>
      </c>
      <c r="T41" s="24">
        <v>38</v>
      </c>
      <c r="U41" s="24">
        <v>29</v>
      </c>
      <c r="V41" s="113"/>
    </row>
    <row r="42" spans="2:22" ht="10.5" customHeight="1">
      <c r="B42" s="72"/>
      <c r="C42" s="83"/>
      <c r="D42" s="83"/>
      <c r="E42" s="83"/>
      <c r="F42" s="83"/>
      <c r="G42" s="390" t="s">
        <v>26</v>
      </c>
      <c r="H42" s="390"/>
      <c r="I42" s="390"/>
      <c r="J42" s="390"/>
      <c r="K42" s="84"/>
      <c r="L42" s="37">
        <v>815</v>
      </c>
      <c r="M42" s="37">
        <v>776</v>
      </c>
      <c r="N42" s="24">
        <v>30</v>
      </c>
      <c r="O42" s="24">
        <v>35</v>
      </c>
      <c r="P42" s="24">
        <v>44</v>
      </c>
      <c r="Q42" s="24">
        <v>45</v>
      </c>
      <c r="R42" s="24">
        <v>35</v>
      </c>
      <c r="S42" s="24">
        <v>38</v>
      </c>
      <c r="T42" s="24">
        <v>44</v>
      </c>
      <c r="U42" s="24">
        <v>36</v>
      </c>
      <c r="V42" s="113"/>
    </row>
    <row r="43" spans="2:22" ht="10.5" customHeight="1">
      <c r="B43" s="72"/>
      <c r="C43" s="83"/>
      <c r="D43" s="83"/>
      <c r="E43" s="83"/>
      <c r="F43" s="83"/>
      <c r="G43" s="390" t="s">
        <v>30</v>
      </c>
      <c r="H43" s="390"/>
      <c r="I43" s="390"/>
      <c r="J43" s="390"/>
      <c r="K43" s="84"/>
      <c r="L43" s="37">
        <v>770</v>
      </c>
      <c r="M43" s="37">
        <v>840</v>
      </c>
      <c r="N43" s="24">
        <v>38</v>
      </c>
      <c r="O43" s="24">
        <v>49</v>
      </c>
      <c r="P43" s="24">
        <v>45</v>
      </c>
      <c r="Q43" s="24">
        <v>45</v>
      </c>
      <c r="R43" s="24">
        <v>35</v>
      </c>
      <c r="S43" s="24">
        <v>42</v>
      </c>
      <c r="T43" s="24">
        <v>47</v>
      </c>
      <c r="U43" s="24">
        <v>34</v>
      </c>
      <c r="V43" s="113"/>
    </row>
    <row r="44" spans="2:22" ht="10.5" customHeight="1">
      <c r="B44" s="72"/>
      <c r="C44" s="83"/>
      <c r="D44" s="83"/>
      <c r="E44" s="83"/>
      <c r="F44" s="83"/>
      <c r="G44" s="390" t="s">
        <v>33</v>
      </c>
      <c r="H44" s="390"/>
      <c r="I44" s="390"/>
      <c r="J44" s="390"/>
      <c r="K44" s="84"/>
      <c r="L44" s="37">
        <v>664</v>
      </c>
      <c r="M44" s="37">
        <v>653</v>
      </c>
      <c r="N44" s="24">
        <v>30</v>
      </c>
      <c r="O44" s="24">
        <v>36</v>
      </c>
      <c r="P44" s="24">
        <v>32</v>
      </c>
      <c r="Q44" s="24">
        <v>37</v>
      </c>
      <c r="R44" s="24">
        <v>34</v>
      </c>
      <c r="S44" s="24">
        <v>34</v>
      </c>
      <c r="T44" s="24">
        <v>39</v>
      </c>
      <c r="U44" s="24">
        <v>30</v>
      </c>
      <c r="V44" s="113"/>
    </row>
    <row r="45" spans="2:22" ht="10.5" customHeight="1">
      <c r="B45" s="72"/>
      <c r="C45" s="83"/>
      <c r="D45" s="83"/>
      <c r="E45" s="83"/>
      <c r="F45" s="83"/>
      <c r="G45" s="390" t="s">
        <v>36</v>
      </c>
      <c r="H45" s="390"/>
      <c r="I45" s="390"/>
      <c r="J45" s="390"/>
      <c r="K45" s="84"/>
      <c r="L45" s="37">
        <v>1117</v>
      </c>
      <c r="M45" s="37">
        <v>1140</v>
      </c>
      <c r="N45" s="24">
        <v>47</v>
      </c>
      <c r="O45" s="24">
        <v>41</v>
      </c>
      <c r="P45" s="24">
        <v>46</v>
      </c>
      <c r="Q45" s="24">
        <v>44</v>
      </c>
      <c r="R45" s="24">
        <v>33</v>
      </c>
      <c r="S45" s="24">
        <v>54</v>
      </c>
      <c r="T45" s="24">
        <v>51</v>
      </c>
      <c r="U45" s="24">
        <v>42</v>
      </c>
      <c r="V45" s="113"/>
    </row>
    <row r="46" spans="2:22" ht="10.5" customHeight="1">
      <c r="B46" s="72"/>
      <c r="C46" s="83"/>
      <c r="D46" s="83"/>
      <c r="E46" s="83"/>
      <c r="F46" s="83"/>
      <c r="G46" s="390" t="s">
        <v>37</v>
      </c>
      <c r="H46" s="390"/>
      <c r="I46" s="390"/>
      <c r="J46" s="390"/>
      <c r="K46" s="84"/>
      <c r="L46" s="37">
        <v>1089</v>
      </c>
      <c r="M46" s="37">
        <v>1090</v>
      </c>
      <c r="N46" s="24">
        <v>44</v>
      </c>
      <c r="O46" s="24">
        <v>37</v>
      </c>
      <c r="P46" s="24">
        <v>59</v>
      </c>
      <c r="Q46" s="24">
        <v>56</v>
      </c>
      <c r="R46" s="24">
        <v>58</v>
      </c>
      <c r="S46" s="24">
        <v>52</v>
      </c>
      <c r="T46" s="24">
        <v>41</v>
      </c>
      <c r="U46" s="24">
        <v>63</v>
      </c>
      <c r="V46" s="113"/>
    </row>
    <row r="47" spans="2:22" ht="6.75" customHeight="1">
      <c r="B47" s="72"/>
      <c r="C47" s="83"/>
      <c r="D47" s="83"/>
      <c r="E47" s="83"/>
      <c r="F47" s="83"/>
      <c r="G47" s="83"/>
      <c r="H47" s="83"/>
      <c r="I47" s="83"/>
      <c r="J47" s="83"/>
      <c r="K47" s="84"/>
      <c r="L47" s="37"/>
      <c r="M47" s="37"/>
      <c r="N47" s="24"/>
      <c r="O47" s="24"/>
      <c r="Q47" s="24"/>
      <c r="R47" s="24"/>
      <c r="S47" s="24"/>
      <c r="T47" s="24"/>
      <c r="U47" s="24"/>
      <c r="V47" s="113"/>
    </row>
    <row r="48" spans="2:24" s="77" customFormat="1" ht="10.5" customHeight="1">
      <c r="B48" s="78"/>
      <c r="C48" s="391" t="s">
        <v>79</v>
      </c>
      <c r="D48" s="391"/>
      <c r="E48" s="391"/>
      <c r="F48" s="391"/>
      <c r="G48" s="391"/>
      <c r="H48" s="391"/>
      <c r="I48" s="391"/>
      <c r="J48" s="391"/>
      <c r="K48" s="80"/>
      <c r="L48" s="17">
        <f aca="true" t="shared" si="6" ref="L48:U48">SUM(L49:L51)</f>
        <v>4585</v>
      </c>
      <c r="M48" s="17">
        <f t="shared" si="6"/>
        <v>4560</v>
      </c>
      <c r="N48" s="17">
        <f t="shared" si="6"/>
        <v>256</v>
      </c>
      <c r="O48" s="17">
        <f t="shared" si="6"/>
        <v>241</v>
      </c>
      <c r="P48" s="17">
        <f t="shared" si="6"/>
        <v>259</v>
      </c>
      <c r="Q48" s="17">
        <f t="shared" si="6"/>
        <v>245</v>
      </c>
      <c r="R48" s="17">
        <f t="shared" si="6"/>
        <v>211</v>
      </c>
      <c r="S48" s="17">
        <f t="shared" si="6"/>
        <v>247</v>
      </c>
      <c r="T48" s="17">
        <f t="shared" si="6"/>
        <v>223</v>
      </c>
      <c r="U48" s="17">
        <f t="shared" si="6"/>
        <v>216</v>
      </c>
      <c r="V48" s="114"/>
      <c r="X48" s="11"/>
    </row>
    <row r="49" spans="2:22" ht="10.5" customHeight="1">
      <c r="B49" s="72"/>
      <c r="C49" s="83"/>
      <c r="D49" s="83"/>
      <c r="E49" s="83"/>
      <c r="F49" s="83"/>
      <c r="G49" s="390" t="s">
        <v>25</v>
      </c>
      <c r="H49" s="390"/>
      <c r="I49" s="390"/>
      <c r="J49" s="390"/>
      <c r="K49" s="84"/>
      <c r="L49" s="37">
        <v>1940</v>
      </c>
      <c r="M49" s="37">
        <v>1928</v>
      </c>
      <c r="N49" s="24">
        <v>106</v>
      </c>
      <c r="O49" s="24">
        <v>84</v>
      </c>
      <c r="P49" s="24">
        <v>83</v>
      </c>
      <c r="Q49" s="24">
        <v>86</v>
      </c>
      <c r="R49" s="24">
        <v>84</v>
      </c>
      <c r="S49" s="24">
        <v>85</v>
      </c>
      <c r="T49" s="24">
        <v>95</v>
      </c>
      <c r="U49" s="24">
        <v>105</v>
      </c>
      <c r="V49" s="113"/>
    </row>
    <row r="50" spans="2:22" ht="10.5" customHeight="1">
      <c r="B50" s="72"/>
      <c r="C50" s="83"/>
      <c r="D50" s="83"/>
      <c r="E50" s="83"/>
      <c r="F50" s="83"/>
      <c r="G50" s="390" t="s">
        <v>26</v>
      </c>
      <c r="H50" s="390"/>
      <c r="I50" s="390"/>
      <c r="J50" s="390"/>
      <c r="K50" s="84"/>
      <c r="L50" s="37">
        <v>936</v>
      </c>
      <c r="M50" s="37">
        <v>880</v>
      </c>
      <c r="N50" s="24">
        <v>65</v>
      </c>
      <c r="O50" s="24">
        <v>70</v>
      </c>
      <c r="P50" s="24">
        <v>63</v>
      </c>
      <c r="Q50" s="24">
        <v>50</v>
      </c>
      <c r="R50" s="24">
        <v>47</v>
      </c>
      <c r="S50" s="24">
        <v>43</v>
      </c>
      <c r="T50" s="24">
        <v>39</v>
      </c>
      <c r="U50" s="24">
        <v>34</v>
      </c>
      <c r="V50" s="113"/>
    </row>
    <row r="51" spans="2:22" ht="10.5" customHeight="1">
      <c r="B51" s="72"/>
      <c r="C51" s="83"/>
      <c r="D51" s="83"/>
      <c r="E51" s="83"/>
      <c r="F51" s="83"/>
      <c r="G51" s="390" t="s">
        <v>30</v>
      </c>
      <c r="H51" s="390"/>
      <c r="I51" s="390"/>
      <c r="J51" s="390"/>
      <c r="K51" s="84"/>
      <c r="L51" s="37">
        <v>1709</v>
      </c>
      <c r="M51" s="37">
        <v>1752</v>
      </c>
      <c r="N51" s="24">
        <v>85</v>
      </c>
      <c r="O51" s="24">
        <v>87</v>
      </c>
      <c r="P51" s="24">
        <v>113</v>
      </c>
      <c r="Q51" s="24">
        <v>109</v>
      </c>
      <c r="R51" s="24">
        <v>80</v>
      </c>
      <c r="S51" s="24">
        <v>119</v>
      </c>
      <c r="T51" s="24">
        <v>89</v>
      </c>
      <c r="U51" s="24">
        <v>77</v>
      </c>
      <c r="V51" s="113"/>
    </row>
    <row r="52" spans="2:22" ht="6.75" customHeight="1">
      <c r="B52" s="72"/>
      <c r="C52" s="108"/>
      <c r="D52" s="108"/>
      <c r="E52" s="108"/>
      <c r="F52" s="73"/>
      <c r="G52" s="72"/>
      <c r="H52" s="72"/>
      <c r="I52" s="72"/>
      <c r="J52" s="72"/>
      <c r="K52" s="75"/>
      <c r="L52" s="22"/>
      <c r="M52" s="24"/>
      <c r="N52" s="24"/>
      <c r="O52" s="24"/>
      <c r="P52" s="24"/>
      <c r="Q52" s="24"/>
      <c r="R52" s="24"/>
      <c r="S52" s="24"/>
      <c r="T52" s="24"/>
      <c r="U52" s="24"/>
      <c r="V52" s="115"/>
    </row>
    <row r="53" spans="2:24" s="77" customFormat="1" ht="10.5" customHeight="1">
      <c r="B53" s="78"/>
      <c r="C53" s="391" t="s">
        <v>80</v>
      </c>
      <c r="D53" s="391"/>
      <c r="E53" s="391"/>
      <c r="F53" s="391"/>
      <c r="G53" s="391"/>
      <c r="H53" s="391"/>
      <c r="I53" s="391"/>
      <c r="J53" s="391"/>
      <c r="K53" s="80"/>
      <c r="L53" s="17">
        <f>SUM(L54:L61)</f>
        <v>12230</v>
      </c>
      <c r="M53" s="17">
        <f aca="true" t="shared" si="7" ref="M53:U53">SUM(M54:M61)</f>
        <v>12741</v>
      </c>
      <c r="N53" s="17">
        <f t="shared" si="7"/>
        <v>532</v>
      </c>
      <c r="O53" s="17">
        <f t="shared" si="7"/>
        <v>478</v>
      </c>
      <c r="P53" s="17">
        <f t="shared" si="7"/>
        <v>517</v>
      </c>
      <c r="Q53" s="17">
        <f t="shared" si="7"/>
        <v>462</v>
      </c>
      <c r="R53" s="17">
        <f t="shared" si="7"/>
        <v>469</v>
      </c>
      <c r="S53" s="17">
        <f t="shared" si="7"/>
        <v>485</v>
      </c>
      <c r="T53" s="17">
        <f t="shared" si="7"/>
        <v>486</v>
      </c>
      <c r="U53" s="17">
        <f t="shared" si="7"/>
        <v>497</v>
      </c>
      <c r="V53" s="112"/>
      <c r="X53" s="11"/>
    </row>
    <row r="54" spans="2:22" ht="10.5" customHeight="1">
      <c r="B54" s="72"/>
      <c r="C54" s="83"/>
      <c r="D54" s="83"/>
      <c r="E54" s="83"/>
      <c r="F54" s="83"/>
      <c r="G54" s="390" t="s">
        <v>25</v>
      </c>
      <c r="H54" s="390"/>
      <c r="I54" s="390"/>
      <c r="J54" s="390"/>
      <c r="K54" s="84"/>
      <c r="L54" s="37">
        <v>1407</v>
      </c>
      <c r="M54" s="37">
        <v>1672</v>
      </c>
      <c r="N54" s="24">
        <v>35</v>
      </c>
      <c r="O54" s="24">
        <v>34</v>
      </c>
      <c r="P54" s="24">
        <v>42</v>
      </c>
      <c r="Q54" s="24">
        <v>39</v>
      </c>
      <c r="R54" s="24">
        <v>40</v>
      </c>
      <c r="S54" s="24">
        <v>39</v>
      </c>
      <c r="T54" s="24">
        <v>48</v>
      </c>
      <c r="U54" s="24">
        <v>44</v>
      </c>
      <c r="V54" s="113"/>
    </row>
    <row r="55" spans="2:22" ht="10.5" customHeight="1">
      <c r="B55" s="72"/>
      <c r="C55" s="83"/>
      <c r="D55" s="83"/>
      <c r="E55" s="83"/>
      <c r="F55" s="83"/>
      <c r="G55" s="390" t="s">
        <v>26</v>
      </c>
      <c r="H55" s="390"/>
      <c r="I55" s="390"/>
      <c r="J55" s="390"/>
      <c r="K55" s="84"/>
      <c r="L55" s="37">
        <v>2086</v>
      </c>
      <c r="M55" s="37">
        <v>2179</v>
      </c>
      <c r="N55" s="24">
        <v>123</v>
      </c>
      <c r="O55" s="24">
        <v>92</v>
      </c>
      <c r="P55" s="24">
        <v>113</v>
      </c>
      <c r="Q55" s="24">
        <v>111</v>
      </c>
      <c r="R55" s="24">
        <v>100</v>
      </c>
      <c r="S55" s="24">
        <v>104</v>
      </c>
      <c r="T55" s="24">
        <v>97</v>
      </c>
      <c r="U55" s="24">
        <v>97</v>
      </c>
      <c r="V55" s="113"/>
    </row>
    <row r="56" spans="2:22" ht="10.5" customHeight="1">
      <c r="B56" s="72"/>
      <c r="C56" s="83"/>
      <c r="D56" s="83"/>
      <c r="E56" s="83"/>
      <c r="F56" s="83"/>
      <c r="G56" s="390" t="s">
        <v>30</v>
      </c>
      <c r="H56" s="390"/>
      <c r="I56" s="390"/>
      <c r="J56" s="390"/>
      <c r="K56" s="84"/>
      <c r="L56" s="37">
        <v>1225</v>
      </c>
      <c r="M56" s="37">
        <v>1283</v>
      </c>
      <c r="N56" s="24">
        <v>52</v>
      </c>
      <c r="O56" s="24">
        <v>38</v>
      </c>
      <c r="P56" s="24">
        <v>40</v>
      </c>
      <c r="Q56" s="24">
        <v>27</v>
      </c>
      <c r="R56" s="24">
        <v>31</v>
      </c>
      <c r="S56" s="24">
        <v>45</v>
      </c>
      <c r="T56" s="24">
        <v>30</v>
      </c>
      <c r="U56" s="24">
        <v>31</v>
      </c>
      <c r="V56" s="113"/>
    </row>
    <row r="57" spans="2:22" ht="10.5" customHeight="1">
      <c r="B57" s="72"/>
      <c r="C57" s="83"/>
      <c r="D57" s="83"/>
      <c r="E57" s="83"/>
      <c r="F57" s="83"/>
      <c r="G57" s="390" t="s">
        <v>33</v>
      </c>
      <c r="H57" s="390"/>
      <c r="I57" s="390"/>
      <c r="J57" s="390"/>
      <c r="K57" s="84"/>
      <c r="L57" s="37">
        <v>1356</v>
      </c>
      <c r="M57" s="37">
        <v>1352</v>
      </c>
      <c r="N57" s="24">
        <v>63</v>
      </c>
      <c r="O57" s="24">
        <v>50</v>
      </c>
      <c r="P57" s="24">
        <v>62</v>
      </c>
      <c r="Q57" s="24">
        <v>49</v>
      </c>
      <c r="R57" s="24">
        <v>60</v>
      </c>
      <c r="S57" s="24">
        <v>60</v>
      </c>
      <c r="T57" s="24">
        <v>56</v>
      </c>
      <c r="U57" s="24">
        <v>63</v>
      </c>
      <c r="V57" s="113"/>
    </row>
    <row r="58" spans="2:23" ht="10.5" customHeight="1">
      <c r="B58" s="72"/>
      <c r="C58" s="83"/>
      <c r="D58" s="83"/>
      <c r="E58" s="83"/>
      <c r="F58" s="83"/>
      <c r="G58" s="390" t="s">
        <v>36</v>
      </c>
      <c r="H58" s="390"/>
      <c r="I58" s="390"/>
      <c r="J58" s="390"/>
      <c r="K58" s="84"/>
      <c r="L58" s="37">
        <v>772</v>
      </c>
      <c r="M58" s="37">
        <v>754</v>
      </c>
      <c r="N58" s="24">
        <v>32</v>
      </c>
      <c r="O58" s="24">
        <v>25</v>
      </c>
      <c r="P58" s="24">
        <v>26</v>
      </c>
      <c r="Q58" s="24">
        <v>43</v>
      </c>
      <c r="R58" s="24">
        <v>43</v>
      </c>
      <c r="S58" s="24">
        <v>30</v>
      </c>
      <c r="T58" s="24">
        <v>31</v>
      </c>
      <c r="U58" s="24">
        <v>35</v>
      </c>
      <c r="V58" s="113"/>
      <c r="W58" s="72"/>
    </row>
    <row r="59" spans="2:23" ht="10.5" customHeight="1">
      <c r="B59" s="72"/>
      <c r="C59" s="83"/>
      <c r="D59" s="83"/>
      <c r="E59" s="83"/>
      <c r="F59" s="83"/>
      <c r="G59" s="390" t="s">
        <v>37</v>
      </c>
      <c r="H59" s="390"/>
      <c r="I59" s="390"/>
      <c r="J59" s="390"/>
      <c r="K59" s="84"/>
      <c r="L59" s="37">
        <v>1272</v>
      </c>
      <c r="M59" s="37">
        <v>1281</v>
      </c>
      <c r="N59" s="24">
        <v>58</v>
      </c>
      <c r="O59" s="24">
        <v>49</v>
      </c>
      <c r="P59" s="24">
        <v>54</v>
      </c>
      <c r="Q59" s="24">
        <v>29</v>
      </c>
      <c r="R59" s="24">
        <v>45</v>
      </c>
      <c r="S59" s="24">
        <v>42</v>
      </c>
      <c r="T59" s="24">
        <v>52</v>
      </c>
      <c r="U59" s="24">
        <v>54</v>
      </c>
      <c r="V59" s="113"/>
      <c r="W59" s="72"/>
    </row>
    <row r="60" spans="2:22" ht="10.5" customHeight="1">
      <c r="B60" s="72"/>
      <c r="C60" s="83"/>
      <c r="D60" s="83"/>
      <c r="E60" s="83"/>
      <c r="F60" s="83"/>
      <c r="G60" s="390" t="s">
        <v>68</v>
      </c>
      <c r="H60" s="390"/>
      <c r="I60" s="390"/>
      <c r="J60" s="390"/>
      <c r="K60" s="84"/>
      <c r="L60" s="37">
        <v>1950</v>
      </c>
      <c r="M60" s="37">
        <v>1910</v>
      </c>
      <c r="N60" s="24">
        <v>86</v>
      </c>
      <c r="O60" s="24">
        <v>89</v>
      </c>
      <c r="P60" s="24">
        <v>88</v>
      </c>
      <c r="Q60" s="24">
        <v>75</v>
      </c>
      <c r="R60" s="24">
        <v>66</v>
      </c>
      <c r="S60" s="24">
        <v>75</v>
      </c>
      <c r="T60" s="24">
        <v>69</v>
      </c>
      <c r="U60" s="24">
        <v>76</v>
      </c>
      <c r="V60" s="113"/>
    </row>
    <row r="61" spans="2:22" ht="10.5" customHeight="1">
      <c r="B61" s="72"/>
      <c r="C61" s="83"/>
      <c r="D61" s="83"/>
      <c r="E61" s="83"/>
      <c r="F61" s="83"/>
      <c r="G61" s="390" t="s">
        <v>69</v>
      </c>
      <c r="H61" s="390"/>
      <c r="I61" s="390"/>
      <c r="J61" s="390"/>
      <c r="K61" s="84"/>
      <c r="L61" s="37">
        <v>2162</v>
      </c>
      <c r="M61" s="37">
        <v>2310</v>
      </c>
      <c r="N61" s="24">
        <v>83</v>
      </c>
      <c r="O61" s="24">
        <v>101</v>
      </c>
      <c r="P61" s="24">
        <v>92</v>
      </c>
      <c r="Q61" s="24">
        <v>89</v>
      </c>
      <c r="R61" s="24">
        <v>84</v>
      </c>
      <c r="S61" s="24">
        <v>90</v>
      </c>
      <c r="T61" s="24">
        <v>103</v>
      </c>
      <c r="U61" s="24">
        <v>97</v>
      </c>
      <c r="V61" s="113"/>
    </row>
    <row r="62" spans="2:22" ht="6.75" customHeight="1">
      <c r="B62" s="72"/>
      <c r="C62" s="83"/>
      <c r="D62" s="83"/>
      <c r="E62" s="83"/>
      <c r="F62" s="83"/>
      <c r="G62" s="83"/>
      <c r="H62" s="83"/>
      <c r="I62" s="83"/>
      <c r="J62" s="83"/>
      <c r="K62" s="84"/>
      <c r="L62" s="37"/>
      <c r="M62" s="37"/>
      <c r="N62" s="24"/>
      <c r="O62" s="24"/>
      <c r="P62" s="24"/>
      <c r="Q62" s="24"/>
      <c r="R62" s="24"/>
      <c r="S62" s="24"/>
      <c r="T62" s="24"/>
      <c r="U62" s="24"/>
      <c r="V62" s="113"/>
    </row>
    <row r="63" spans="2:24" s="77" customFormat="1" ht="10.5" customHeight="1">
      <c r="B63" s="78"/>
      <c r="C63" s="391" t="s">
        <v>81</v>
      </c>
      <c r="D63" s="391"/>
      <c r="E63" s="391"/>
      <c r="F63" s="391"/>
      <c r="G63" s="391"/>
      <c r="H63" s="391"/>
      <c r="I63" s="391"/>
      <c r="J63" s="391"/>
      <c r="K63" s="80"/>
      <c r="L63" s="17">
        <f aca="true" t="shared" si="8" ref="L63:U63">SUM(L64:L71)</f>
        <v>14492</v>
      </c>
      <c r="M63" s="17">
        <f t="shared" si="8"/>
        <v>14724</v>
      </c>
      <c r="N63" s="17">
        <f t="shared" si="8"/>
        <v>700</v>
      </c>
      <c r="O63" s="17">
        <f t="shared" si="8"/>
        <v>644</v>
      </c>
      <c r="P63" s="17">
        <f t="shared" si="8"/>
        <v>714</v>
      </c>
      <c r="Q63" s="17">
        <f t="shared" si="8"/>
        <v>673</v>
      </c>
      <c r="R63" s="17">
        <f t="shared" si="8"/>
        <v>758</v>
      </c>
      <c r="S63" s="17">
        <f t="shared" si="8"/>
        <v>713</v>
      </c>
      <c r="T63" s="17">
        <f t="shared" si="8"/>
        <v>749</v>
      </c>
      <c r="U63" s="17">
        <f t="shared" si="8"/>
        <v>680</v>
      </c>
      <c r="V63" s="112"/>
      <c r="X63" s="11"/>
    </row>
    <row r="64" spans="2:22" ht="10.5" customHeight="1">
      <c r="B64" s="72"/>
      <c r="C64" s="83"/>
      <c r="D64" s="83"/>
      <c r="E64" s="83"/>
      <c r="F64" s="83"/>
      <c r="G64" s="390" t="s">
        <v>25</v>
      </c>
      <c r="H64" s="390"/>
      <c r="I64" s="390"/>
      <c r="J64" s="390"/>
      <c r="K64" s="84"/>
      <c r="L64" s="37">
        <v>751</v>
      </c>
      <c r="M64" s="37">
        <v>768</v>
      </c>
      <c r="N64" s="24">
        <v>36</v>
      </c>
      <c r="O64" s="24">
        <v>20</v>
      </c>
      <c r="P64" s="24">
        <v>28</v>
      </c>
      <c r="Q64" s="24">
        <v>38</v>
      </c>
      <c r="R64" s="24">
        <v>38</v>
      </c>
      <c r="S64" s="24">
        <v>39</v>
      </c>
      <c r="T64" s="24">
        <v>38</v>
      </c>
      <c r="U64" s="24">
        <v>47</v>
      </c>
      <c r="V64" s="113"/>
    </row>
    <row r="65" spans="2:22" ht="10.5" customHeight="1">
      <c r="B65" s="72"/>
      <c r="C65" s="83"/>
      <c r="D65" s="83"/>
      <c r="E65" s="83"/>
      <c r="F65" s="83"/>
      <c r="G65" s="390" t="s">
        <v>26</v>
      </c>
      <c r="H65" s="390"/>
      <c r="I65" s="390"/>
      <c r="J65" s="390"/>
      <c r="K65" s="84"/>
      <c r="L65" s="37">
        <v>2185</v>
      </c>
      <c r="M65" s="37">
        <v>2260</v>
      </c>
      <c r="N65" s="24">
        <v>101</v>
      </c>
      <c r="O65" s="24">
        <v>86</v>
      </c>
      <c r="P65" s="24">
        <v>87</v>
      </c>
      <c r="Q65" s="24">
        <v>99</v>
      </c>
      <c r="R65" s="24">
        <v>111</v>
      </c>
      <c r="S65" s="24">
        <v>107</v>
      </c>
      <c r="T65" s="24">
        <v>131</v>
      </c>
      <c r="U65" s="24">
        <v>104</v>
      </c>
      <c r="V65" s="113"/>
    </row>
    <row r="66" spans="2:22" ht="10.5" customHeight="1">
      <c r="B66" s="72"/>
      <c r="C66" s="83"/>
      <c r="D66" s="83"/>
      <c r="E66" s="83"/>
      <c r="F66" s="83"/>
      <c r="G66" s="390" t="s">
        <v>30</v>
      </c>
      <c r="H66" s="390"/>
      <c r="I66" s="390"/>
      <c r="J66" s="390"/>
      <c r="K66" s="84"/>
      <c r="L66" s="37">
        <v>2631</v>
      </c>
      <c r="M66" s="37">
        <v>2590</v>
      </c>
      <c r="N66" s="24">
        <v>128</v>
      </c>
      <c r="O66" s="24">
        <v>111</v>
      </c>
      <c r="P66" s="24">
        <v>156</v>
      </c>
      <c r="Q66" s="24">
        <v>131</v>
      </c>
      <c r="R66" s="24">
        <v>164</v>
      </c>
      <c r="S66" s="24">
        <v>162</v>
      </c>
      <c r="T66" s="24">
        <v>142</v>
      </c>
      <c r="U66" s="24">
        <v>149</v>
      </c>
      <c r="V66" s="113"/>
    </row>
    <row r="67" spans="2:22" ht="10.5" customHeight="1">
      <c r="B67" s="72"/>
      <c r="C67" s="83"/>
      <c r="D67" s="83"/>
      <c r="E67" s="83"/>
      <c r="F67" s="83"/>
      <c r="G67" s="390" t="s">
        <v>33</v>
      </c>
      <c r="H67" s="390"/>
      <c r="I67" s="390"/>
      <c r="J67" s="390"/>
      <c r="K67" s="84"/>
      <c r="L67" s="37">
        <v>2111</v>
      </c>
      <c r="M67" s="37">
        <v>2481</v>
      </c>
      <c r="N67" s="24">
        <v>92</v>
      </c>
      <c r="O67" s="24">
        <v>93</v>
      </c>
      <c r="P67" s="24">
        <v>116</v>
      </c>
      <c r="Q67" s="24">
        <v>98</v>
      </c>
      <c r="R67" s="24">
        <v>123</v>
      </c>
      <c r="S67" s="24">
        <v>124</v>
      </c>
      <c r="T67" s="24">
        <v>89</v>
      </c>
      <c r="U67" s="24">
        <v>94</v>
      </c>
      <c r="V67" s="113"/>
    </row>
    <row r="68" spans="2:22" ht="10.5" customHeight="1">
      <c r="B68" s="72"/>
      <c r="C68" s="83"/>
      <c r="D68" s="83"/>
      <c r="E68" s="83"/>
      <c r="F68" s="83"/>
      <c r="G68" s="390" t="s">
        <v>36</v>
      </c>
      <c r="H68" s="390"/>
      <c r="I68" s="390"/>
      <c r="J68" s="390"/>
      <c r="K68" s="84"/>
      <c r="L68" s="37">
        <v>1850</v>
      </c>
      <c r="M68" s="37">
        <v>1728</v>
      </c>
      <c r="N68" s="24">
        <v>96</v>
      </c>
      <c r="O68" s="24">
        <v>91</v>
      </c>
      <c r="P68" s="24">
        <v>101</v>
      </c>
      <c r="Q68" s="24">
        <v>79</v>
      </c>
      <c r="R68" s="24">
        <v>102</v>
      </c>
      <c r="S68" s="24">
        <v>74</v>
      </c>
      <c r="T68" s="24">
        <v>102</v>
      </c>
      <c r="U68" s="24">
        <v>75</v>
      </c>
      <c r="V68" s="113"/>
    </row>
    <row r="69" spans="2:22" ht="10.5" customHeight="1">
      <c r="B69" s="72"/>
      <c r="C69" s="83"/>
      <c r="D69" s="83"/>
      <c r="E69" s="83"/>
      <c r="F69" s="83"/>
      <c r="G69" s="390" t="s">
        <v>37</v>
      </c>
      <c r="H69" s="390"/>
      <c r="I69" s="390"/>
      <c r="J69" s="390"/>
      <c r="K69" s="84"/>
      <c r="L69" s="37">
        <v>1349</v>
      </c>
      <c r="M69" s="37">
        <v>1340</v>
      </c>
      <c r="N69" s="24">
        <v>62</v>
      </c>
      <c r="O69" s="24">
        <v>50</v>
      </c>
      <c r="P69" s="24">
        <v>59</v>
      </c>
      <c r="Q69" s="24">
        <v>72</v>
      </c>
      <c r="R69" s="24">
        <v>71</v>
      </c>
      <c r="S69" s="24">
        <v>67</v>
      </c>
      <c r="T69" s="24">
        <v>66</v>
      </c>
      <c r="U69" s="24">
        <v>66</v>
      </c>
      <c r="V69" s="113"/>
    </row>
    <row r="70" spans="2:22" ht="10.5" customHeight="1">
      <c r="B70" s="72"/>
      <c r="C70" s="83"/>
      <c r="D70" s="83"/>
      <c r="E70" s="83"/>
      <c r="F70" s="83"/>
      <c r="G70" s="390" t="s">
        <v>68</v>
      </c>
      <c r="H70" s="390"/>
      <c r="I70" s="390"/>
      <c r="J70" s="390"/>
      <c r="K70" s="84"/>
      <c r="L70" s="37">
        <v>1779</v>
      </c>
      <c r="M70" s="37">
        <v>1757</v>
      </c>
      <c r="N70" s="24">
        <v>90</v>
      </c>
      <c r="O70" s="24">
        <v>91</v>
      </c>
      <c r="P70" s="24">
        <v>71</v>
      </c>
      <c r="Q70" s="24">
        <v>83</v>
      </c>
      <c r="R70" s="24">
        <v>53</v>
      </c>
      <c r="S70" s="24">
        <v>64</v>
      </c>
      <c r="T70" s="24">
        <v>91</v>
      </c>
      <c r="U70" s="24">
        <v>61</v>
      </c>
      <c r="V70" s="113"/>
    </row>
    <row r="71" spans="2:22" ht="10.5" customHeight="1">
      <c r="B71" s="72"/>
      <c r="C71" s="83"/>
      <c r="D71" s="83"/>
      <c r="E71" s="83"/>
      <c r="F71" s="83"/>
      <c r="G71" s="390" t="s">
        <v>69</v>
      </c>
      <c r="H71" s="390"/>
      <c r="I71" s="390"/>
      <c r="J71" s="390"/>
      <c r="K71" s="84"/>
      <c r="L71" s="37">
        <v>1836</v>
      </c>
      <c r="M71" s="37">
        <v>1800</v>
      </c>
      <c r="N71" s="24">
        <v>95</v>
      </c>
      <c r="O71" s="24">
        <v>102</v>
      </c>
      <c r="P71" s="24">
        <v>96</v>
      </c>
      <c r="Q71" s="24">
        <v>73</v>
      </c>
      <c r="R71" s="24">
        <v>96</v>
      </c>
      <c r="S71" s="24">
        <v>76</v>
      </c>
      <c r="T71" s="24">
        <v>90</v>
      </c>
      <c r="U71" s="24">
        <v>84</v>
      </c>
      <c r="V71" s="113"/>
    </row>
    <row r="72" spans="2:22" ht="6.75" customHeight="1">
      <c r="B72" s="72"/>
      <c r="C72" s="83"/>
      <c r="D72" s="83"/>
      <c r="E72" s="83"/>
      <c r="F72" s="83"/>
      <c r="G72" s="83"/>
      <c r="H72" s="83"/>
      <c r="I72" s="83"/>
      <c r="J72" s="83"/>
      <c r="K72" s="84"/>
      <c r="L72" s="37"/>
      <c r="M72" s="37"/>
      <c r="N72" s="37"/>
      <c r="O72" s="24"/>
      <c r="P72" s="24"/>
      <c r="Q72" s="24"/>
      <c r="R72" s="24"/>
      <c r="S72" s="24"/>
      <c r="T72" s="24"/>
      <c r="U72" s="24"/>
      <c r="V72" s="113"/>
    </row>
    <row r="73" spans="2:24" s="77" customFormat="1" ht="10.5" customHeight="1">
      <c r="B73" s="78"/>
      <c r="C73" s="391" t="s">
        <v>82</v>
      </c>
      <c r="D73" s="391"/>
      <c r="E73" s="391"/>
      <c r="F73" s="391"/>
      <c r="G73" s="391"/>
      <c r="H73" s="391"/>
      <c r="I73" s="391"/>
      <c r="J73" s="391"/>
      <c r="K73" s="80"/>
      <c r="L73" s="17">
        <f aca="true" t="shared" si="9" ref="L73:U73">SUM(L74:L77)</f>
        <v>9161</v>
      </c>
      <c r="M73" s="17">
        <f t="shared" si="9"/>
        <v>9131</v>
      </c>
      <c r="N73" s="17">
        <f t="shared" si="9"/>
        <v>343</v>
      </c>
      <c r="O73" s="17">
        <f t="shared" si="9"/>
        <v>325</v>
      </c>
      <c r="P73" s="17">
        <f t="shared" si="9"/>
        <v>307</v>
      </c>
      <c r="Q73" s="17">
        <f t="shared" si="9"/>
        <v>320</v>
      </c>
      <c r="R73" s="17">
        <f t="shared" si="9"/>
        <v>313</v>
      </c>
      <c r="S73" s="17">
        <f t="shared" si="9"/>
        <v>331</v>
      </c>
      <c r="T73" s="17">
        <f t="shared" si="9"/>
        <v>342</v>
      </c>
      <c r="U73" s="17">
        <f t="shared" si="9"/>
        <v>344</v>
      </c>
      <c r="V73" s="112"/>
      <c r="X73" s="11"/>
    </row>
    <row r="74" spans="2:22" ht="10.5" customHeight="1">
      <c r="B74" s="72"/>
      <c r="C74" s="83"/>
      <c r="D74" s="83"/>
      <c r="E74" s="83"/>
      <c r="F74" s="83"/>
      <c r="G74" s="390" t="s">
        <v>25</v>
      </c>
      <c r="H74" s="390"/>
      <c r="I74" s="390"/>
      <c r="J74" s="390"/>
      <c r="K74" s="84"/>
      <c r="L74" s="37">
        <v>2568</v>
      </c>
      <c r="M74" s="37">
        <v>2549</v>
      </c>
      <c r="N74" s="24">
        <v>80</v>
      </c>
      <c r="O74" s="24">
        <v>89</v>
      </c>
      <c r="P74" s="24">
        <v>61</v>
      </c>
      <c r="Q74" s="24">
        <v>89</v>
      </c>
      <c r="R74" s="24">
        <v>64</v>
      </c>
      <c r="S74" s="24">
        <v>76</v>
      </c>
      <c r="T74" s="24">
        <v>87</v>
      </c>
      <c r="U74" s="24">
        <v>89</v>
      </c>
      <c r="V74" s="113"/>
    </row>
    <row r="75" spans="2:22" ht="10.5" customHeight="1">
      <c r="B75" s="72"/>
      <c r="C75" s="83"/>
      <c r="D75" s="83"/>
      <c r="E75" s="83"/>
      <c r="F75" s="83"/>
      <c r="G75" s="390" t="s">
        <v>26</v>
      </c>
      <c r="H75" s="390"/>
      <c r="I75" s="390"/>
      <c r="J75" s="390"/>
      <c r="K75" s="84"/>
      <c r="L75" s="37">
        <v>1973</v>
      </c>
      <c r="M75" s="37">
        <v>1989</v>
      </c>
      <c r="N75" s="24">
        <v>83</v>
      </c>
      <c r="O75" s="24">
        <v>62</v>
      </c>
      <c r="P75" s="24">
        <v>84</v>
      </c>
      <c r="Q75" s="24">
        <v>83</v>
      </c>
      <c r="R75" s="24">
        <v>69</v>
      </c>
      <c r="S75" s="24">
        <v>80</v>
      </c>
      <c r="T75" s="24">
        <v>79</v>
      </c>
      <c r="U75" s="24">
        <v>60</v>
      </c>
      <c r="V75" s="113"/>
    </row>
    <row r="76" spans="2:22" ht="10.5" customHeight="1">
      <c r="B76" s="72"/>
      <c r="C76" s="83"/>
      <c r="D76" s="83"/>
      <c r="E76" s="83"/>
      <c r="F76" s="83"/>
      <c r="G76" s="390" t="s">
        <v>30</v>
      </c>
      <c r="H76" s="390"/>
      <c r="I76" s="390"/>
      <c r="J76" s="390"/>
      <c r="K76" s="84"/>
      <c r="L76" s="37">
        <v>2410</v>
      </c>
      <c r="M76" s="37">
        <v>2416</v>
      </c>
      <c r="N76" s="24">
        <v>98</v>
      </c>
      <c r="O76" s="24">
        <v>84</v>
      </c>
      <c r="P76" s="24">
        <v>93</v>
      </c>
      <c r="Q76" s="24">
        <v>78</v>
      </c>
      <c r="R76" s="24">
        <v>96</v>
      </c>
      <c r="S76" s="24">
        <v>89</v>
      </c>
      <c r="T76" s="24">
        <v>95</v>
      </c>
      <c r="U76" s="24">
        <v>106</v>
      </c>
      <c r="V76" s="113"/>
    </row>
    <row r="77" spans="2:22" ht="10.5" customHeight="1">
      <c r="B77" s="72"/>
      <c r="C77" s="83"/>
      <c r="D77" s="83"/>
      <c r="E77" s="83"/>
      <c r="F77" s="83"/>
      <c r="G77" s="390" t="s">
        <v>33</v>
      </c>
      <c r="H77" s="390"/>
      <c r="I77" s="390"/>
      <c r="J77" s="390"/>
      <c r="K77" s="84"/>
      <c r="L77" s="37">
        <v>2210</v>
      </c>
      <c r="M77" s="37">
        <v>2177</v>
      </c>
      <c r="N77" s="24">
        <v>82</v>
      </c>
      <c r="O77" s="24">
        <v>90</v>
      </c>
      <c r="P77" s="24">
        <v>69</v>
      </c>
      <c r="Q77" s="24">
        <v>70</v>
      </c>
      <c r="R77" s="24">
        <v>84</v>
      </c>
      <c r="S77" s="24">
        <v>86</v>
      </c>
      <c r="T77" s="24">
        <v>81</v>
      </c>
      <c r="U77" s="24">
        <v>89</v>
      </c>
      <c r="V77" s="113"/>
    </row>
    <row r="78" spans="2:22" ht="6.75" customHeight="1">
      <c r="B78" s="72"/>
      <c r="C78" s="72"/>
      <c r="D78" s="72"/>
      <c r="E78" s="72"/>
      <c r="F78" s="72"/>
      <c r="G78" s="72"/>
      <c r="H78" s="72"/>
      <c r="I78" s="72"/>
      <c r="J78" s="72"/>
      <c r="K78" s="75"/>
      <c r="L78" s="37"/>
      <c r="M78" s="37"/>
      <c r="N78" s="24"/>
      <c r="O78" s="24"/>
      <c r="P78" s="24"/>
      <c r="Q78" s="24"/>
      <c r="R78" s="24"/>
      <c r="S78" s="24"/>
      <c r="T78" s="24"/>
      <c r="U78" s="24"/>
      <c r="V78" s="113"/>
    </row>
    <row r="79" spans="2:24" s="77" customFormat="1" ht="10.5" customHeight="1">
      <c r="B79" s="78"/>
      <c r="C79" s="391" t="s">
        <v>83</v>
      </c>
      <c r="D79" s="391"/>
      <c r="E79" s="391"/>
      <c r="F79" s="391"/>
      <c r="G79" s="391"/>
      <c r="H79" s="391"/>
      <c r="I79" s="391"/>
      <c r="J79" s="391"/>
      <c r="K79" s="80"/>
      <c r="L79" s="82">
        <v>957</v>
      </c>
      <c r="M79" s="82">
        <v>972</v>
      </c>
      <c r="N79" s="25">
        <v>31</v>
      </c>
      <c r="O79" s="25">
        <v>23</v>
      </c>
      <c r="P79" s="25">
        <v>39</v>
      </c>
      <c r="Q79" s="25">
        <v>40</v>
      </c>
      <c r="R79" s="25">
        <v>43</v>
      </c>
      <c r="S79" s="25">
        <v>43</v>
      </c>
      <c r="T79" s="25">
        <v>51</v>
      </c>
      <c r="U79" s="25">
        <v>50</v>
      </c>
      <c r="V79" s="112"/>
      <c r="X79" s="11"/>
    </row>
    <row r="80" spans="2:22" ht="10.5" customHeight="1">
      <c r="B80" s="86"/>
      <c r="C80" s="86"/>
      <c r="D80" s="86"/>
      <c r="E80" s="86"/>
      <c r="F80" s="86"/>
      <c r="G80" s="86"/>
      <c r="H80" s="86"/>
      <c r="I80" s="86"/>
      <c r="J80" s="86"/>
      <c r="K80" s="89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5"/>
    </row>
    <row r="81" spans="12:22" ht="10.5" customHeight="1"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</row>
    <row r="82" spans="12:22" ht="10.5" customHeight="1"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</row>
    <row r="83" spans="12:22" ht="10.5" customHeight="1"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</row>
    <row r="84" spans="12:22" ht="10.5" customHeight="1"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</row>
    <row r="85" spans="12:22" ht="10.5" customHeight="1"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</row>
    <row r="86" spans="12:22" ht="10.5" customHeight="1"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</row>
    <row r="87" spans="12:22" ht="10.5" customHeight="1"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</row>
    <row r="88" spans="12:22" ht="10.5" customHeight="1"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</row>
    <row r="89" spans="12:22" ht="10.5" customHeight="1"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</row>
  </sheetData>
  <mergeCells count="69">
    <mergeCell ref="C79:J79"/>
    <mergeCell ref="B4:U4"/>
    <mergeCell ref="B3:U3"/>
    <mergeCell ref="G77:J77"/>
    <mergeCell ref="G76:J76"/>
    <mergeCell ref="G75:J75"/>
    <mergeCell ref="G74:J74"/>
    <mergeCell ref="C73:J73"/>
    <mergeCell ref="G71:J71"/>
    <mergeCell ref="G70:J70"/>
    <mergeCell ref="G69:J69"/>
    <mergeCell ref="G68:J68"/>
    <mergeCell ref="G67:J67"/>
    <mergeCell ref="G66:J66"/>
    <mergeCell ref="G65:J65"/>
    <mergeCell ref="G64:J64"/>
    <mergeCell ref="C63:J63"/>
    <mergeCell ref="G61:J61"/>
    <mergeCell ref="G60:J60"/>
    <mergeCell ref="G59:J59"/>
    <mergeCell ref="G58:J58"/>
    <mergeCell ref="G57:J57"/>
    <mergeCell ref="G51:J51"/>
    <mergeCell ref="G50:J50"/>
    <mergeCell ref="G49:J49"/>
    <mergeCell ref="G56:J56"/>
    <mergeCell ref="G55:J55"/>
    <mergeCell ref="G54:J54"/>
    <mergeCell ref="C53:J53"/>
    <mergeCell ref="C48:J48"/>
    <mergeCell ref="G46:J46"/>
    <mergeCell ref="G45:J45"/>
    <mergeCell ref="G44:J44"/>
    <mergeCell ref="G43:J43"/>
    <mergeCell ref="G42:J42"/>
    <mergeCell ref="G41:J41"/>
    <mergeCell ref="C40:J40"/>
    <mergeCell ref="G38:J38"/>
    <mergeCell ref="G37:J37"/>
    <mergeCell ref="G36:J36"/>
    <mergeCell ref="G35:J35"/>
    <mergeCell ref="G34:J34"/>
    <mergeCell ref="C33:J33"/>
    <mergeCell ref="G31:J31"/>
    <mergeCell ref="G30:J30"/>
    <mergeCell ref="G29:J29"/>
    <mergeCell ref="G28:J28"/>
    <mergeCell ref="G27:J27"/>
    <mergeCell ref="C26:J26"/>
    <mergeCell ref="G24:J24"/>
    <mergeCell ref="G23:J23"/>
    <mergeCell ref="G22:J22"/>
    <mergeCell ref="G21:J21"/>
    <mergeCell ref="C20:J20"/>
    <mergeCell ref="G18:J18"/>
    <mergeCell ref="G17:J17"/>
    <mergeCell ref="G16:J16"/>
    <mergeCell ref="G15:J15"/>
    <mergeCell ref="C14:J14"/>
    <mergeCell ref="G12:J12"/>
    <mergeCell ref="G11:J11"/>
    <mergeCell ref="G10:J10"/>
    <mergeCell ref="C9:J9"/>
    <mergeCell ref="R6:S6"/>
    <mergeCell ref="T6:U6"/>
    <mergeCell ref="L6:M6"/>
    <mergeCell ref="N6:O6"/>
    <mergeCell ref="P6:Q6"/>
    <mergeCell ref="B6:K7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53"/>
  <dimension ref="A1:Z89"/>
  <sheetViews>
    <sheetView view="pageBreakPreview" zoomScale="60" workbookViewId="0" topLeftCell="A43">
      <selection activeCell="AD15" sqref="AD15"/>
    </sheetView>
  </sheetViews>
  <sheetFormatPr defaultColWidth="9.00390625" defaultRowHeight="13.5"/>
  <cols>
    <col min="1" max="1" width="1.37890625" style="51" customWidth="1"/>
    <col min="2" max="13" width="6.875" style="51" customWidth="1"/>
    <col min="14" max="23" width="1.625" style="51" customWidth="1"/>
    <col min="24" max="24" width="1.875" style="51" customWidth="1"/>
    <col min="25" max="25" width="2.125" style="51" customWidth="1"/>
    <col min="26" max="16384" width="9.00390625" style="51" customWidth="1"/>
  </cols>
  <sheetData>
    <row r="1" spans="12:24" ht="10.5" customHeight="1">
      <c r="L1" s="69"/>
      <c r="M1" s="69"/>
      <c r="X1" s="38" t="s">
        <v>422</v>
      </c>
    </row>
    <row r="2" ht="10.5" customHeight="1"/>
    <row r="3" spans="1:23" s="4" customFormat="1" ht="18" customHeight="1">
      <c r="A3" s="94"/>
      <c r="B3" s="505" t="s">
        <v>591</v>
      </c>
      <c r="C3" s="505"/>
      <c r="D3" s="505"/>
      <c r="E3" s="505"/>
      <c r="F3" s="505"/>
      <c r="G3" s="505"/>
      <c r="H3" s="505"/>
      <c r="I3" s="505"/>
      <c r="J3" s="505"/>
      <c r="K3" s="505"/>
      <c r="L3" s="505"/>
      <c r="M3" s="505"/>
      <c r="N3" s="505"/>
      <c r="O3" s="505"/>
      <c r="P3" s="505"/>
      <c r="Q3" s="505"/>
      <c r="R3" s="505"/>
      <c r="S3" s="505"/>
      <c r="T3" s="505"/>
      <c r="U3" s="505"/>
      <c r="V3" s="505"/>
      <c r="W3" s="505"/>
    </row>
    <row r="4" spans="1:26" s="2" customFormat="1" ht="12.75" customHeight="1">
      <c r="A4" s="63"/>
      <c r="B4" s="508" t="s">
        <v>592</v>
      </c>
      <c r="C4" s="508"/>
      <c r="D4" s="508"/>
      <c r="E4" s="508"/>
      <c r="F4" s="508"/>
      <c r="G4" s="508"/>
      <c r="H4" s="508"/>
      <c r="I4" s="508"/>
      <c r="J4" s="508"/>
      <c r="K4" s="508"/>
      <c r="L4" s="508"/>
      <c r="M4" s="508"/>
      <c r="N4" s="508"/>
      <c r="O4" s="508"/>
      <c r="P4" s="508"/>
      <c r="Q4" s="508"/>
      <c r="R4" s="508"/>
      <c r="S4" s="508"/>
      <c r="T4" s="508"/>
      <c r="U4" s="508"/>
      <c r="V4" s="508"/>
      <c r="W4" s="508"/>
      <c r="X4" s="63"/>
      <c r="Y4" s="51"/>
      <c r="Z4" s="51"/>
    </row>
    <row r="5" spans="1:24" ht="12.75" customHeight="1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</row>
    <row r="6" spans="2:24" ht="15.75" customHeight="1">
      <c r="B6" s="376" t="s">
        <v>17</v>
      </c>
      <c r="C6" s="393"/>
      <c r="D6" s="393" t="s">
        <v>18</v>
      </c>
      <c r="E6" s="393"/>
      <c r="F6" s="393" t="s">
        <v>19</v>
      </c>
      <c r="G6" s="393"/>
      <c r="H6" s="393" t="s">
        <v>20</v>
      </c>
      <c r="I6" s="393"/>
      <c r="J6" s="393" t="s">
        <v>21</v>
      </c>
      <c r="K6" s="393"/>
      <c r="L6" s="393" t="s">
        <v>22</v>
      </c>
      <c r="M6" s="393"/>
      <c r="N6" s="375" t="s">
        <v>11</v>
      </c>
      <c r="O6" s="512"/>
      <c r="P6" s="512"/>
      <c r="Q6" s="512"/>
      <c r="R6" s="512"/>
      <c r="S6" s="512"/>
      <c r="T6" s="512"/>
      <c r="U6" s="512"/>
      <c r="V6" s="512"/>
      <c r="W6" s="512"/>
      <c r="X6" s="72"/>
    </row>
    <row r="7" spans="2:24" ht="15.75" customHeight="1">
      <c r="B7" s="107" t="s">
        <v>97</v>
      </c>
      <c r="C7" s="106" t="s">
        <v>98</v>
      </c>
      <c r="D7" s="106" t="s">
        <v>97</v>
      </c>
      <c r="E7" s="106" t="s">
        <v>98</v>
      </c>
      <c r="F7" s="106" t="s">
        <v>97</v>
      </c>
      <c r="G7" s="106" t="s">
        <v>98</v>
      </c>
      <c r="H7" s="106" t="s">
        <v>97</v>
      </c>
      <c r="I7" s="106" t="s">
        <v>98</v>
      </c>
      <c r="J7" s="106" t="s">
        <v>97</v>
      </c>
      <c r="K7" s="106" t="s">
        <v>98</v>
      </c>
      <c r="L7" s="106" t="s">
        <v>97</v>
      </c>
      <c r="M7" s="106" t="s">
        <v>98</v>
      </c>
      <c r="N7" s="378"/>
      <c r="O7" s="513"/>
      <c r="P7" s="513"/>
      <c r="Q7" s="513"/>
      <c r="R7" s="513"/>
      <c r="S7" s="513"/>
      <c r="T7" s="513"/>
      <c r="U7" s="513"/>
      <c r="V7" s="513"/>
      <c r="W7" s="513"/>
      <c r="X7" s="72"/>
    </row>
    <row r="8" spans="14:23" ht="10.5" customHeight="1">
      <c r="N8" s="76"/>
      <c r="O8" s="117"/>
      <c r="P8" s="117"/>
      <c r="Q8" s="117"/>
      <c r="R8" s="117"/>
      <c r="S8" s="117"/>
      <c r="T8" s="117"/>
      <c r="U8" s="117"/>
      <c r="V8" s="117"/>
      <c r="W8" s="72"/>
    </row>
    <row r="9" spans="1:24" s="77" customFormat="1" ht="10.5" customHeight="1">
      <c r="A9" s="118"/>
      <c r="B9" s="17">
        <f aca="true" t="shared" si="0" ref="B9:M9">SUM(B10:B12)</f>
        <v>411</v>
      </c>
      <c r="C9" s="17">
        <f t="shared" si="0"/>
        <v>327</v>
      </c>
      <c r="D9" s="17">
        <f t="shared" si="0"/>
        <v>552</v>
      </c>
      <c r="E9" s="17">
        <f t="shared" si="0"/>
        <v>449</v>
      </c>
      <c r="F9" s="17">
        <f t="shared" si="0"/>
        <v>563</v>
      </c>
      <c r="G9" s="17">
        <f t="shared" si="0"/>
        <v>485</v>
      </c>
      <c r="H9" s="17">
        <f t="shared" si="0"/>
        <v>508</v>
      </c>
      <c r="I9" s="17">
        <f t="shared" si="0"/>
        <v>488</v>
      </c>
      <c r="J9" s="17">
        <f t="shared" si="0"/>
        <v>470</v>
      </c>
      <c r="K9" s="17">
        <f t="shared" si="0"/>
        <v>438</v>
      </c>
      <c r="L9" s="17">
        <f t="shared" si="0"/>
        <v>381</v>
      </c>
      <c r="M9" s="17">
        <f t="shared" si="0"/>
        <v>342</v>
      </c>
      <c r="N9" s="102"/>
      <c r="O9" s="391" t="s">
        <v>73</v>
      </c>
      <c r="P9" s="391"/>
      <c r="Q9" s="391"/>
      <c r="R9" s="391"/>
      <c r="S9" s="391"/>
      <c r="T9" s="391"/>
      <c r="U9" s="391"/>
      <c r="V9" s="391"/>
      <c r="W9" s="79"/>
      <c r="X9" s="112"/>
    </row>
    <row r="10" spans="1:24" ht="10.5" customHeight="1">
      <c r="A10" s="115"/>
      <c r="B10" s="24">
        <v>113</v>
      </c>
      <c r="C10" s="24">
        <v>117</v>
      </c>
      <c r="D10" s="24">
        <v>161</v>
      </c>
      <c r="E10" s="24">
        <v>139</v>
      </c>
      <c r="F10" s="24">
        <v>188</v>
      </c>
      <c r="G10" s="24">
        <v>187</v>
      </c>
      <c r="H10" s="24">
        <v>168</v>
      </c>
      <c r="I10" s="24">
        <v>155</v>
      </c>
      <c r="J10" s="24">
        <v>141</v>
      </c>
      <c r="K10" s="24">
        <v>151</v>
      </c>
      <c r="L10" s="24">
        <v>109</v>
      </c>
      <c r="M10" s="24">
        <v>100</v>
      </c>
      <c r="N10" s="100"/>
      <c r="O10" s="83"/>
      <c r="P10" s="83"/>
      <c r="Q10" s="83"/>
      <c r="R10" s="83"/>
      <c r="S10" s="390" t="s">
        <v>25</v>
      </c>
      <c r="T10" s="390"/>
      <c r="U10" s="390"/>
      <c r="V10" s="390"/>
      <c r="W10" s="83"/>
      <c r="X10" s="113"/>
    </row>
    <row r="11" spans="1:24" ht="10.5" customHeight="1">
      <c r="A11" s="115"/>
      <c r="B11" s="24">
        <v>183</v>
      </c>
      <c r="C11" s="24">
        <v>118</v>
      </c>
      <c r="D11" s="24">
        <v>229</v>
      </c>
      <c r="E11" s="24">
        <v>143</v>
      </c>
      <c r="F11" s="24">
        <v>192</v>
      </c>
      <c r="G11" s="24">
        <v>155</v>
      </c>
      <c r="H11" s="24">
        <v>177</v>
      </c>
      <c r="I11" s="24">
        <v>170</v>
      </c>
      <c r="J11" s="24">
        <v>164</v>
      </c>
      <c r="K11" s="24">
        <v>128</v>
      </c>
      <c r="L11" s="24">
        <v>126</v>
      </c>
      <c r="M11" s="24">
        <v>123</v>
      </c>
      <c r="N11" s="100"/>
      <c r="O11" s="83"/>
      <c r="P11" s="83"/>
      <c r="Q11" s="83"/>
      <c r="R11" s="83"/>
      <c r="S11" s="390" t="s">
        <v>26</v>
      </c>
      <c r="T11" s="390"/>
      <c r="U11" s="390"/>
      <c r="V11" s="390"/>
      <c r="W11" s="83"/>
      <c r="X11" s="113"/>
    </row>
    <row r="12" spans="1:24" ht="10.5" customHeight="1">
      <c r="A12" s="115"/>
      <c r="B12" s="24">
        <v>115</v>
      </c>
      <c r="C12" s="24">
        <v>92</v>
      </c>
      <c r="D12" s="24">
        <v>162</v>
      </c>
      <c r="E12" s="24">
        <v>167</v>
      </c>
      <c r="F12" s="24">
        <v>183</v>
      </c>
      <c r="G12" s="24">
        <v>143</v>
      </c>
      <c r="H12" s="24">
        <v>163</v>
      </c>
      <c r="I12" s="24">
        <v>163</v>
      </c>
      <c r="J12" s="24">
        <v>165</v>
      </c>
      <c r="K12" s="24">
        <v>159</v>
      </c>
      <c r="L12" s="24">
        <v>146</v>
      </c>
      <c r="M12" s="24">
        <v>119</v>
      </c>
      <c r="N12" s="100"/>
      <c r="O12" s="83"/>
      <c r="P12" s="83"/>
      <c r="Q12" s="83"/>
      <c r="R12" s="83"/>
      <c r="S12" s="390" t="s">
        <v>30</v>
      </c>
      <c r="T12" s="390"/>
      <c r="U12" s="390"/>
      <c r="V12" s="390"/>
      <c r="W12" s="83"/>
      <c r="X12" s="113"/>
    </row>
    <row r="13" spans="1:24" ht="6.75" customHeight="1">
      <c r="A13" s="115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100"/>
      <c r="O13" s="83"/>
      <c r="P13" s="83"/>
      <c r="Q13" s="83"/>
      <c r="R13" s="83"/>
      <c r="S13" s="83"/>
      <c r="T13" s="83"/>
      <c r="U13" s="83"/>
      <c r="V13" s="83"/>
      <c r="W13" s="83"/>
      <c r="X13" s="113"/>
    </row>
    <row r="14" spans="1:24" s="77" customFormat="1" ht="10.5" customHeight="1">
      <c r="A14" s="118"/>
      <c r="B14" s="17">
        <f aca="true" t="shared" si="1" ref="B14:M14">SUM(B15:B18)</f>
        <v>305</v>
      </c>
      <c r="C14" s="17">
        <f t="shared" si="1"/>
        <v>242</v>
      </c>
      <c r="D14" s="17">
        <f t="shared" si="1"/>
        <v>414</v>
      </c>
      <c r="E14" s="17">
        <f t="shared" si="1"/>
        <v>348</v>
      </c>
      <c r="F14" s="17">
        <f t="shared" si="1"/>
        <v>524</v>
      </c>
      <c r="G14" s="17">
        <f t="shared" si="1"/>
        <v>497</v>
      </c>
      <c r="H14" s="17">
        <f t="shared" si="1"/>
        <v>612</v>
      </c>
      <c r="I14" s="17">
        <f t="shared" si="1"/>
        <v>510</v>
      </c>
      <c r="J14" s="17">
        <f t="shared" si="1"/>
        <v>472</v>
      </c>
      <c r="K14" s="17">
        <f t="shared" si="1"/>
        <v>397</v>
      </c>
      <c r="L14" s="17">
        <f t="shared" si="1"/>
        <v>329</v>
      </c>
      <c r="M14" s="17">
        <f t="shared" si="1"/>
        <v>279</v>
      </c>
      <c r="N14" s="102"/>
      <c r="O14" s="391" t="s">
        <v>74</v>
      </c>
      <c r="P14" s="391"/>
      <c r="Q14" s="391"/>
      <c r="R14" s="391"/>
      <c r="S14" s="391"/>
      <c r="T14" s="391"/>
      <c r="U14" s="391"/>
      <c r="V14" s="391"/>
      <c r="W14" s="79"/>
      <c r="X14" s="112"/>
    </row>
    <row r="15" spans="1:24" ht="10.5" customHeight="1">
      <c r="A15" s="115"/>
      <c r="B15" s="24">
        <v>83</v>
      </c>
      <c r="C15" s="24">
        <v>76</v>
      </c>
      <c r="D15" s="24">
        <v>112</v>
      </c>
      <c r="E15" s="24">
        <v>101</v>
      </c>
      <c r="F15" s="24">
        <v>146</v>
      </c>
      <c r="G15" s="24">
        <v>138</v>
      </c>
      <c r="H15" s="24">
        <v>176</v>
      </c>
      <c r="I15" s="24">
        <v>157</v>
      </c>
      <c r="J15" s="24">
        <v>134</v>
      </c>
      <c r="K15" s="24">
        <v>109</v>
      </c>
      <c r="L15" s="24">
        <v>83</v>
      </c>
      <c r="M15" s="24">
        <v>80</v>
      </c>
      <c r="N15" s="100"/>
      <c r="O15" s="83"/>
      <c r="P15" s="83"/>
      <c r="Q15" s="83"/>
      <c r="R15" s="83"/>
      <c r="S15" s="390" t="s">
        <v>25</v>
      </c>
      <c r="T15" s="390"/>
      <c r="U15" s="390"/>
      <c r="V15" s="390"/>
      <c r="W15" s="83"/>
      <c r="X15" s="113"/>
    </row>
    <row r="16" spans="1:24" ht="10.5" customHeight="1">
      <c r="A16" s="115"/>
      <c r="B16" s="24">
        <v>46</v>
      </c>
      <c r="C16" s="24">
        <v>48</v>
      </c>
      <c r="D16" s="24">
        <v>97</v>
      </c>
      <c r="E16" s="24">
        <v>71</v>
      </c>
      <c r="F16" s="24">
        <v>86</v>
      </c>
      <c r="G16" s="24">
        <v>92</v>
      </c>
      <c r="H16" s="24">
        <v>113</v>
      </c>
      <c r="I16" s="24">
        <v>95</v>
      </c>
      <c r="J16" s="24">
        <v>73</v>
      </c>
      <c r="K16" s="24">
        <v>57</v>
      </c>
      <c r="L16" s="24">
        <v>65</v>
      </c>
      <c r="M16" s="24">
        <v>51</v>
      </c>
      <c r="N16" s="100"/>
      <c r="O16" s="83"/>
      <c r="P16" s="83"/>
      <c r="Q16" s="83"/>
      <c r="R16" s="83"/>
      <c r="S16" s="390" t="s">
        <v>26</v>
      </c>
      <c r="T16" s="390"/>
      <c r="U16" s="390"/>
      <c r="V16" s="390"/>
      <c r="W16" s="83"/>
      <c r="X16" s="113"/>
    </row>
    <row r="17" spans="1:24" ht="10.5" customHeight="1">
      <c r="A17" s="115"/>
      <c r="B17" s="24">
        <v>99</v>
      </c>
      <c r="C17" s="24">
        <v>71</v>
      </c>
      <c r="D17" s="24">
        <v>110</v>
      </c>
      <c r="E17" s="24">
        <v>84</v>
      </c>
      <c r="F17" s="24">
        <v>166</v>
      </c>
      <c r="G17" s="24">
        <v>156</v>
      </c>
      <c r="H17" s="24">
        <v>174</v>
      </c>
      <c r="I17" s="24">
        <v>132</v>
      </c>
      <c r="J17" s="24">
        <v>139</v>
      </c>
      <c r="K17" s="24">
        <v>125</v>
      </c>
      <c r="L17" s="24">
        <v>103</v>
      </c>
      <c r="M17" s="24">
        <v>90</v>
      </c>
      <c r="N17" s="100"/>
      <c r="O17" s="83"/>
      <c r="P17" s="83"/>
      <c r="Q17" s="83"/>
      <c r="R17" s="83"/>
      <c r="S17" s="390" t="s">
        <v>30</v>
      </c>
      <c r="T17" s="390"/>
      <c r="U17" s="390"/>
      <c r="V17" s="390"/>
      <c r="W17" s="83"/>
      <c r="X17" s="113"/>
    </row>
    <row r="18" spans="1:24" ht="10.5" customHeight="1">
      <c r="A18" s="115"/>
      <c r="B18" s="24">
        <v>77</v>
      </c>
      <c r="C18" s="24">
        <v>47</v>
      </c>
      <c r="D18" s="24">
        <v>95</v>
      </c>
      <c r="E18" s="24">
        <v>92</v>
      </c>
      <c r="F18" s="24">
        <v>126</v>
      </c>
      <c r="G18" s="24">
        <v>111</v>
      </c>
      <c r="H18" s="24">
        <v>149</v>
      </c>
      <c r="I18" s="24">
        <v>126</v>
      </c>
      <c r="J18" s="24">
        <v>126</v>
      </c>
      <c r="K18" s="24">
        <v>106</v>
      </c>
      <c r="L18" s="24">
        <v>78</v>
      </c>
      <c r="M18" s="24">
        <v>58</v>
      </c>
      <c r="N18" s="100"/>
      <c r="O18" s="83"/>
      <c r="P18" s="83"/>
      <c r="Q18" s="83"/>
      <c r="R18" s="83"/>
      <c r="S18" s="390" t="s">
        <v>33</v>
      </c>
      <c r="T18" s="390"/>
      <c r="U18" s="390"/>
      <c r="V18" s="390"/>
      <c r="W18" s="83"/>
      <c r="X18" s="113"/>
    </row>
    <row r="19" spans="1:24" ht="6.75" customHeight="1">
      <c r="A19" s="115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100"/>
      <c r="O19" s="83"/>
      <c r="P19" s="83"/>
      <c r="Q19" s="83"/>
      <c r="R19" s="83"/>
      <c r="S19" s="83"/>
      <c r="T19" s="83"/>
      <c r="U19" s="83"/>
      <c r="V19" s="83"/>
      <c r="W19" s="83"/>
      <c r="X19" s="113"/>
    </row>
    <row r="20" spans="1:24" s="77" customFormat="1" ht="10.5" customHeight="1">
      <c r="A20" s="118"/>
      <c r="B20" s="17">
        <f aca="true" t="shared" si="2" ref="B20:M20">SUM(B21:B24)</f>
        <v>472</v>
      </c>
      <c r="C20" s="17">
        <f t="shared" si="2"/>
        <v>389</v>
      </c>
      <c r="D20" s="17">
        <f t="shared" si="2"/>
        <v>548</v>
      </c>
      <c r="E20" s="17">
        <f t="shared" si="2"/>
        <v>523</v>
      </c>
      <c r="F20" s="17">
        <f t="shared" si="2"/>
        <v>621</v>
      </c>
      <c r="G20" s="17">
        <f t="shared" si="2"/>
        <v>620</v>
      </c>
      <c r="H20" s="17">
        <f t="shared" si="2"/>
        <v>627</v>
      </c>
      <c r="I20" s="17">
        <f t="shared" si="2"/>
        <v>583</v>
      </c>
      <c r="J20" s="17">
        <f t="shared" si="2"/>
        <v>557</v>
      </c>
      <c r="K20" s="17">
        <f t="shared" si="2"/>
        <v>523</v>
      </c>
      <c r="L20" s="17">
        <f t="shared" si="2"/>
        <v>449</v>
      </c>
      <c r="M20" s="17">
        <f t="shared" si="2"/>
        <v>367</v>
      </c>
      <c r="N20" s="102"/>
      <c r="O20" s="391" t="s">
        <v>75</v>
      </c>
      <c r="P20" s="391"/>
      <c r="Q20" s="391"/>
      <c r="R20" s="391"/>
      <c r="S20" s="391"/>
      <c r="T20" s="391"/>
      <c r="U20" s="391"/>
      <c r="V20" s="391"/>
      <c r="W20" s="79"/>
      <c r="X20" s="112"/>
    </row>
    <row r="21" spans="1:24" ht="10.5" customHeight="1">
      <c r="A21" s="115"/>
      <c r="B21" s="24">
        <v>109</v>
      </c>
      <c r="C21" s="24">
        <v>89</v>
      </c>
      <c r="D21" s="24">
        <v>123</v>
      </c>
      <c r="E21" s="24">
        <v>108</v>
      </c>
      <c r="F21" s="24">
        <v>123</v>
      </c>
      <c r="G21" s="24">
        <v>109</v>
      </c>
      <c r="H21" s="24">
        <v>121</v>
      </c>
      <c r="I21" s="24">
        <v>118</v>
      </c>
      <c r="J21" s="24">
        <v>118</v>
      </c>
      <c r="K21" s="24">
        <v>106</v>
      </c>
      <c r="L21" s="24">
        <v>93</v>
      </c>
      <c r="M21" s="24">
        <v>89</v>
      </c>
      <c r="N21" s="100"/>
      <c r="O21" s="83"/>
      <c r="P21" s="83"/>
      <c r="Q21" s="83"/>
      <c r="R21" s="83"/>
      <c r="S21" s="390" t="s">
        <v>25</v>
      </c>
      <c r="T21" s="390"/>
      <c r="U21" s="390"/>
      <c r="V21" s="390"/>
      <c r="W21" s="83"/>
      <c r="X21" s="113"/>
    </row>
    <row r="22" spans="1:24" ht="10.5" customHeight="1">
      <c r="A22" s="115"/>
      <c r="B22" s="24">
        <v>129</v>
      </c>
      <c r="C22" s="24">
        <v>112</v>
      </c>
      <c r="D22" s="24">
        <v>151</v>
      </c>
      <c r="E22" s="24">
        <v>137</v>
      </c>
      <c r="F22" s="24">
        <v>171</v>
      </c>
      <c r="G22" s="24">
        <v>159</v>
      </c>
      <c r="H22" s="24">
        <v>177</v>
      </c>
      <c r="I22" s="24">
        <v>159</v>
      </c>
      <c r="J22" s="24">
        <v>153</v>
      </c>
      <c r="K22" s="24">
        <v>139</v>
      </c>
      <c r="L22" s="24">
        <v>141</v>
      </c>
      <c r="M22" s="24">
        <v>95</v>
      </c>
      <c r="N22" s="100"/>
      <c r="O22" s="83"/>
      <c r="P22" s="83"/>
      <c r="Q22" s="83"/>
      <c r="R22" s="83"/>
      <c r="S22" s="390" t="s">
        <v>26</v>
      </c>
      <c r="T22" s="390"/>
      <c r="U22" s="390"/>
      <c r="V22" s="390"/>
      <c r="W22" s="83"/>
      <c r="X22" s="113"/>
    </row>
    <row r="23" spans="1:24" ht="10.5" customHeight="1">
      <c r="A23" s="115"/>
      <c r="B23" s="24">
        <v>125</v>
      </c>
      <c r="C23" s="24">
        <v>114</v>
      </c>
      <c r="D23" s="24">
        <v>136</v>
      </c>
      <c r="E23" s="24">
        <v>144</v>
      </c>
      <c r="F23" s="24">
        <v>143</v>
      </c>
      <c r="G23" s="24">
        <v>165</v>
      </c>
      <c r="H23" s="24">
        <v>156</v>
      </c>
      <c r="I23" s="24">
        <v>137</v>
      </c>
      <c r="J23" s="24">
        <v>112</v>
      </c>
      <c r="K23" s="24">
        <v>138</v>
      </c>
      <c r="L23" s="24">
        <v>102</v>
      </c>
      <c r="M23" s="24">
        <v>91</v>
      </c>
      <c r="N23" s="100"/>
      <c r="O23" s="83"/>
      <c r="P23" s="83"/>
      <c r="Q23" s="83"/>
      <c r="R23" s="83"/>
      <c r="S23" s="390" t="s">
        <v>30</v>
      </c>
      <c r="T23" s="390"/>
      <c r="U23" s="390"/>
      <c r="V23" s="390"/>
      <c r="W23" s="83"/>
      <c r="X23" s="113"/>
    </row>
    <row r="24" spans="1:24" ht="10.5" customHeight="1">
      <c r="A24" s="115"/>
      <c r="B24" s="24">
        <v>109</v>
      </c>
      <c r="C24" s="24">
        <v>74</v>
      </c>
      <c r="D24" s="24">
        <v>138</v>
      </c>
      <c r="E24" s="24">
        <v>134</v>
      </c>
      <c r="F24" s="24">
        <v>184</v>
      </c>
      <c r="G24" s="24">
        <v>187</v>
      </c>
      <c r="H24" s="24">
        <v>173</v>
      </c>
      <c r="I24" s="24">
        <v>169</v>
      </c>
      <c r="J24" s="24">
        <v>174</v>
      </c>
      <c r="K24" s="24">
        <v>140</v>
      </c>
      <c r="L24" s="24">
        <v>113</v>
      </c>
      <c r="M24" s="24">
        <v>92</v>
      </c>
      <c r="N24" s="100"/>
      <c r="O24" s="83"/>
      <c r="P24" s="83"/>
      <c r="Q24" s="83"/>
      <c r="R24" s="83"/>
      <c r="S24" s="390" t="s">
        <v>33</v>
      </c>
      <c r="T24" s="390"/>
      <c r="U24" s="390"/>
      <c r="V24" s="390"/>
      <c r="W24" s="83"/>
      <c r="X24" s="113"/>
    </row>
    <row r="25" spans="1:24" ht="6.75" customHeight="1">
      <c r="A25" s="115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100"/>
      <c r="O25" s="83"/>
      <c r="P25" s="83"/>
      <c r="Q25" s="83"/>
      <c r="R25" s="83"/>
      <c r="S25" s="83"/>
      <c r="T25" s="83"/>
      <c r="U25" s="83"/>
      <c r="V25" s="83"/>
      <c r="W25" s="83"/>
      <c r="X25" s="113"/>
    </row>
    <row r="26" spans="1:24" s="77" customFormat="1" ht="10.5" customHeight="1">
      <c r="A26" s="118"/>
      <c r="B26" s="17">
        <f aca="true" t="shared" si="3" ref="B26:M26">SUM(B27:B31)</f>
        <v>371</v>
      </c>
      <c r="C26" s="17">
        <f t="shared" si="3"/>
        <v>327</v>
      </c>
      <c r="D26" s="17">
        <f t="shared" si="3"/>
        <v>410</v>
      </c>
      <c r="E26" s="17">
        <f t="shared" si="3"/>
        <v>389</v>
      </c>
      <c r="F26" s="17">
        <f t="shared" si="3"/>
        <v>510</v>
      </c>
      <c r="G26" s="17">
        <f t="shared" si="3"/>
        <v>438</v>
      </c>
      <c r="H26" s="17">
        <f t="shared" si="3"/>
        <v>506</v>
      </c>
      <c r="I26" s="17">
        <f t="shared" si="3"/>
        <v>448</v>
      </c>
      <c r="J26" s="17">
        <f t="shared" si="3"/>
        <v>419</v>
      </c>
      <c r="K26" s="17">
        <f t="shared" si="3"/>
        <v>363</v>
      </c>
      <c r="L26" s="17">
        <f t="shared" si="3"/>
        <v>290</v>
      </c>
      <c r="M26" s="17">
        <f t="shared" si="3"/>
        <v>266</v>
      </c>
      <c r="N26" s="102"/>
      <c r="O26" s="391" t="s">
        <v>76</v>
      </c>
      <c r="P26" s="391"/>
      <c r="Q26" s="391"/>
      <c r="R26" s="391"/>
      <c r="S26" s="391"/>
      <c r="T26" s="391"/>
      <c r="U26" s="391"/>
      <c r="V26" s="391"/>
      <c r="W26" s="79"/>
      <c r="X26" s="112"/>
    </row>
    <row r="27" spans="1:24" ht="10.5" customHeight="1">
      <c r="A27" s="115"/>
      <c r="B27" s="24">
        <v>70</v>
      </c>
      <c r="C27" s="24">
        <v>63</v>
      </c>
      <c r="D27" s="24">
        <v>106</v>
      </c>
      <c r="E27" s="24">
        <v>91</v>
      </c>
      <c r="F27" s="24">
        <v>107</v>
      </c>
      <c r="G27" s="24">
        <v>82</v>
      </c>
      <c r="H27" s="24">
        <v>88</v>
      </c>
      <c r="I27" s="24">
        <v>79</v>
      </c>
      <c r="J27" s="24">
        <v>78</v>
      </c>
      <c r="K27" s="24">
        <v>46</v>
      </c>
      <c r="L27" s="24">
        <v>48</v>
      </c>
      <c r="M27" s="24">
        <v>51</v>
      </c>
      <c r="N27" s="100"/>
      <c r="O27" s="83"/>
      <c r="P27" s="83"/>
      <c r="Q27" s="83"/>
      <c r="R27" s="83"/>
      <c r="S27" s="390" t="s">
        <v>25</v>
      </c>
      <c r="T27" s="390"/>
      <c r="U27" s="390"/>
      <c r="V27" s="390"/>
      <c r="W27" s="83"/>
      <c r="X27" s="113"/>
    </row>
    <row r="28" spans="1:24" ht="10.5" customHeight="1">
      <c r="A28" s="115"/>
      <c r="B28" s="24">
        <v>59</v>
      </c>
      <c r="C28" s="24">
        <v>53</v>
      </c>
      <c r="D28" s="24">
        <v>59</v>
      </c>
      <c r="E28" s="24">
        <v>61</v>
      </c>
      <c r="F28" s="24">
        <v>79</v>
      </c>
      <c r="G28" s="24">
        <v>72</v>
      </c>
      <c r="H28" s="24">
        <v>79</v>
      </c>
      <c r="I28" s="24">
        <v>75</v>
      </c>
      <c r="J28" s="24">
        <v>68</v>
      </c>
      <c r="K28" s="24">
        <v>75</v>
      </c>
      <c r="L28" s="24">
        <v>47</v>
      </c>
      <c r="M28" s="24">
        <v>34</v>
      </c>
      <c r="N28" s="100"/>
      <c r="O28" s="83"/>
      <c r="P28" s="83"/>
      <c r="Q28" s="83"/>
      <c r="R28" s="83"/>
      <c r="S28" s="390" t="s">
        <v>26</v>
      </c>
      <c r="T28" s="390"/>
      <c r="U28" s="390"/>
      <c r="V28" s="390"/>
      <c r="W28" s="83"/>
      <c r="X28" s="113"/>
    </row>
    <row r="29" spans="1:24" ht="10.5" customHeight="1">
      <c r="A29" s="115"/>
      <c r="B29" s="24">
        <v>70</v>
      </c>
      <c r="C29" s="24">
        <v>63</v>
      </c>
      <c r="D29" s="24">
        <v>67</v>
      </c>
      <c r="E29" s="24">
        <v>68</v>
      </c>
      <c r="F29" s="24">
        <v>97</v>
      </c>
      <c r="G29" s="24">
        <v>88</v>
      </c>
      <c r="H29" s="24">
        <v>99</v>
      </c>
      <c r="I29" s="24">
        <v>87</v>
      </c>
      <c r="J29" s="24">
        <v>94</v>
      </c>
      <c r="K29" s="24">
        <v>91</v>
      </c>
      <c r="L29" s="24">
        <v>60</v>
      </c>
      <c r="M29" s="24">
        <v>64</v>
      </c>
      <c r="N29" s="100"/>
      <c r="O29" s="83"/>
      <c r="P29" s="83"/>
      <c r="Q29" s="83"/>
      <c r="R29" s="83"/>
      <c r="S29" s="390" t="s">
        <v>30</v>
      </c>
      <c r="T29" s="390"/>
      <c r="U29" s="390"/>
      <c r="V29" s="390"/>
      <c r="W29" s="83"/>
      <c r="X29" s="113"/>
    </row>
    <row r="30" spans="1:24" ht="10.5" customHeight="1">
      <c r="A30" s="115"/>
      <c r="B30" s="24">
        <v>111</v>
      </c>
      <c r="C30" s="24">
        <v>98</v>
      </c>
      <c r="D30" s="24">
        <v>121</v>
      </c>
      <c r="E30" s="24">
        <v>99</v>
      </c>
      <c r="F30" s="24">
        <v>137</v>
      </c>
      <c r="G30" s="24">
        <v>117</v>
      </c>
      <c r="H30" s="24">
        <v>153</v>
      </c>
      <c r="I30" s="24">
        <v>112</v>
      </c>
      <c r="J30" s="24">
        <v>94</v>
      </c>
      <c r="K30" s="24">
        <v>89</v>
      </c>
      <c r="L30" s="24">
        <v>84</v>
      </c>
      <c r="M30" s="24">
        <v>73</v>
      </c>
      <c r="N30" s="100"/>
      <c r="O30" s="83"/>
      <c r="P30" s="83"/>
      <c r="Q30" s="83"/>
      <c r="R30" s="83"/>
      <c r="S30" s="390" t="s">
        <v>33</v>
      </c>
      <c r="T30" s="390"/>
      <c r="U30" s="390"/>
      <c r="V30" s="390"/>
      <c r="W30" s="83"/>
      <c r="X30" s="113"/>
    </row>
    <row r="31" spans="1:24" ht="10.5" customHeight="1">
      <c r="A31" s="115"/>
      <c r="B31" s="24">
        <v>61</v>
      </c>
      <c r="C31" s="24">
        <v>50</v>
      </c>
      <c r="D31" s="24">
        <v>57</v>
      </c>
      <c r="E31" s="24">
        <v>70</v>
      </c>
      <c r="F31" s="24">
        <v>90</v>
      </c>
      <c r="G31" s="24">
        <v>79</v>
      </c>
      <c r="H31" s="24">
        <v>87</v>
      </c>
      <c r="I31" s="24">
        <v>95</v>
      </c>
      <c r="J31" s="24">
        <v>85</v>
      </c>
      <c r="K31" s="24">
        <v>62</v>
      </c>
      <c r="L31" s="24">
        <v>51</v>
      </c>
      <c r="M31" s="24">
        <v>44</v>
      </c>
      <c r="N31" s="100"/>
      <c r="O31" s="83"/>
      <c r="P31" s="83"/>
      <c r="Q31" s="83"/>
      <c r="R31" s="83"/>
      <c r="S31" s="390" t="s">
        <v>36</v>
      </c>
      <c r="T31" s="390"/>
      <c r="U31" s="390"/>
      <c r="V31" s="390"/>
      <c r="W31" s="83"/>
      <c r="X31" s="113"/>
    </row>
    <row r="32" spans="1:24" ht="6.75" customHeight="1">
      <c r="A32" s="115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100"/>
      <c r="O32" s="72"/>
      <c r="P32" s="72"/>
      <c r="Q32" s="72"/>
      <c r="R32" s="72"/>
      <c r="S32" s="72"/>
      <c r="T32" s="72"/>
      <c r="U32" s="72"/>
      <c r="V32" s="72"/>
      <c r="W32" s="72"/>
      <c r="X32" s="113"/>
    </row>
    <row r="33" spans="1:24" s="77" customFormat="1" ht="10.5" customHeight="1">
      <c r="A33" s="118"/>
      <c r="B33" s="17">
        <f aca="true" t="shared" si="4" ref="B33:M33">SUM(B34:B38)</f>
        <v>384</v>
      </c>
      <c r="C33" s="17">
        <f t="shared" si="4"/>
        <v>362</v>
      </c>
      <c r="D33" s="17">
        <f t="shared" si="4"/>
        <v>494</v>
      </c>
      <c r="E33" s="17">
        <f t="shared" si="4"/>
        <v>483</v>
      </c>
      <c r="F33" s="17">
        <f t="shared" si="4"/>
        <v>630</v>
      </c>
      <c r="G33" s="17">
        <f t="shared" si="4"/>
        <v>629</v>
      </c>
      <c r="H33" s="17">
        <f t="shared" si="4"/>
        <v>573</v>
      </c>
      <c r="I33" s="17">
        <f t="shared" si="4"/>
        <v>515</v>
      </c>
      <c r="J33" s="17">
        <f t="shared" si="4"/>
        <v>492</v>
      </c>
      <c r="K33" s="17">
        <f t="shared" si="4"/>
        <v>462</v>
      </c>
      <c r="L33" s="17">
        <f t="shared" si="4"/>
        <v>349</v>
      </c>
      <c r="M33" s="17">
        <f t="shared" si="4"/>
        <v>371</v>
      </c>
      <c r="N33" s="102"/>
      <c r="O33" s="391" t="s">
        <v>77</v>
      </c>
      <c r="P33" s="391"/>
      <c r="Q33" s="391"/>
      <c r="R33" s="391"/>
      <c r="S33" s="391"/>
      <c r="T33" s="391"/>
      <c r="U33" s="391"/>
      <c r="V33" s="391"/>
      <c r="W33" s="79"/>
      <c r="X33" s="112"/>
    </row>
    <row r="34" spans="1:24" ht="10.5" customHeight="1">
      <c r="A34" s="115"/>
      <c r="B34" s="24">
        <v>102</v>
      </c>
      <c r="C34" s="24">
        <v>116</v>
      </c>
      <c r="D34" s="24">
        <v>128</v>
      </c>
      <c r="E34" s="24">
        <v>152</v>
      </c>
      <c r="F34" s="24">
        <v>181</v>
      </c>
      <c r="G34" s="24">
        <v>204</v>
      </c>
      <c r="H34" s="24">
        <v>151</v>
      </c>
      <c r="I34" s="24">
        <v>149</v>
      </c>
      <c r="J34" s="24">
        <v>134</v>
      </c>
      <c r="K34" s="24">
        <v>133</v>
      </c>
      <c r="L34" s="24">
        <v>86</v>
      </c>
      <c r="M34" s="24">
        <v>120</v>
      </c>
      <c r="N34" s="100"/>
      <c r="O34" s="83"/>
      <c r="P34" s="83"/>
      <c r="Q34" s="83"/>
      <c r="R34" s="83"/>
      <c r="S34" s="390" t="s">
        <v>25</v>
      </c>
      <c r="T34" s="390"/>
      <c r="U34" s="390"/>
      <c r="V34" s="390"/>
      <c r="W34" s="83"/>
      <c r="X34" s="113"/>
    </row>
    <row r="35" spans="1:24" ht="10.5" customHeight="1">
      <c r="A35" s="115"/>
      <c r="B35" s="24">
        <v>48</v>
      </c>
      <c r="C35" s="24">
        <v>59</v>
      </c>
      <c r="D35" s="24">
        <v>83</v>
      </c>
      <c r="E35" s="24">
        <v>98</v>
      </c>
      <c r="F35" s="24">
        <v>121</v>
      </c>
      <c r="G35" s="24">
        <v>120</v>
      </c>
      <c r="H35" s="24">
        <v>119</v>
      </c>
      <c r="I35" s="24">
        <v>94</v>
      </c>
      <c r="J35" s="24">
        <v>77</v>
      </c>
      <c r="K35" s="24">
        <v>66</v>
      </c>
      <c r="L35" s="24">
        <v>60</v>
      </c>
      <c r="M35" s="24">
        <v>54</v>
      </c>
      <c r="N35" s="100"/>
      <c r="O35" s="83"/>
      <c r="P35" s="83"/>
      <c r="Q35" s="83"/>
      <c r="R35" s="83"/>
      <c r="S35" s="390" t="s">
        <v>26</v>
      </c>
      <c r="T35" s="390"/>
      <c r="U35" s="390"/>
      <c r="V35" s="390"/>
      <c r="W35" s="83"/>
      <c r="X35" s="113"/>
    </row>
    <row r="36" spans="1:24" ht="10.5" customHeight="1">
      <c r="A36" s="115"/>
      <c r="B36" s="24">
        <v>96</v>
      </c>
      <c r="C36" s="24">
        <v>69</v>
      </c>
      <c r="D36" s="24">
        <v>119</v>
      </c>
      <c r="E36" s="24">
        <v>94</v>
      </c>
      <c r="F36" s="24">
        <v>137</v>
      </c>
      <c r="G36" s="24">
        <v>120</v>
      </c>
      <c r="H36" s="24">
        <v>109</v>
      </c>
      <c r="I36" s="24">
        <v>107</v>
      </c>
      <c r="J36" s="24">
        <v>101</v>
      </c>
      <c r="K36" s="24">
        <v>104</v>
      </c>
      <c r="L36" s="24">
        <v>87</v>
      </c>
      <c r="M36" s="24">
        <v>80</v>
      </c>
      <c r="N36" s="100"/>
      <c r="O36" s="83"/>
      <c r="P36" s="83"/>
      <c r="Q36" s="83"/>
      <c r="R36" s="83"/>
      <c r="S36" s="390" t="s">
        <v>30</v>
      </c>
      <c r="T36" s="390"/>
      <c r="U36" s="390"/>
      <c r="V36" s="390"/>
      <c r="W36" s="83"/>
      <c r="X36" s="113"/>
    </row>
    <row r="37" spans="1:24" ht="10.5" customHeight="1">
      <c r="A37" s="115"/>
      <c r="B37" s="24">
        <v>50</v>
      </c>
      <c r="C37" s="24">
        <v>48</v>
      </c>
      <c r="D37" s="24">
        <v>69</v>
      </c>
      <c r="E37" s="24">
        <v>53</v>
      </c>
      <c r="F37" s="24">
        <v>78</v>
      </c>
      <c r="G37" s="24">
        <v>76</v>
      </c>
      <c r="H37" s="24">
        <v>96</v>
      </c>
      <c r="I37" s="24">
        <v>87</v>
      </c>
      <c r="J37" s="24">
        <v>100</v>
      </c>
      <c r="K37" s="24">
        <v>89</v>
      </c>
      <c r="L37" s="24">
        <v>65</v>
      </c>
      <c r="M37" s="24">
        <v>61</v>
      </c>
      <c r="N37" s="100"/>
      <c r="O37" s="83"/>
      <c r="P37" s="83"/>
      <c r="Q37" s="83"/>
      <c r="R37" s="83"/>
      <c r="S37" s="390" t="s">
        <v>33</v>
      </c>
      <c r="T37" s="390"/>
      <c r="U37" s="390"/>
      <c r="V37" s="390"/>
      <c r="W37" s="83"/>
      <c r="X37" s="113"/>
    </row>
    <row r="38" spans="1:24" ht="10.5" customHeight="1">
      <c r="A38" s="115"/>
      <c r="B38" s="24">
        <v>88</v>
      </c>
      <c r="C38" s="24">
        <v>70</v>
      </c>
      <c r="D38" s="24">
        <v>95</v>
      </c>
      <c r="E38" s="24">
        <v>86</v>
      </c>
      <c r="F38" s="24">
        <v>113</v>
      </c>
      <c r="G38" s="24">
        <v>109</v>
      </c>
      <c r="H38" s="24">
        <v>98</v>
      </c>
      <c r="I38" s="24">
        <v>78</v>
      </c>
      <c r="J38" s="24">
        <v>80</v>
      </c>
      <c r="K38" s="24">
        <v>70</v>
      </c>
      <c r="L38" s="24">
        <v>51</v>
      </c>
      <c r="M38" s="24">
        <v>56</v>
      </c>
      <c r="N38" s="100"/>
      <c r="O38" s="83"/>
      <c r="P38" s="83"/>
      <c r="Q38" s="83"/>
      <c r="R38" s="83"/>
      <c r="S38" s="390" t="s">
        <v>36</v>
      </c>
      <c r="T38" s="390"/>
      <c r="U38" s="390"/>
      <c r="V38" s="390"/>
      <c r="W38" s="83"/>
      <c r="X38" s="113"/>
    </row>
    <row r="39" spans="1:24" ht="6.75" customHeight="1">
      <c r="A39" s="115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100"/>
      <c r="O39" s="83"/>
      <c r="P39" s="83"/>
      <c r="Q39" s="83"/>
      <c r="R39" s="83"/>
      <c r="S39" s="83"/>
      <c r="T39" s="83"/>
      <c r="U39" s="83"/>
      <c r="V39" s="83"/>
      <c r="W39" s="83"/>
      <c r="X39" s="113"/>
    </row>
    <row r="40" spans="1:24" s="77" customFormat="1" ht="10.5" customHeight="1">
      <c r="A40" s="118"/>
      <c r="B40" s="17">
        <f aca="true" t="shared" si="5" ref="B40:M40">SUM(B41:B46)</f>
        <v>345</v>
      </c>
      <c r="C40" s="17">
        <f t="shared" si="5"/>
        <v>281</v>
      </c>
      <c r="D40" s="17">
        <f t="shared" si="5"/>
        <v>393</v>
      </c>
      <c r="E40" s="17">
        <f t="shared" si="5"/>
        <v>325</v>
      </c>
      <c r="F40" s="17">
        <f t="shared" si="5"/>
        <v>474</v>
      </c>
      <c r="G40" s="17">
        <f t="shared" si="5"/>
        <v>430</v>
      </c>
      <c r="H40" s="17">
        <f t="shared" si="5"/>
        <v>460</v>
      </c>
      <c r="I40" s="17">
        <f t="shared" si="5"/>
        <v>438</v>
      </c>
      <c r="J40" s="17">
        <f t="shared" si="5"/>
        <v>387</v>
      </c>
      <c r="K40" s="17">
        <f t="shared" si="5"/>
        <v>347</v>
      </c>
      <c r="L40" s="17">
        <f t="shared" si="5"/>
        <v>305</v>
      </c>
      <c r="M40" s="17">
        <f t="shared" si="5"/>
        <v>293</v>
      </c>
      <c r="N40" s="102"/>
      <c r="O40" s="391" t="s">
        <v>78</v>
      </c>
      <c r="P40" s="391"/>
      <c r="Q40" s="391"/>
      <c r="R40" s="391"/>
      <c r="S40" s="391"/>
      <c r="T40" s="391"/>
      <c r="U40" s="391"/>
      <c r="V40" s="391"/>
      <c r="W40" s="79"/>
      <c r="X40" s="112"/>
    </row>
    <row r="41" spans="1:24" ht="10.5" customHeight="1">
      <c r="A41" s="115"/>
      <c r="B41" s="24">
        <v>36</v>
      </c>
      <c r="C41" s="24">
        <v>33</v>
      </c>
      <c r="D41" s="24">
        <v>62</v>
      </c>
      <c r="E41" s="24">
        <v>57</v>
      </c>
      <c r="F41" s="24">
        <v>70</v>
      </c>
      <c r="G41" s="24">
        <v>59</v>
      </c>
      <c r="H41" s="24">
        <v>76</v>
      </c>
      <c r="I41" s="24">
        <v>56</v>
      </c>
      <c r="J41" s="24">
        <v>46</v>
      </c>
      <c r="K41" s="24">
        <v>38</v>
      </c>
      <c r="L41" s="24">
        <v>42</v>
      </c>
      <c r="M41" s="24">
        <v>39</v>
      </c>
      <c r="N41" s="100"/>
      <c r="O41" s="83"/>
      <c r="P41" s="83"/>
      <c r="Q41" s="83"/>
      <c r="R41" s="83"/>
      <c r="S41" s="390" t="s">
        <v>25</v>
      </c>
      <c r="T41" s="390"/>
      <c r="U41" s="390"/>
      <c r="V41" s="390"/>
      <c r="W41" s="83"/>
      <c r="X41" s="113"/>
    </row>
    <row r="42" spans="1:24" ht="10.5" customHeight="1">
      <c r="A42" s="115"/>
      <c r="B42" s="24">
        <v>55</v>
      </c>
      <c r="C42" s="24">
        <v>44</v>
      </c>
      <c r="D42" s="24">
        <v>66</v>
      </c>
      <c r="E42" s="24">
        <v>48</v>
      </c>
      <c r="F42" s="24">
        <v>71</v>
      </c>
      <c r="G42" s="24">
        <v>69</v>
      </c>
      <c r="H42" s="24">
        <v>81</v>
      </c>
      <c r="I42" s="24">
        <v>67</v>
      </c>
      <c r="J42" s="24">
        <v>75</v>
      </c>
      <c r="K42" s="24">
        <v>56</v>
      </c>
      <c r="L42" s="24">
        <v>52</v>
      </c>
      <c r="M42" s="24">
        <v>57</v>
      </c>
      <c r="N42" s="100"/>
      <c r="O42" s="83"/>
      <c r="P42" s="83"/>
      <c r="Q42" s="83"/>
      <c r="R42" s="83"/>
      <c r="S42" s="390" t="s">
        <v>26</v>
      </c>
      <c r="T42" s="390"/>
      <c r="U42" s="390"/>
      <c r="V42" s="390"/>
      <c r="W42" s="83"/>
      <c r="X42" s="113"/>
    </row>
    <row r="43" spans="1:24" ht="10.5" customHeight="1">
      <c r="A43" s="115"/>
      <c r="B43" s="24">
        <v>50</v>
      </c>
      <c r="C43" s="24">
        <v>44</v>
      </c>
      <c r="D43" s="24">
        <v>36</v>
      </c>
      <c r="E43" s="24">
        <v>48</v>
      </c>
      <c r="F43" s="24">
        <v>77</v>
      </c>
      <c r="G43" s="24">
        <v>62</v>
      </c>
      <c r="H43" s="24">
        <v>70</v>
      </c>
      <c r="I43" s="24">
        <v>90</v>
      </c>
      <c r="J43" s="24">
        <v>58</v>
      </c>
      <c r="K43" s="24">
        <v>59</v>
      </c>
      <c r="L43" s="24">
        <v>45</v>
      </c>
      <c r="M43" s="24">
        <v>38</v>
      </c>
      <c r="N43" s="100"/>
      <c r="O43" s="83"/>
      <c r="P43" s="83"/>
      <c r="Q43" s="83"/>
      <c r="R43" s="83"/>
      <c r="S43" s="390" t="s">
        <v>30</v>
      </c>
      <c r="T43" s="390"/>
      <c r="U43" s="390"/>
      <c r="V43" s="390"/>
      <c r="W43" s="83"/>
      <c r="X43" s="113"/>
    </row>
    <row r="44" spans="1:24" ht="10.5" customHeight="1">
      <c r="A44" s="115"/>
      <c r="B44" s="24">
        <v>42</v>
      </c>
      <c r="C44" s="24">
        <v>29</v>
      </c>
      <c r="D44" s="24">
        <v>45</v>
      </c>
      <c r="E44" s="24">
        <v>38</v>
      </c>
      <c r="F44" s="24">
        <v>56</v>
      </c>
      <c r="G44" s="24">
        <v>54</v>
      </c>
      <c r="H44" s="24">
        <v>62</v>
      </c>
      <c r="I44" s="24">
        <v>58</v>
      </c>
      <c r="J44" s="24">
        <v>56</v>
      </c>
      <c r="K44" s="24">
        <v>47</v>
      </c>
      <c r="L44" s="24">
        <v>38</v>
      </c>
      <c r="M44" s="24">
        <v>27</v>
      </c>
      <c r="N44" s="100"/>
      <c r="O44" s="83"/>
      <c r="P44" s="83"/>
      <c r="Q44" s="83"/>
      <c r="R44" s="83"/>
      <c r="S44" s="390" t="s">
        <v>33</v>
      </c>
      <c r="T44" s="390"/>
      <c r="U44" s="390"/>
      <c r="V44" s="390"/>
      <c r="W44" s="83"/>
      <c r="X44" s="113"/>
    </row>
    <row r="45" spans="1:24" ht="10.5" customHeight="1">
      <c r="A45" s="115"/>
      <c r="B45" s="24">
        <v>83</v>
      </c>
      <c r="C45" s="24">
        <v>64</v>
      </c>
      <c r="D45" s="24">
        <v>102</v>
      </c>
      <c r="E45" s="24">
        <v>81</v>
      </c>
      <c r="F45" s="24">
        <v>110</v>
      </c>
      <c r="G45" s="24">
        <v>105</v>
      </c>
      <c r="H45" s="24">
        <v>85</v>
      </c>
      <c r="I45" s="24">
        <v>94</v>
      </c>
      <c r="J45" s="24">
        <v>73</v>
      </c>
      <c r="K45" s="24">
        <v>67</v>
      </c>
      <c r="L45" s="24">
        <v>59</v>
      </c>
      <c r="M45" s="24">
        <v>63</v>
      </c>
      <c r="N45" s="100"/>
      <c r="O45" s="83"/>
      <c r="P45" s="83"/>
      <c r="Q45" s="83"/>
      <c r="R45" s="83"/>
      <c r="S45" s="390" t="s">
        <v>36</v>
      </c>
      <c r="T45" s="390"/>
      <c r="U45" s="390"/>
      <c r="V45" s="390"/>
      <c r="W45" s="83"/>
      <c r="X45" s="113"/>
    </row>
    <row r="46" spans="1:24" ht="10.5" customHeight="1">
      <c r="A46" s="115"/>
      <c r="B46" s="24">
        <v>79</v>
      </c>
      <c r="C46" s="24">
        <v>67</v>
      </c>
      <c r="D46" s="24">
        <v>82</v>
      </c>
      <c r="E46" s="24">
        <v>53</v>
      </c>
      <c r="F46" s="24">
        <v>90</v>
      </c>
      <c r="G46" s="24">
        <v>81</v>
      </c>
      <c r="H46" s="24">
        <v>86</v>
      </c>
      <c r="I46" s="24">
        <v>73</v>
      </c>
      <c r="J46" s="24">
        <v>79</v>
      </c>
      <c r="K46" s="24">
        <v>80</v>
      </c>
      <c r="L46" s="24">
        <v>69</v>
      </c>
      <c r="M46" s="24">
        <v>69</v>
      </c>
      <c r="N46" s="100"/>
      <c r="O46" s="83"/>
      <c r="P46" s="83"/>
      <c r="Q46" s="83"/>
      <c r="R46" s="83"/>
      <c r="S46" s="390" t="s">
        <v>37</v>
      </c>
      <c r="T46" s="390"/>
      <c r="U46" s="390"/>
      <c r="V46" s="390"/>
      <c r="W46" s="83"/>
      <c r="X46" s="113"/>
    </row>
    <row r="47" spans="1:24" ht="6.75" customHeight="1">
      <c r="A47" s="115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N47" s="100"/>
      <c r="O47" s="83"/>
      <c r="P47" s="83"/>
      <c r="Q47" s="83"/>
      <c r="R47" s="83"/>
      <c r="S47" s="83"/>
      <c r="T47" s="83"/>
      <c r="U47" s="83"/>
      <c r="V47" s="83"/>
      <c r="W47" s="83"/>
      <c r="X47" s="113"/>
    </row>
    <row r="48" spans="1:24" s="77" customFormat="1" ht="10.5" customHeight="1">
      <c r="A48" s="118"/>
      <c r="B48" s="17">
        <f aca="true" t="shared" si="6" ref="B48:M48">SUM(B49:B51)</f>
        <v>281</v>
      </c>
      <c r="C48" s="17">
        <f t="shared" si="6"/>
        <v>241</v>
      </c>
      <c r="D48" s="17">
        <f t="shared" si="6"/>
        <v>297</v>
      </c>
      <c r="E48" s="17">
        <f t="shared" si="6"/>
        <v>305</v>
      </c>
      <c r="F48" s="17">
        <f t="shared" si="6"/>
        <v>427</v>
      </c>
      <c r="G48" s="17">
        <f t="shared" si="6"/>
        <v>438</v>
      </c>
      <c r="H48" s="17">
        <f t="shared" si="6"/>
        <v>490</v>
      </c>
      <c r="I48" s="17">
        <f t="shared" si="6"/>
        <v>404</v>
      </c>
      <c r="J48" s="17">
        <f t="shared" si="6"/>
        <v>388</v>
      </c>
      <c r="K48" s="17">
        <f t="shared" si="6"/>
        <v>369</v>
      </c>
      <c r="L48" s="17">
        <f t="shared" si="6"/>
        <v>306</v>
      </c>
      <c r="M48" s="17">
        <f t="shared" si="6"/>
        <v>255</v>
      </c>
      <c r="N48" s="102"/>
      <c r="O48" s="391" t="s">
        <v>79</v>
      </c>
      <c r="P48" s="391"/>
      <c r="Q48" s="391"/>
      <c r="R48" s="391"/>
      <c r="S48" s="391"/>
      <c r="T48" s="391"/>
      <c r="U48" s="391"/>
      <c r="V48" s="391"/>
      <c r="W48" s="79"/>
      <c r="X48" s="112"/>
    </row>
    <row r="49" spans="1:24" ht="10.5" customHeight="1">
      <c r="A49" s="115"/>
      <c r="B49" s="24">
        <v>120</v>
      </c>
      <c r="C49" s="24">
        <v>101</v>
      </c>
      <c r="D49" s="24">
        <v>125</v>
      </c>
      <c r="E49" s="24">
        <v>127</v>
      </c>
      <c r="F49" s="24">
        <v>188</v>
      </c>
      <c r="G49" s="24">
        <v>186</v>
      </c>
      <c r="H49" s="24">
        <v>210</v>
      </c>
      <c r="I49" s="24">
        <v>176</v>
      </c>
      <c r="J49" s="24">
        <v>162</v>
      </c>
      <c r="K49" s="24">
        <v>159</v>
      </c>
      <c r="L49" s="24">
        <v>137</v>
      </c>
      <c r="M49" s="24">
        <v>112</v>
      </c>
      <c r="N49" s="100"/>
      <c r="O49" s="83"/>
      <c r="P49" s="83"/>
      <c r="Q49" s="83"/>
      <c r="R49" s="83"/>
      <c r="S49" s="390" t="s">
        <v>25</v>
      </c>
      <c r="T49" s="390"/>
      <c r="U49" s="390"/>
      <c r="V49" s="390"/>
      <c r="W49" s="83"/>
      <c r="X49" s="113"/>
    </row>
    <row r="50" spans="1:24" ht="10.5" customHeight="1">
      <c r="A50" s="115"/>
      <c r="B50" s="24">
        <v>59</v>
      </c>
      <c r="C50" s="24">
        <v>53</v>
      </c>
      <c r="D50" s="24">
        <v>70</v>
      </c>
      <c r="E50" s="24">
        <v>68</v>
      </c>
      <c r="F50" s="24">
        <v>114</v>
      </c>
      <c r="G50" s="24">
        <v>111</v>
      </c>
      <c r="H50" s="24">
        <v>100</v>
      </c>
      <c r="I50" s="24">
        <v>64</v>
      </c>
      <c r="J50" s="24">
        <v>72</v>
      </c>
      <c r="K50" s="24">
        <v>60</v>
      </c>
      <c r="L50" s="24">
        <v>58</v>
      </c>
      <c r="M50" s="24">
        <v>48</v>
      </c>
      <c r="N50" s="100"/>
      <c r="O50" s="83"/>
      <c r="P50" s="83"/>
      <c r="Q50" s="83"/>
      <c r="R50" s="83"/>
      <c r="S50" s="390" t="s">
        <v>26</v>
      </c>
      <c r="T50" s="390"/>
      <c r="U50" s="390"/>
      <c r="V50" s="390"/>
      <c r="W50" s="83"/>
      <c r="X50" s="113"/>
    </row>
    <row r="51" spans="1:24" ht="10.5" customHeight="1">
      <c r="A51" s="115"/>
      <c r="B51" s="24">
        <v>102</v>
      </c>
      <c r="C51" s="24">
        <v>87</v>
      </c>
      <c r="D51" s="24">
        <v>102</v>
      </c>
      <c r="E51" s="24">
        <v>110</v>
      </c>
      <c r="F51" s="24">
        <v>125</v>
      </c>
      <c r="G51" s="24">
        <v>141</v>
      </c>
      <c r="H51" s="24">
        <v>180</v>
      </c>
      <c r="I51" s="24">
        <v>164</v>
      </c>
      <c r="J51" s="24">
        <v>154</v>
      </c>
      <c r="K51" s="24">
        <v>150</v>
      </c>
      <c r="L51" s="24">
        <v>111</v>
      </c>
      <c r="M51" s="24">
        <v>95</v>
      </c>
      <c r="N51" s="100"/>
      <c r="O51" s="83"/>
      <c r="P51" s="83"/>
      <c r="Q51" s="83"/>
      <c r="R51" s="83"/>
      <c r="S51" s="390" t="s">
        <v>30</v>
      </c>
      <c r="T51" s="390"/>
      <c r="U51" s="390"/>
      <c r="V51" s="390"/>
      <c r="W51" s="83"/>
      <c r="X51" s="113"/>
    </row>
    <row r="52" spans="1:24" ht="6.75" customHeight="1">
      <c r="A52" s="115"/>
      <c r="B52" s="24"/>
      <c r="C52" s="24"/>
      <c r="D52" s="24"/>
      <c r="E52" s="24"/>
      <c r="F52" s="24"/>
      <c r="G52" s="24"/>
      <c r="H52" s="24"/>
      <c r="I52" s="24"/>
      <c r="J52" s="24"/>
      <c r="K52" s="24"/>
      <c r="N52" s="100"/>
      <c r="O52" s="108"/>
      <c r="P52" s="108"/>
      <c r="Q52" s="108"/>
      <c r="R52" s="73"/>
      <c r="S52" s="72"/>
      <c r="T52" s="72"/>
      <c r="U52" s="72"/>
      <c r="V52" s="72"/>
      <c r="W52" s="72"/>
      <c r="X52" s="115"/>
    </row>
    <row r="53" spans="1:24" s="77" customFormat="1" ht="10.5" customHeight="1">
      <c r="A53" s="118"/>
      <c r="B53" s="17">
        <f aca="true" t="shared" si="7" ref="B53:M53">SUM(B54:B61)</f>
        <v>751</v>
      </c>
      <c r="C53" s="17">
        <f t="shared" si="7"/>
        <v>683</v>
      </c>
      <c r="D53" s="17">
        <f t="shared" si="7"/>
        <v>980</v>
      </c>
      <c r="E53" s="17">
        <f t="shared" si="7"/>
        <v>1010</v>
      </c>
      <c r="F53" s="17">
        <f t="shared" si="7"/>
        <v>1228</v>
      </c>
      <c r="G53" s="17">
        <f t="shared" si="7"/>
        <v>1193</v>
      </c>
      <c r="H53" s="17">
        <f t="shared" si="7"/>
        <v>1178</v>
      </c>
      <c r="I53" s="17">
        <f t="shared" si="7"/>
        <v>1053</v>
      </c>
      <c r="J53" s="17">
        <f t="shared" si="7"/>
        <v>994</v>
      </c>
      <c r="K53" s="17">
        <f t="shared" si="7"/>
        <v>890</v>
      </c>
      <c r="L53" s="17">
        <f t="shared" si="7"/>
        <v>784</v>
      </c>
      <c r="M53" s="17">
        <f t="shared" si="7"/>
        <v>742</v>
      </c>
      <c r="N53" s="102"/>
      <c r="O53" s="391" t="s">
        <v>80</v>
      </c>
      <c r="P53" s="391"/>
      <c r="Q53" s="391"/>
      <c r="R53" s="391"/>
      <c r="S53" s="391"/>
      <c r="T53" s="391"/>
      <c r="U53" s="391"/>
      <c r="V53" s="391"/>
      <c r="W53" s="79"/>
      <c r="X53" s="112"/>
    </row>
    <row r="54" spans="1:24" ht="10.5" customHeight="1">
      <c r="A54" s="115"/>
      <c r="B54" s="24">
        <v>71</v>
      </c>
      <c r="C54" s="24">
        <v>69</v>
      </c>
      <c r="D54" s="24">
        <v>81</v>
      </c>
      <c r="E54" s="24">
        <v>108</v>
      </c>
      <c r="F54" s="24">
        <v>112</v>
      </c>
      <c r="G54" s="24">
        <v>117</v>
      </c>
      <c r="H54" s="24">
        <v>111</v>
      </c>
      <c r="I54" s="24">
        <v>86</v>
      </c>
      <c r="J54" s="24">
        <v>89</v>
      </c>
      <c r="K54" s="24">
        <v>90</v>
      </c>
      <c r="L54" s="24">
        <v>86</v>
      </c>
      <c r="M54" s="24">
        <v>71</v>
      </c>
      <c r="N54" s="100"/>
      <c r="O54" s="83"/>
      <c r="P54" s="83"/>
      <c r="Q54" s="83"/>
      <c r="R54" s="83"/>
      <c r="S54" s="390" t="s">
        <v>25</v>
      </c>
      <c r="T54" s="390"/>
      <c r="U54" s="390"/>
      <c r="V54" s="390"/>
      <c r="W54" s="83"/>
      <c r="X54" s="113"/>
    </row>
    <row r="55" spans="1:24" ht="10.5" customHeight="1">
      <c r="A55" s="115"/>
      <c r="B55" s="24">
        <v>125</v>
      </c>
      <c r="C55" s="24">
        <v>118</v>
      </c>
      <c r="D55" s="24">
        <v>152</v>
      </c>
      <c r="E55" s="24">
        <v>157</v>
      </c>
      <c r="F55" s="24">
        <v>209</v>
      </c>
      <c r="G55" s="24">
        <v>235</v>
      </c>
      <c r="H55" s="24">
        <v>200</v>
      </c>
      <c r="I55" s="24">
        <v>199</v>
      </c>
      <c r="J55" s="24">
        <v>193</v>
      </c>
      <c r="K55" s="24">
        <v>171</v>
      </c>
      <c r="L55" s="24">
        <v>137</v>
      </c>
      <c r="M55" s="24">
        <v>144</v>
      </c>
      <c r="N55" s="100"/>
      <c r="O55" s="83"/>
      <c r="P55" s="83"/>
      <c r="Q55" s="83"/>
      <c r="R55" s="83"/>
      <c r="S55" s="390" t="s">
        <v>26</v>
      </c>
      <c r="T55" s="390"/>
      <c r="U55" s="390"/>
      <c r="V55" s="390"/>
      <c r="W55" s="83"/>
      <c r="X55" s="113"/>
    </row>
    <row r="56" spans="1:24" ht="10.5" customHeight="1">
      <c r="A56" s="115"/>
      <c r="B56" s="24">
        <v>68</v>
      </c>
      <c r="C56" s="24">
        <v>79</v>
      </c>
      <c r="D56" s="24">
        <v>110</v>
      </c>
      <c r="E56" s="24">
        <v>147</v>
      </c>
      <c r="F56" s="24">
        <v>146</v>
      </c>
      <c r="G56" s="24">
        <v>125</v>
      </c>
      <c r="H56" s="24">
        <v>117</v>
      </c>
      <c r="I56" s="24">
        <v>119</v>
      </c>
      <c r="J56" s="24">
        <v>106</v>
      </c>
      <c r="K56" s="24">
        <v>80</v>
      </c>
      <c r="L56" s="24">
        <v>77</v>
      </c>
      <c r="M56" s="24">
        <v>72</v>
      </c>
      <c r="N56" s="100"/>
      <c r="O56" s="83"/>
      <c r="P56" s="83"/>
      <c r="Q56" s="83"/>
      <c r="R56" s="83"/>
      <c r="S56" s="390" t="s">
        <v>30</v>
      </c>
      <c r="T56" s="390"/>
      <c r="U56" s="390"/>
      <c r="V56" s="390"/>
      <c r="W56" s="83"/>
      <c r="X56" s="113"/>
    </row>
    <row r="57" spans="1:24" ht="10.5" customHeight="1">
      <c r="A57" s="115"/>
      <c r="B57" s="24">
        <v>95</v>
      </c>
      <c r="C57" s="24">
        <v>74</v>
      </c>
      <c r="D57" s="24">
        <v>138</v>
      </c>
      <c r="E57" s="24">
        <v>129</v>
      </c>
      <c r="F57" s="24">
        <v>124</v>
      </c>
      <c r="G57" s="24">
        <v>125</v>
      </c>
      <c r="H57" s="24">
        <v>133</v>
      </c>
      <c r="I57" s="24">
        <v>122</v>
      </c>
      <c r="J57" s="24">
        <v>119</v>
      </c>
      <c r="K57" s="24">
        <v>107</v>
      </c>
      <c r="L57" s="24">
        <v>87</v>
      </c>
      <c r="M57" s="24">
        <v>85</v>
      </c>
      <c r="N57" s="100"/>
      <c r="O57" s="83"/>
      <c r="P57" s="83"/>
      <c r="Q57" s="83"/>
      <c r="R57" s="83"/>
      <c r="S57" s="390" t="s">
        <v>33</v>
      </c>
      <c r="T57" s="390"/>
      <c r="U57" s="390"/>
      <c r="V57" s="390"/>
      <c r="W57" s="83"/>
      <c r="X57" s="113"/>
    </row>
    <row r="58" spans="1:26" ht="10.5" customHeight="1">
      <c r="A58" s="115"/>
      <c r="B58" s="24">
        <v>53</v>
      </c>
      <c r="C58" s="24">
        <v>56</v>
      </c>
      <c r="D58" s="24">
        <v>63</v>
      </c>
      <c r="E58" s="24">
        <v>68</v>
      </c>
      <c r="F58" s="24">
        <v>94</v>
      </c>
      <c r="G58" s="24">
        <v>74</v>
      </c>
      <c r="H58" s="24">
        <v>76</v>
      </c>
      <c r="I58" s="24">
        <v>76</v>
      </c>
      <c r="J58" s="24">
        <v>65</v>
      </c>
      <c r="K58" s="24">
        <v>52</v>
      </c>
      <c r="L58" s="24">
        <v>52</v>
      </c>
      <c r="M58" s="24">
        <v>48</v>
      </c>
      <c r="N58" s="100"/>
      <c r="O58" s="83"/>
      <c r="P58" s="83"/>
      <c r="Q58" s="83"/>
      <c r="R58" s="83"/>
      <c r="S58" s="390" t="s">
        <v>36</v>
      </c>
      <c r="T58" s="390"/>
      <c r="U58" s="390"/>
      <c r="V58" s="390"/>
      <c r="W58" s="83"/>
      <c r="X58" s="113"/>
      <c r="Y58" s="72"/>
      <c r="Z58" s="72"/>
    </row>
    <row r="59" spans="1:26" ht="10.5" customHeight="1">
      <c r="A59" s="115"/>
      <c r="B59" s="24">
        <v>77</v>
      </c>
      <c r="C59" s="24">
        <v>77</v>
      </c>
      <c r="D59" s="24">
        <v>96</v>
      </c>
      <c r="E59" s="24">
        <v>95</v>
      </c>
      <c r="F59" s="24">
        <v>117</v>
      </c>
      <c r="G59" s="24">
        <v>125</v>
      </c>
      <c r="H59" s="24">
        <v>130</v>
      </c>
      <c r="I59" s="24">
        <v>105</v>
      </c>
      <c r="J59" s="24">
        <v>112</v>
      </c>
      <c r="K59" s="24">
        <v>90</v>
      </c>
      <c r="L59" s="24">
        <v>75</v>
      </c>
      <c r="M59" s="24">
        <v>89</v>
      </c>
      <c r="N59" s="100"/>
      <c r="O59" s="83"/>
      <c r="P59" s="83"/>
      <c r="Q59" s="83"/>
      <c r="R59" s="83"/>
      <c r="S59" s="390" t="s">
        <v>37</v>
      </c>
      <c r="T59" s="390"/>
      <c r="U59" s="390"/>
      <c r="V59" s="390"/>
      <c r="W59" s="83"/>
      <c r="X59" s="113"/>
      <c r="Y59" s="72"/>
      <c r="Z59" s="72"/>
    </row>
    <row r="60" spans="1:24" ht="10.5" customHeight="1">
      <c r="A60" s="115"/>
      <c r="B60" s="24">
        <v>134</v>
      </c>
      <c r="C60" s="24">
        <v>100</v>
      </c>
      <c r="D60" s="24">
        <v>168</v>
      </c>
      <c r="E60" s="24">
        <v>142</v>
      </c>
      <c r="F60" s="24">
        <v>210</v>
      </c>
      <c r="G60" s="24">
        <v>205</v>
      </c>
      <c r="H60" s="24">
        <v>218</v>
      </c>
      <c r="I60" s="24">
        <v>164</v>
      </c>
      <c r="J60" s="24">
        <v>157</v>
      </c>
      <c r="K60" s="24">
        <v>148</v>
      </c>
      <c r="L60" s="24">
        <v>137</v>
      </c>
      <c r="M60" s="24">
        <v>116</v>
      </c>
      <c r="N60" s="100"/>
      <c r="O60" s="83"/>
      <c r="P60" s="83"/>
      <c r="Q60" s="83"/>
      <c r="R60" s="83"/>
      <c r="S60" s="390" t="s">
        <v>68</v>
      </c>
      <c r="T60" s="390"/>
      <c r="U60" s="390"/>
      <c r="V60" s="390"/>
      <c r="W60" s="83"/>
      <c r="X60" s="113"/>
    </row>
    <row r="61" spans="1:24" ht="10.5" customHeight="1">
      <c r="A61" s="115"/>
      <c r="B61" s="24">
        <v>128</v>
      </c>
      <c r="C61" s="24">
        <v>110</v>
      </c>
      <c r="D61" s="24">
        <v>172</v>
      </c>
      <c r="E61" s="24">
        <v>164</v>
      </c>
      <c r="F61" s="24">
        <v>216</v>
      </c>
      <c r="G61" s="24">
        <v>187</v>
      </c>
      <c r="H61" s="24">
        <v>193</v>
      </c>
      <c r="I61" s="24">
        <v>182</v>
      </c>
      <c r="J61" s="24">
        <v>153</v>
      </c>
      <c r="K61" s="24">
        <v>152</v>
      </c>
      <c r="L61" s="24">
        <v>133</v>
      </c>
      <c r="M61" s="24">
        <v>117</v>
      </c>
      <c r="N61" s="100"/>
      <c r="O61" s="83"/>
      <c r="P61" s="83"/>
      <c r="Q61" s="83"/>
      <c r="R61" s="83"/>
      <c r="S61" s="390" t="s">
        <v>69</v>
      </c>
      <c r="T61" s="390"/>
      <c r="U61" s="390"/>
      <c r="V61" s="390"/>
      <c r="W61" s="83"/>
      <c r="X61" s="113"/>
    </row>
    <row r="62" spans="1:24" ht="6.75" customHeight="1">
      <c r="A62" s="115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100"/>
      <c r="O62" s="83"/>
      <c r="P62" s="83"/>
      <c r="Q62" s="83"/>
      <c r="R62" s="83"/>
      <c r="S62" s="83"/>
      <c r="T62" s="83"/>
      <c r="U62" s="83"/>
      <c r="V62" s="83"/>
      <c r="W62" s="83"/>
      <c r="X62" s="113"/>
    </row>
    <row r="63" spans="1:24" s="77" customFormat="1" ht="10.5" customHeight="1">
      <c r="A63" s="118"/>
      <c r="B63" s="17">
        <f aca="true" t="shared" si="8" ref="B63:M63">SUM(B64:B71)</f>
        <v>967</v>
      </c>
      <c r="C63" s="17">
        <f t="shared" si="8"/>
        <v>818</v>
      </c>
      <c r="D63" s="17">
        <f t="shared" si="8"/>
        <v>1049</v>
      </c>
      <c r="E63" s="17">
        <f t="shared" si="8"/>
        <v>968</v>
      </c>
      <c r="F63" s="17">
        <f t="shared" si="8"/>
        <v>1349</v>
      </c>
      <c r="G63" s="17">
        <f t="shared" si="8"/>
        <v>1252</v>
      </c>
      <c r="H63" s="17">
        <f t="shared" si="8"/>
        <v>1188</v>
      </c>
      <c r="I63" s="17">
        <f t="shared" si="8"/>
        <v>1200</v>
      </c>
      <c r="J63" s="17">
        <f t="shared" si="8"/>
        <v>1158</v>
      </c>
      <c r="K63" s="17">
        <f t="shared" si="8"/>
        <v>1108</v>
      </c>
      <c r="L63" s="17">
        <f t="shared" si="8"/>
        <v>914</v>
      </c>
      <c r="M63" s="17">
        <f t="shared" si="8"/>
        <v>898</v>
      </c>
      <c r="N63" s="102"/>
      <c r="O63" s="391" t="s">
        <v>81</v>
      </c>
      <c r="P63" s="391"/>
      <c r="Q63" s="391"/>
      <c r="R63" s="391"/>
      <c r="S63" s="391"/>
      <c r="T63" s="391"/>
      <c r="U63" s="391"/>
      <c r="V63" s="391"/>
      <c r="W63" s="79"/>
      <c r="X63" s="112"/>
    </row>
    <row r="64" spans="1:24" ht="10.5" customHeight="1">
      <c r="A64" s="115"/>
      <c r="B64" s="24">
        <v>37</v>
      </c>
      <c r="C64" s="24">
        <v>37</v>
      </c>
      <c r="D64" s="24">
        <v>56</v>
      </c>
      <c r="E64" s="24">
        <v>45</v>
      </c>
      <c r="F64" s="24">
        <v>66</v>
      </c>
      <c r="G64" s="24">
        <v>58</v>
      </c>
      <c r="H64" s="24">
        <v>58</v>
      </c>
      <c r="I64" s="24">
        <v>72</v>
      </c>
      <c r="J64" s="24">
        <v>72</v>
      </c>
      <c r="K64" s="24">
        <v>63</v>
      </c>
      <c r="L64" s="24">
        <v>48</v>
      </c>
      <c r="M64" s="24">
        <v>42</v>
      </c>
      <c r="N64" s="100"/>
      <c r="O64" s="83"/>
      <c r="P64" s="83"/>
      <c r="Q64" s="83"/>
      <c r="R64" s="83"/>
      <c r="S64" s="390" t="s">
        <v>25</v>
      </c>
      <c r="T64" s="390"/>
      <c r="U64" s="390"/>
      <c r="V64" s="390"/>
      <c r="W64" s="83"/>
      <c r="X64" s="113"/>
    </row>
    <row r="65" spans="1:24" ht="10.5" customHeight="1">
      <c r="A65" s="115"/>
      <c r="B65" s="24">
        <v>129</v>
      </c>
      <c r="C65" s="24">
        <v>123</v>
      </c>
      <c r="D65" s="24">
        <v>145</v>
      </c>
      <c r="E65" s="24">
        <v>153</v>
      </c>
      <c r="F65" s="24">
        <v>212</v>
      </c>
      <c r="G65" s="24">
        <v>183</v>
      </c>
      <c r="H65" s="24">
        <v>191</v>
      </c>
      <c r="I65" s="24">
        <v>171</v>
      </c>
      <c r="J65" s="24">
        <v>150</v>
      </c>
      <c r="K65" s="24">
        <v>166</v>
      </c>
      <c r="L65" s="24">
        <v>141</v>
      </c>
      <c r="M65" s="24">
        <v>159</v>
      </c>
      <c r="N65" s="100"/>
      <c r="O65" s="83"/>
      <c r="P65" s="83"/>
      <c r="Q65" s="83"/>
      <c r="R65" s="83"/>
      <c r="S65" s="390" t="s">
        <v>26</v>
      </c>
      <c r="T65" s="390"/>
      <c r="U65" s="390"/>
      <c r="V65" s="390"/>
      <c r="W65" s="83"/>
      <c r="X65" s="113"/>
    </row>
    <row r="66" spans="1:24" ht="10.5" customHeight="1">
      <c r="A66" s="115"/>
      <c r="B66" s="24">
        <v>188</v>
      </c>
      <c r="C66" s="24">
        <v>127</v>
      </c>
      <c r="D66" s="24">
        <v>180</v>
      </c>
      <c r="E66" s="24">
        <v>156</v>
      </c>
      <c r="F66" s="24">
        <v>215</v>
      </c>
      <c r="G66" s="24">
        <v>213</v>
      </c>
      <c r="H66" s="24">
        <v>207</v>
      </c>
      <c r="I66" s="24">
        <v>223</v>
      </c>
      <c r="J66" s="24">
        <v>245</v>
      </c>
      <c r="K66" s="24">
        <v>233</v>
      </c>
      <c r="L66" s="24">
        <v>191</v>
      </c>
      <c r="M66" s="24">
        <v>178</v>
      </c>
      <c r="N66" s="100"/>
      <c r="O66" s="83"/>
      <c r="P66" s="83"/>
      <c r="Q66" s="83"/>
      <c r="R66" s="83"/>
      <c r="S66" s="390" t="s">
        <v>30</v>
      </c>
      <c r="T66" s="390"/>
      <c r="U66" s="390"/>
      <c r="V66" s="390"/>
      <c r="W66" s="83"/>
      <c r="X66" s="113"/>
    </row>
    <row r="67" spans="1:24" ht="10.5" customHeight="1">
      <c r="A67" s="115"/>
      <c r="B67" s="24">
        <v>121</v>
      </c>
      <c r="C67" s="24">
        <v>111</v>
      </c>
      <c r="D67" s="24">
        <v>137</v>
      </c>
      <c r="E67" s="24">
        <v>135</v>
      </c>
      <c r="F67" s="24">
        <v>179</v>
      </c>
      <c r="G67" s="24">
        <v>196</v>
      </c>
      <c r="H67" s="24">
        <v>172</v>
      </c>
      <c r="I67" s="24">
        <v>192</v>
      </c>
      <c r="J67" s="24">
        <v>154</v>
      </c>
      <c r="K67" s="24">
        <v>163</v>
      </c>
      <c r="L67" s="24">
        <v>106</v>
      </c>
      <c r="M67" s="24">
        <v>101</v>
      </c>
      <c r="N67" s="100"/>
      <c r="O67" s="83"/>
      <c r="P67" s="83"/>
      <c r="Q67" s="83"/>
      <c r="R67" s="83"/>
      <c r="S67" s="390" t="s">
        <v>33</v>
      </c>
      <c r="T67" s="390"/>
      <c r="U67" s="390"/>
      <c r="V67" s="390"/>
      <c r="W67" s="83"/>
      <c r="X67" s="113"/>
    </row>
    <row r="68" spans="1:24" ht="10.5" customHeight="1">
      <c r="A68" s="115"/>
      <c r="B68" s="24">
        <v>117</v>
      </c>
      <c r="C68" s="24">
        <v>112</v>
      </c>
      <c r="D68" s="24">
        <v>131</v>
      </c>
      <c r="E68" s="24">
        <v>123</v>
      </c>
      <c r="F68" s="24">
        <v>188</v>
      </c>
      <c r="G68" s="24">
        <v>151</v>
      </c>
      <c r="H68" s="24">
        <v>155</v>
      </c>
      <c r="I68" s="24">
        <v>155</v>
      </c>
      <c r="J68" s="24">
        <v>151</v>
      </c>
      <c r="K68" s="24">
        <v>130</v>
      </c>
      <c r="L68" s="24">
        <v>132</v>
      </c>
      <c r="M68" s="24">
        <v>110</v>
      </c>
      <c r="N68" s="100"/>
      <c r="O68" s="83"/>
      <c r="P68" s="83"/>
      <c r="Q68" s="83"/>
      <c r="R68" s="83"/>
      <c r="S68" s="390" t="s">
        <v>36</v>
      </c>
      <c r="T68" s="390"/>
      <c r="U68" s="390"/>
      <c r="V68" s="390"/>
      <c r="W68" s="83"/>
      <c r="X68" s="113"/>
    </row>
    <row r="69" spans="1:24" ht="10.5" customHeight="1">
      <c r="A69" s="115"/>
      <c r="B69" s="24">
        <v>94</v>
      </c>
      <c r="C69" s="24">
        <v>102</v>
      </c>
      <c r="D69" s="24">
        <v>107</v>
      </c>
      <c r="E69" s="24">
        <v>79</v>
      </c>
      <c r="F69" s="24">
        <v>118</v>
      </c>
      <c r="G69" s="24">
        <v>94</v>
      </c>
      <c r="H69" s="24">
        <v>99</v>
      </c>
      <c r="I69" s="24">
        <v>92</v>
      </c>
      <c r="J69" s="24">
        <v>108</v>
      </c>
      <c r="K69" s="24">
        <v>106</v>
      </c>
      <c r="L69" s="24">
        <v>88</v>
      </c>
      <c r="M69" s="24">
        <v>92</v>
      </c>
      <c r="N69" s="100"/>
      <c r="O69" s="83"/>
      <c r="P69" s="83"/>
      <c r="Q69" s="83"/>
      <c r="R69" s="83"/>
      <c r="S69" s="390" t="s">
        <v>37</v>
      </c>
      <c r="T69" s="390"/>
      <c r="U69" s="390"/>
      <c r="V69" s="390"/>
      <c r="W69" s="83"/>
      <c r="X69" s="113"/>
    </row>
    <row r="70" spans="1:24" ht="10.5" customHeight="1">
      <c r="A70" s="115"/>
      <c r="B70" s="24">
        <v>153</v>
      </c>
      <c r="C70" s="24">
        <v>130</v>
      </c>
      <c r="D70" s="24">
        <v>153</v>
      </c>
      <c r="E70" s="24">
        <v>153</v>
      </c>
      <c r="F70" s="24">
        <v>168</v>
      </c>
      <c r="G70" s="24">
        <v>175</v>
      </c>
      <c r="H70" s="24">
        <v>171</v>
      </c>
      <c r="I70" s="24">
        <v>161</v>
      </c>
      <c r="J70" s="24">
        <v>131</v>
      </c>
      <c r="K70" s="24">
        <v>109</v>
      </c>
      <c r="L70" s="24">
        <v>105</v>
      </c>
      <c r="M70" s="24">
        <v>106</v>
      </c>
      <c r="N70" s="100"/>
      <c r="O70" s="83"/>
      <c r="P70" s="83"/>
      <c r="Q70" s="83"/>
      <c r="R70" s="83"/>
      <c r="S70" s="390" t="s">
        <v>68</v>
      </c>
      <c r="T70" s="390"/>
      <c r="U70" s="390"/>
      <c r="V70" s="390"/>
      <c r="W70" s="83"/>
      <c r="X70" s="113"/>
    </row>
    <row r="71" spans="1:24" ht="10.5" customHeight="1">
      <c r="A71" s="115"/>
      <c r="B71" s="24">
        <v>128</v>
      </c>
      <c r="C71" s="24">
        <v>76</v>
      </c>
      <c r="D71" s="24">
        <v>140</v>
      </c>
      <c r="E71" s="24">
        <v>124</v>
      </c>
      <c r="F71" s="24">
        <v>203</v>
      </c>
      <c r="G71" s="24">
        <v>182</v>
      </c>
      <c r="H71" s="24">
        <v>135</v>
      </c>
      <c r="I71" s="24">
        <v>134</v>
      </c>
      <c r="J71" s="24">
        <v>147</v>
      </c>
      <c r="K71" s="24">
        <v>138</v>
      </c>
      <c r="L71" s="24">
        <v>103</v>
      </c>
      <c r="M71" s="24">
        <v>110</v>
      </c>
      <c r="N71" s="100"/>
      <c r="O71" s="83"/>
      <c r="P71" s="83"/>
      <c r="Q71" s="83"/>
      <c r="R71" s="83"/>
      <c r="S71" s="390" t="s">
        <v>69</v>
      </c>
      <c r="T71" s="390"/>
      <c r="U71" s="390"/>
      <c r="V71" s="390"/>
      <c r="W71" s="83"/>
      <c r="X71" s="113"/>
    </row>
    <row r="72" spans="1:24" ht="6.75" customHeight="1">
      <c r="A72" s="115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100"/>
      <c r="O72" s="83"/>
      <c r="P72" s="83"/>
      <c r="Q72" s="83"/>
      <c r="R72" s="83"/>
      <c r="S72" s="83"/>
      <c r="T72" s="83"/>
      <c r="U72" s="83"/>
      <c r="V72" s="83"/>
      <c r="W72" s="83"/>
      <c r="X72" s="113"/>
    </row>
    <row r="73" spans="1:24" s="77" customFormat="1" ht="10.5" customHeight="1">
      <c r="A73" s="118"/>
      <c r="B73" s="17">
        <f aca="true" t="shared" si="9" ref="B73:M73">SUM(B74:B77)</f>
        <v>743</v>
      </c>
      <c r="C73" s="17">
        <f t="shared" si="9"/>
        <v>648</v>
      </c>
      <c r="D73" s="17">
        <f t="shared" si="9"/>
        <v>913</v>
      </c>
      <c r="E73" s="17">
        <f t="shared" si="9"/>
        <v>828</v>
      </c>
      <c r="F73" s="17">
        <f t="shared" si="9"/>
        <v>901</v>
      </c>
      <c r="G73" s="17">
        <f t="shared" si="9"/>
        <v>772</v>
      </c>
      <c r="H73" s="17">
        <f t="shared" si="9"/>
        <v>758</v>
      </c>
      <c r="I73" s="17">
        <f t="shared" si="9"/>
        <v>703</v>
      </c>
      <c r="J73" s="17">
        <f t="shared" si="9"/>
        <v>755</v>
      </c>
      <c r="K73" s="17">
        <f t="shared" si="9"/>
        <v>601</v>
      </c>
      <c r="L73" s="17">
        <f t="shared" si="9"/>
        <v>562</v>
      </c>
      <c r="M73" s="17">
        <f t="shared" si="9"/>
        <v>523</v>
      </c>
      <c r="N73" s="102"/>
      <c r="O73" s="391" t="s">
        <v>82</v>
      </c>
      <c r="P73" s="391"/>
      <c r="Q73" s="391"/>
      <c r="R73" s="391"/>
      <c r="S73" s="391"/>
      <c r="T73" s="391"/>
      <c r="U73" s="391"/>
      <c r="V73" s="391"/>
      <c r="W73" s="79"/>
      <c r="X73" s="112"/>
    </row>
    <row r="74" spans="1:24" ht="10.5" customHeight="1">
      <c r="A74" s="115"/>
      <c r="B74" s="24">
        <v>212</v>
      </c>
      <c r="C74" s="24">
        <v>190</v>
      </c>
      <c r="D74" s="24">
        <v>257</v>
      </c>
      <c r="E74" s="24">
        <v>250</v>
      </c>
      <c r="F74" s="24">
        <v>279</v>
      </c>
      <c r="G74" s="24">
        <v>240</v>
      </c>
      <c r="H74" s="24">
        <v>229</v>
      </c>
      <c r="I74" s="24">
        <v>185</v>
      </c>
      <c r="J74" s="24">
        <v>218</v>
      </c>
      <c r="K74" s="24">
        <v>130</v>
      </c>
      <c r="L74" s="24">
        <v>157</v>
      </c>
      <c r="M74" s="24">
        <v>153</v>
      </c>
      <c r="N74" s="100"/>
      <c r="O74" s="83"/>
      <c r="P74" s="83"/>
      <c r="Q74" s="83"/>
      <c r="R74" s="83"/>
      <c r="S74" s="390" t="s">
        <v>25</v>
      </c>
      <c r="T74" s="390"/>
      <c r="U74" s="390"/>
      <c r="V74" s="390"/>
      <c r="W74" s="83"/>
      <c r="X74" s="113"/>
    </row>
    <row r="75" spans="1:24" ht="10.5" customHeight="1">
      <c r="A75" s="115"/>
      <c r="B75" s="24">
        <v>194</v>
      </c>
      <c r="C75" s="24">
        <v>150</v>
      </c>
      <c r="D75" s="24">
        <v>195</v>
      </c>
      <c r="E75" s="24">
        <v>202</v>
      </c>
      <c r="F75" s="24">
        <v>185</v>
      </c>
      <c r="G75" s="24">
        <v>158</v>
      </c>
      <c r="H75" s="24">
        <v>148</v>
      </c>
      <c r="I75" s="24">
        <v>186</v>
      </c>
      <c r="J75" s="24">
        <v>169</v>
      </c>
      <c r="K75" s="24">
        <v>149</v>
      </c>
      <c r="L75" s="24">
        <v>127</v>
      </c>
      <c r="M75" s="24">
        <v>105</v>
      </c>
      <c r="N75" s="100"/>
      <c r="O75" s="83"/>
      <c r="P75" s="83"/>
      <c r="Q75" s="83"/>
      <c r="R75" s="83"/>
      <c r="S75" s="390" t="s">
        <v>26</v>
      </c>
      <c r="T75" s="390"/>
      <c r="U75" s="390"/>
      <c r="V75" s="390"/>
      <c r="W75" s="83"/>
      <c r="X75" s="113"/>
    </row>
    <row r="76" spans="1:24" ht="10.5" customHeight="1">
      <c r="A76" s="115"/>
      <c r="B76" s="24">
        <v>182</v>
      </c>
      <c r="C76" s="24">
        <v>159</v>
      </c>
      <c r="D76" s="24">
        <v>233</v>
      </c>
      <c r="E76" s="24">
        <v>179</v>
      </c>
      <c r="F76" s="24">
        <v>223</v>
      </c>
      <c r="G76" s="24">
        <v>205</v>
      </c>
      <c r="H76" s="24">
        <v>194</v>
      </c>
      <c r="I76" s="24">
        <v>183</v>
      </c>
      <c r="J76" s="24">
        <v>185</v>
      </c>
      <c r="K76" s="24">
        <v>159</v>
      </c>
      <c r="L76" s="24">
        <v>126</v>
      </c>
      <c r="M76" s="24">
        <v>134</v>
      </c>
      <c r="N76" s="100"/>
      <c r="O76" s="83"/>
      <c r="P76" s="83"/>
      <c r="Q76" s="83"/>
      <c r="R76" s="83"/>
      <c r="S76" s="390" t="s">
        <v>30</v>
      </c>
      <c r="T76" s="390"/>
      <c r="U76" s="390"/>
      <c r="V76" s="390"/>
      <c r="W76" s="83"/>
      <c r="X76" s="113"/>
    </row>
    <row r="77" spans="1:24" ht="10.5" customHeight="1">
      <c r="A77" s="115"/>
      <c r="B77" s="24">
        <v>155</v>
      </c>
      <c r="C77" s="24">
        <v>149</v>
      </c>
      <c r="D77" s="24">
        <v>228</v>
      </c>
      <c r="E77" s="24">
        <v>197</v>
      </c>
      <c r="F77" s="24">
        <v>214</v>
      </c>
      <c r="G77" s="24">
        <v>169</v>
      </c>
      <c r="H77" s="24">
        <v>187</v>
      </c>
      <c r="I77" s="24">
        <v>149</v>
      </c>
      <c r="J77" s="24">
        <v>183</v>
      </c>
      <c r="K77" s="24">
        <v>163</v>
      </c>
      <c r="L77" s="24">
        <v>152</v>
      </c>
      <c r="M77" s="24">
        <v>131</v>
      </c>
      <c r="N77" s="100"/>
      <c r="O77" s="83"/>
      <c r="P77" s="83"/>
      <c r="Q77" s="83"/>
      <c r="R77" s="83"/>
      <c r="S77" s="390" t="s">
        <v>33</v>
      </c>
      <c r="T77" s="390"/>
      <c r="U77" s="390"/>
      <c r="V77" s="390"/>
      <c r="W77" s="83"/>
      <c r="X77" s="113"/>
    </row>
    <row r="78" spans="1:24" ht="6.75" customHeight="1">
      <c r="A78" s="115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100"/>
      <c r="O78" s="72"/>
      <c r="P78" s="72"/>
      <c r="Q78" s="72"/>
      <c r="R78" s="72"/>
      <c r="S78" s="72"/>
      <c r="T78" s="72"/>
      <c r="U78" s="72"/>
      <c r="V78" s="72"/>
      <c r="W78" s="72"/>
      <c r="X78" s="113"/>
    </row>
    <row r="79" spans="1:24" s="77" customFormat="1" ht="10.5" customHeight="1">
      <c r="A79" s="118"/>
      <c r="B79" s="25">
        <v>80</v>
      </c>
      <c r="C79" s="25">
        <v>68</v>
      </c>
      <c r="D79" s="25">
        <v>68</v>
      </c>
      <c r="E79" s="25">
        <v>55</v>
      </c>
      <c r="F79" s="25">
        <v>65</v>
      </c>
      <c r="G79" s="25">
        <v>72</v>
      </c>
      <c r="H79" s="25">
        <v>66</v>
      </c>
      <c r="I79" s="25">
        <v>74</v>
      </c>
      <c r="J79" s="25">
        <v>91</v>
      </c>
      <c r="K79" s="25">
        <v>71</v>
      </c>
      <c r="L79" s="25">
        <v>51</v>
      </c>
      <c r="M79" s="25">
        <v>65</v>
      </c>
      <c r="N79" s="102"/>
      <c r="O79" s="391" t="s">
        <v>83</v>
      </c>
      <c r="P79" s="391"/>
      <c r="Q79" s="391"/>
      <c r="R79" s="391"/>
      <c r="S79" s="391"/>
      <c r="T79" s="391"/>
      <c r="U79" s="391"/>
      <c r="V79" s="391"/>
      <c r="W79" s="79"/>
      <c r="X79" s="112"/>
    </row>
    <row r="80" spans="1:24" ht="10.5" customHeight="1">
      <c r="A80" s="115"/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105"/>
      <c r="O80" s="86"/>
      <c r="P80" s="86"/>
      <c r="Q80" s="86"/>
      <c r="R80" s="86"/>
      <c r="S80" s="86"/>
      <c r="T80" s="86"/>
      <c r="U80" s="86"/>
      <c r="V80" s="86"/>
      <c r="W80" s="86"/>
      <c r="X80" s="115"/>
    </row>
    <row r="81" spans="1:24" ht="10.5" customHeight="1">
      <c r="A81" s="115"/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X81" s="115"/>
    </row>
    <row r="82" spans="1:24" ht="10.5" customHeight="1">
      <c r="A82" s="115"/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X82" s="115"/>
    </row>
    <row r="83" spans="1:24" ht="10.5" customHeight="1">
      <c r="A83" s="115"/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X83" s="115"/>
    </row>
    <row r="84" spans="1:24" ht="10.5" customHeight="1">
      <c r="A84" s="115"/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X84" s="115"/>
    </row>
    <row r="85" spans="1:24" ht="10.5" customHeight="1">
      <c r="A85" s="115"/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X85" s="115"/>
    </row>
    <row r="86" spans="1:24" ht="10.5" customHeight="1">
      <c r="A86" s="115"/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X86" s="115"/>
    </row>
    <row r="87" spans="1:24" ht="10.5" customHeight="1">
      <c r="A87" s="115"/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X87" s="115"/>
    </row>
    <row r="88" spans="1:24" ht="10.5" customHeight="1">
      <c r="A88" s="115"/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X88" s="115"/>
    </row>
    <row r="89" spans="1:24" ht="10.5" customHeight="1">
      <c r="A89" s="115"/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X89" s="115"/>
    </row>
  </sheetData>
  <mergeCells count="70">
    <mergeCell ref="S69:V69"/>
    <mergeCell ref="S70:V70"/>
    <mergeCell ref="S77:V77"/>
    <mergeCell ref="O79:V79"/>
    <mergeCell ref="S71:V71"/>
    <mergeCell ref="O73:V73"/>
    <mergeCell ref="S74:V74"/>
    <mergeCell ref="S75:V75"/>
    <mergeCell ref="S76:V76"/>
    <mergeCell ref="S65:V65"/>
    <mergeCell ref="S66:V66"/>
    <mergeCell ref="S67:V67"/>
    <mergeCell ref="S68:V68"/>
    <mergeCell ref="S60:V60"/>
    <mergeCell ref="S61:V61"/>
    <mergeCell ref="O63:V63"/>
    <mergeCell ref="S64:V64"/>
    <mergeCell ref="S56:V56"/>
    <mergeCell ref="S57:V57"/>
    <mergeCell ref="S58:V58"/>
    <mergeCell ref="S59:V59"/>
    <mergeCell ref="S50:V50"/>
    <mergeCell ref="S51:V51"/>
    <mergeCell ref="S54:V54"/>
    <mergeCell ref="S55:V55"/>
    <mergeCell ref="S45:V45"/>
    <mergeCell ref="S46:V46"/>
    <mergeCell ref="O48:V48"/>
    <mergeCell ref="S49:V49"/>
    <mergeCell ref="S41:V41"/>
    <mergeCell ref="S42:V42"/>
    <mergeCell ref="S43:V43"/>
    <mergeCell ref="S44:V44"/>
    <mergeCell ref="S36:V36"/>
    <mergeCell ref="S37:V37"/>
    <mergeCell ref="S38:V38"/>
    <mergeCell ref="O40:V40"/>
    <mergeCell ref="S31:V31"/>
    <mergeCell ref="O33:V33"/>
    <mergeCell ref="S34:V34"/>
    <mergeCell ref="S35:V35"/>
    <mergeCell ref="S27:V27"/>
    <mergeCell ref="S28:V28"/>
    <mergeCell ref="S29:V29"/>
    <mergeCell ref="S30:V30"/>
    <mergeCell ref="S22:V22"/>
    <mergeCell ref="S23:V23"/>
    <mergeCell ref="S24:V24"/>
    <mergeCell ref="O26:V26"/>
    <mergeCell ref="S17:V17"/>
    <mergeCell ref="S18:V18"/>
    <mergeCell ref="O20:V20"/>
    <mergeCell ref="S21:V21"/>
    <mergeCell ref="B4:W4"/>
    <mergeCell ref="B3:W3"/>
    <mergeCell ref="N6:W7"/>
    <mergeCell ref="H6:I6"/>
    <mergeCell ref="F6:G6"/>
    <mergeCell ref="B6:C6"/>
    <mergeCell ref="D6:E6"/>
    <mergeCell ref="O9:V9"/>
    <mergeCell ref="O53:V53"/>
    <mergeCell ref="J6:K6"/>
    <mergeCell ref="L6:M6"/>
    <mergeCell ref="S10:V10"/>
    <mergeCell ref="S11:V11"/>
    <mergeCell ref="S12:V12"/>
    <mergeCell ref="O14:V14"/>
    <mergeCell ref="S15:V15"/>
    <mergeCell ref="S16:V16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1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54"/>
  <dimension ref="A1:X95"/>
  <sheetViews>
    <sheetView view="pageBreakPreview" zoomScale="60" workbookViewId="0" topLeftCell="A43">
      <selection activeCell="AD15" sqref="AD15"/>
    </sheetView>
  </sheetViews>
  <sheetFormatPr defaultColWidth="9.00390625" defaultRowHeight="13.5"/>
  <cols>
    <col min="1" max="11" width="1.625" style="2" customWidth="1"/>
    <col min="12" max="21" width="8.25390625" style="2" customWidth="1"/>
    <col min="22" max="22" width="1.625" style="2" customWidth="1"/>
    <col min="23" max="24" width="1.875" style="2" customWidth="1"/>
    <col min="25" max="16384" width="9.00390625" style="2" customWidth="1"/>
  </cols>
  <sheetData>
    <row r="1" ht="10.5" customHeight="1">
      <c r="A1" s="1" t="s">
        <v>423</v>
      </c>
    </row>
    <row r="2" ht="10.5" customHeight="1"/>
    <row r="3" spans="2:22" s="4" customFormat="1" ht="18" customHeight="1">
      <c r="B3" s="499" t="s">
        <v>596</v>
      </c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  <c r="P3" s="499"/>
      <c r="Q3" s="499"/>
      <c r="R3" s="499"/>
      <c r="S3" s="499"/>
      <c r="T3" s="499"/>
      <c r="U3" s="499"/>
      <c r="V3" s="94"/>
    </row>
    <row r="4" spans="2:22" ht="12.75" customHeight="1">
      <c r="B4" s="498" t="s">
        <v>597</v>
      </c>
      <c r="C4" s="498"/>
      <c r="D4" s="498"/>
      <c r="E4" s="498"/>
      <c r="F4" s="498"/>
      <c r="G4" s="498"/>
      <c r="H4" s="498"/>
      <c r="I4" s="498"/>
      <c r="J4" s="498"/>
      <c r="K4" s="498"/>
      <c r="L4" s="498"/>
      <c r="M4" s="498"/>
      <c r="N4" s="498"/>
      <c r="O4" s="498"/>
      <c r="P4" s="498"/>
      <c r="Q4" s="498"/>
      <c r="R4" s="498"/>
      <c r="S4" s="498"/>
      <c r="T4" s="498"/>
      <c r="U4" s="498"/>
      <c r="V4" s="63"/>
    </row>
    <row r="5" spans="2:22" ht="12.75" customHeigh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2:22" ht="15.75" customHeight="1">
      <c r="B6" s="512" t="s">
        <v>11</v>
      </c>
      <c r="C6" s="512"/>
      <c r="D6" s="512"/>
      <c r="E6" s="512"/>
      <c r="F6" s="512"/>
      <c r="G6" s="512"/>
      <c r="H6" s="512"/>
      <c r="I6" s="512"/>
      <c r="J6" s="512"/>
      <c r="K6" s="376"/>
      <c r="L6" s="515" t="s">
        <v>48</v>
      </c>
      <c r="M6" s="515"/>
      <c r="N6" s="515" t="s">
        <v>49</v>
      </c>
      <c r="O6" s="515"/>
      <c r="P6" s="515" t="s">
        <v>50</v>
      </c>
      <c r="Q6" s="515"/>
      <c r="R6" s="515" t="s">
        <v>51</v>
      </c>
      <c r="S6" s="515"/>
      <c r="T6" s="515" t="s">
        <v>52</v>
      </c>
      <c r="U6" s="515"/>
      <c r="V6" s="8"/>
    </row>
    <row r="7" spans="2:22" ht="15.75" customHeight="1">
      <c r="B7" s="513"/>
      <c r="C7" s="513"/>
      <c r="D7" s="513"/>
      <c r="E7" s="513"/>
      <c r="F7" s="513"/>
      <c r="G7" s="513"/>
      <c r="H7" s="513"/>
      <c r="I7" s="513"/>
      <c r="J7" s="513"/>
      <c r="K7" s="377"/>
      <c r="L7" s="95" t="s">
        <v>97</v>
      </c>
      <c r="M7" s="95" t="s">
        <v>98</v>
      </c>
      <c r="N7" s="95" t="s">
        <v>97</v>
      </c>
      <c r="O7" s="95" t="s">
        <v>98</v>
      </c>
      <c r="P7" s="95" t="s">
        <v>97</v>
      </c>
      <c r="Q7" s="95" t="s">
        <v>98</v>
      </c>
      <c r="R7" s="95" t="s">
        <v>97</v>
      </c>
      <c r="S7" s="95" t="s">
        <v>98</v>
      </c>
      <c r="T7" s="95" t="s">
        <v>97</v>
      </c>
      <c r="U7" s="95" t="s">
        <v>98</v>
      </c>
      <c r="V7" s="8"/>
    </row>
    <row r="8" spans="2:12" ht="10.5" customHeight="1">
      <c r="B8" s="7"/>
      <c r="C8" s="7"/>
      <c r="D8" s="7"/>
      <c r="E8" s="7"/>
      <c r="F8" s="7"/>
      <c r="G8" s="7"/>
      <c r="H8" s="7"/>
      <c r="I8" s="7"/>
      <c r="J8" s="7"/>
      <c r="K8" s="9"/>
      <c r="L8" s="49"/>
    </row>
    <row r="9" spans="2:22" s="11" customFormat="1" ht="10.5" customHeight="1">
      <c r="B9" s="12"/>
      <c r="C9" s="486" t="s">
        <v>73</v>
      </c>
      <c r="D9" s="486"/>
      <c r="E9" s="486"/>
      <c r="F9" s="486"/>
      <c r="G9" s="486"/>
      <c r="H9" s="486"/>
      <c r="I9" s="486"/>
      <c r="J9" s="486"/>
      <c r="K9" s="14"/>
      <c r="L9" s="17">
        <f aca="true" t="shared" si="0" ref="L9:U9">SUM(L10:L12)</f>
        <v>332</v>
      </c>
      <c r="M9" s="17">
        <f t="shared" si="0"/>
        <v>335</v>
      </c>
      <c r="N9" s="17">
        <f t="shared" si="0"/>
        <v>421</v>
      </c>
      <c r="O9" s="17">
        <f t="shared" si="0"/>
        <v>417</v>
      </c>
      <c r="P9" s="17">
        <f t="shared" si="0"/>
        <v>343</v>
      </c>
      <c r="Q9" s="17">
        <f t="shared" si="0"/>
        <v>348</v>
      </c>
      <c r="R9" s="17">
        <f t="shared" si="0"/>
        <v>323</v>
      </c>
      <c r="S9" s="17">
        <f t="shared" si="0"/>
        <v>366</v>
      </c>
      <c r="T9" s="17">
        <f t="shared" si="0"/>
        <v>302</v>
      </c>
      <c r="U9" s="17">
        <f t="shared" si="0"/>
        <v>383</v>
      </c>
      <c r="V9" s="52"/>
    </row>
    <row r="10" spans="2:22" ht="10.5" customHeight="1">
      <c r="B10" s="7"/>
      <c r="C10" s="18"/>
      <c r="D10" s="18"/>
      <c r="E10" s="18"/>
      <c r="F10" s="18"/>
      <c r="G10" s="492" t="s">
        <v>25</v>
      </c>
      <c r="H10" s="492"/>
      <c r="I10" s="492"/>
      <c r="J10" s="492"/>
      <c r="K10" s="19"/>
      <c r="L10" s="26">
        <v>124</v>
      </c>
      <c r="M10" s="22">
        <v>125</v>
      </c>
      <c r="N10" s="22">
        <v>134</v>
      </c>
      <c r="O10" s="22">
        <v>160</v>
      </c>
      <c r="P10" s="22">
        <v>125</v>
      </c>
      <c r="Q10" s="22">
        <v>132</v>
      </c>
      <c r="R10" s="22">
        <v>136</v>
      </c>
      <c r="S10" s="22">
        <v>151</v>
      </c>
      <c r="T10" s="22">
        <v>113</v>
      </c>
      <c r="U10" s="22">
        <v>121</v>
      </c>
      <c r="V10" s="36"/>
    </row>
    <row r="11" spans="2:22" ht="10.5" customHeight="1">
      <c r="B11" s="7"/>
      <c r="C11" s="18"/>
      <c r="D11" s="18"/>
      <c r="E11" s="18"/>
      <c r="F11" s="18"/>
      <c r="G11" s="492" t="s">
        <v>26</v>
      </c>
      <c r="H11" s="492"/>
      <c r="I11" s="492"/>
      <c r="J11" s="492"/>
      <c r="K11" s="19"/>
      <c r="L11" s="26">
        <v>99</v>
      </c>
      <c r="M11" s="22">
        <v>106</v>
      </c>
      <c r="N11" s="22">
        <v>137</v>
      </c>
      <c r="O11" s="22">
        <v>119</v>
      </c>
      <c r="P11" s="22">
        <v>129</v>
      </c>
      <c r="Q11" s="22">
        <v>134</v>
      </c>
      <c r="R11" s="22">
        <v>125</v>
      </c>
      <c r="S11" s="22">
        <v>143</v>
      </c>
      <c r="T11" s="22">
        <v>115</v>
      </c>
      <c r="U11" s="22">
        <v>161</v>
      </c>
      <c r="V11" s="36"/>
    </row>
    <row r="12" spans="2:22" ht="10.5" customHeight="1">
      <c r="B12" s="7"/>
      <c r="C12" s="18"/>
      <c r="D12" s="18"/>
      <c r="E12" s="18"/>
      <c r="F12" s="18"/>
      <c r="G12" s="492" t="s">
        <v>30</v>
      </c>
      <c r="H12" s="492"/>
      <c r="I12" s="492"/>
      <c r="J12" s="492"/>
      <c r="K12" s="19"/>
      <c r="L12" s="26">
        <v>109</v>
      </c>
      <c r="M12" s="22">
        <v>104</v>
      </c>
      <c r="N12" s="22">
        <v>150</v>
      </c>
      <c r="O12" s="22">
        <v>138</v>
      </c>
      <c r="P12" s="22">
        <v>89</v>
      </c>
      <c r="Q12" s="22">
        <v>82</v>
      </c>
      <c r="R12" s="22">
        <v>62</v>
      </c>
      <c r="S12" s="22">
        <v>72</v>
      </c>
      <c r="T12" s="22">
        <v>74</v>
      </c>
      <c r="U12" s="22">
        <v>101</v>
      </c>
      <c r="V12" s="36"/>
    </row>
    <row r="13" spans="2:22" ht="6.75" customHeight="1">
      <c r="B13" s="7"/>
      <c r="C13" s="18"/>
      <c r="D13" s="18"/>
      <c r="E13" s="18"/>
      <c r="F13" s="18"/>
      <c r="G13" s="18"/>
      <c r="H13" s="18"/>
      <c r="I13" s="18"/>
      <c r="J13" s="18"/>
      <c r="K13" s="19"/>
      <c r="L13" s="26"/>
      <c r="M13" s="22"/>
      <c r="N13" s="22"/>
      <c r="O13" s="22"/>
      <c r="P13" s="22"/>
      <c r="Q13" s="22"/>
      <c r="R13" s="22"/>
      <c r="S13" s="22"/>
      <c r="T13" s="22"/>
      <c r="U13" s="22"/>
      <c r="V13" s="36"/>
    </row>
    <row r="14" spans="2:22" s="11" customFormat="1" ht="10.5" customHeight="1">
      <c r="B14" s="12"/>
      <c r="C14" s="486" t="s">
        <v>74</v>
      </c>
      <c r="D14" s="486"/>
      <c r="E14" s="486"/>
      <c r="F14" s="486"/>
      <c r="G14" s="486"/>
      <c r="H14" s="486"/>
      <c r="I14" s="486"/>
      <c r="J14" s="486"/>
      <c r="K14" s="14"/>
      <c r="L14" s="17">
        <f aca="true" t="shared" si="1" ref="L14:U14">SUM(L15:L18)</f>
        <v>310</v>
      </c>
      <c r="M14" s="17">
        <f t="shared" si="1"/>
        <v>270</v>
      </c>
      <c r="N14" s="17">
        <f t="shared" si="1"/>
        <v>388</v>
      </c>
      <c r="O14" s="17">
        <f t="shared" si="1"/>
        <v>428</v>
      </c>
      <c r="P14" s="17">
        <f t="shared" si="1"/>
        <v>433</v>
      </c>
      <c r="Q14" s="17">
        <f t="shared" si="1"/>
        <v>431</v>
      </c>
      <c r="R14" s="17">
        <f t="shared" si="1"/>
        <v>400</v>
      </c>
      <c r="S14" s="17">
        <f t="shared" si="1"/>
        <v>442</v>
      </c>
      <c r="T14" s="17">
        <f t="shared" si="1"/>
        <v>347</v>
      </c>
      <c r="U14" s="17">
        <f t="shared" si="1"/>
        <v>331</v>
      </c>
      <c r="V14" s="52"/>
    </row>
    <row r="15" spans="2:22" ht="10.5" customHeight="1">
      <c r="B15" s="7"/>
      <c r="C15" s="18"/>
      <c r="D15" s="18"/>
      <c r="E15" s="18"/>
      <c r="F15" s="18"/>
      <c r="G15" s="492" t="s">
        <v>25</v>
      </c>
      <c r="H15" s="492"/>
      <c r="I15" s="492"/>
      <c r="J15" s="492"/>
      <c r="K15" s="19"/>
      <c r="L15" s="26">
        <v>80</v>
      </c>
      <c r="M15" s="22">
        <v>70</v>
      </c>
      <c r="N15" s="22">
        <v>104</v>
      </c>
      <c r="O15" s="22">
        <v>93</v>
      </c>
      <c r="P15" s="22">
        <v>78</v>
      </c>
      <c r="Q15" s="22">
        <v>99</v>
      </c>
      <c r="R15" s="22">
        <v>85</v>
      </c>
      <c r="S15" s="22">
        <v>87</v>
      </c>
      <c r="T15" s="22">
        <v>79</v>
      </c>
      <c r="U15" s="22">
        <v>79</v>
      </c>
      <c r="V15" s="36"/>
    </row>
    <row r="16" spans="2:22" ht="10.5" customHeight="1">
      <c r="B16" s="7"/>
      <c r="C16" s="18"/>
      <c r="D16" s="18"/>
      <c r="E16" s="18"/>
      <c r="F16" s="18"/>
      <c r="G16" s="492" t="s">
        <v>26</v>
      </c>
      <c r="H16" s="492"/>
      <c r="I16" s="492"/>
      <c r="J16" s="492"/>
      <c r="K16" s="19"/>
      <c r="L16" s="26">
        <v>65</v>
      </c>
      <c r="M16" s="22">
        <v>40</v>
      </c>
      <c r="N16" s="22">
        <v>81</v>
      </c>
      <c r="O16" s="22">
        <v>97</v>
      </c>
      <c r="P16" s="22">
        <v>102</v>
      </c>
      <c r="Q16" s="22">
        <v>78</v>
      </c>
      <c r="R16" s="22">
        <v>75</v>
      </c>
      <c r="S16" s="22">
        <v>88</v>
      </c>
      <c r="T16" s="22">
        <v>60</v>
      </c>
      <c r="U16" s="22">
        <v>54</v>
      </c>
      <c r="V16" s="36"/>
    </row>
    <row r="17" spans="2:22" ht="10.5" customHeight="1">
      <c r="B17" s="7"/>
      <c r="C17" s="18"/>
      <c r="D17" s="18"/>
      <c r="E17" s="18"/>
      <c r="F17" s="18"/>
      <c r="G17" s="492" t="s">
        <v>30</v>
      </c>
      <c r="H17" s="492"/>
      <c r="I17" s="492"/>
      <c r="J17" s="492"/>
      <c r="K17" s="19"/>
      <c r="L17" s="26">
        <v>87</v>
      </c>
      <c r="M17" s="22">
        <v>78</v>
      </c>
      <c r="N17" s="22">
        <v>109</v>
      </c>
      <c r="O17" s="22">
        <v>126</v>
      </c>
      <c r="P17" s="22">
        <v>125</v>
      </c>
      <c r="Q17" s="22">
        <v>123</v>
      </c>
      <c r="R17" s="22">
        <v>130</v>
      </c>
      <c r="S17" s="22">
        <v>148</v>
      </c>
      <c r="T17" s="22">
        <v>105</v>
      </c>
      <c r="U17" s="22">
        <v>91</v>
      </c>
      <c r="V17" s="36"/>
    </row>
    <row r="18" spans="2:22" ht="10.5" customHeight="1">
      <c r="B18" s="7"/>
      <c r="C18" s="18"/>
      <c r="D18" s="18"/>
      <c r="E18" s="18"/>
      <c r="F18" s="18"/>
      <c r="G18" s="492" t="s">
        <v>33</v>
      </c>
      <c r="H18" s="492"/>
      <c r="I18" s="492"/>
      <c r="J18" s="492"/>
      <c r="K18" s="19"/>
      <c r="L18" s="26">
        <v>78</v>
      </c>
      <c r="M18" s="22">
        <v>82</v>
      </c>
      <c r="N18" s="22">
        <v>94</v>
      </c>
      <c r="O18" s="22">
        <v>112</v>
      </c>
      <c r="P18" s="22">
        <v>128</v>
      </c>
      <c r="Q18" s="22">
        <v>131</v>
      </c>
      <c r="R18" s="22">
        <v>110</v>
      </c>
      <c r="S18" s="22">
        <v>119</v>
      </c>
      <c r="T18" s="22">
        <v>103</v>
      </c>
      <c r="U18" s="22">
        <v>107</v>
      </c>
      <c r="V18" s="36"/>
    </row>
    <row r="19" spans="2:22" ht="6.75" customHeight="1">
      <c r="B19" s="7"/>
      <c r="C19" s="18"/>
      <c r="D19" s="18"/>
      <c r="E19" s="18"/>
      <c r="F19" s="18"/>
      <c r="G19" s="18"/>
      <c r="H19" s="18"/>
      <c r="I19" s="18"/>
      <c r="J19" s="18"/>
      <c r="K19" s="19"/>
      <c r="L19" s="26"/>
      <c r="M19" s="22"/>
      <c r="N19" s="22"/>
      <c r="O19" s="22"/>
      <c r="P19" s="22"/>
      <c r="Q19" s="22"/>
      <c r="R19" s="22"/>
      <c r="S19" s="22"/>
      <c r="T19" s="22"/>
      <c r="U19" s="22"/>
      <c r="V19" s="36"/>
    </row>
    <row r="20" spans="2:22" s="11" customFormat="1" ht="10.5" customHeight="1">
      <c r="B20" s="12"/>
      <c r="C20" s="486" t="s">
        <v>75</v>
      </c>
      <c r="D20" s="486"/>
      <c r="E20" s="486"/>
      <c r="F20" s="486"/>
      <c r="G20" s="486"/>
      <c r="H20" s="486"/>
      <c r="I20" s="486"/>
      <c r="J20" s="486"/>
      <c r="K20" s="14"/>
      <c r="L20" s="17">
        <f aca="true" t="shared" si="2" ref="L20:U20">SUM(L21:L24)</f>
        <v>409</v>
      </c>
      <c r="M20" s="17">
        <f t="shared" si="2"/>
        <v>417</v>
      </c>
      <c r="N20" s="17">
        <f t="shared" si="2"/>
        <v>504</v>
      </c>
      <c r="O20" s="17">
        <f t="shared" si="2"/>
        <v>505</v>
      </c>
      <c r="P20" s="17">
        <f t="shared" si="2"/>
        <v>407</v>
      </c>
      <c r="Q20" s="17">
        <f t="shared" si="2"/>
        <v>454</v>
      </c>
      <c r="R20" s="17">
        <f t="shared" si="2"/>
        <v>394</v>
      </c>
      <c r="S20" s="17">
        <f t="shared" si="2"/>
        <v>501</v>
      </c>
      <c r="T20" s="17">
        <f t="shared" si="2"/>
        <v>367</v>
      </c>
      <c r="U20" s="17">
        <f t="shared" si="2"/>
        <v>450</v>
      </c>
      <c r="V20" s="52"/>
    </row>
    <row r="21" spans="2:22" ht="10.5" customHeight="1">
      <c r="B21" s="7"/>
      <c r="C21" s="18"/>
      <c r="D21" s="18"/>
      <c r="E21" s="18"/>
      <c r="F21" s="18"/>
      <c r="G21" s="492" t="s">
        <v>25</v>
      </c>
      <c r="H21" s="492"/>
      <c r="I21" s="492"/>
      <c r="J21" s="492"/>
      <c r="K21" s="19"/>
      <c r="L21" s="26">
        <v>85</v>
      </c>
      <c r="M21" s="22">
        <v>86</v>
      </c>
      <c r="N21" s="22">
        <v>110</v>
      </c>
      <c r="O21" s="22">
        <v>107</v>
      </c>
      <c r="P21" s="22">
        <v>73</v>
      </c>
      <c r="Q21" s="22">
        <v>94</v>
      </c>
      <c r="R21" s="22">
        <v>85</v>
      </c>
      <c r="S21" s="22">
        <v>73</v>
      </c>
      <c r="T21" s="22">
        <v>72</v>
      </c>
      <c r="U21" s="22">
        <v>80</v>
      </c>
      <c r="V21" s="36"/>
    </row>
    <row r="22" spans="2:22" ht="10.5" customHeight="1">
      <c r="B22" s="7"/>
      <c r="C22" s="18"/>
      <c r="D22" s="18"/>
      <c r="E22" s="18"/>
      <c r="F22" s="18"/>
      <c r="G22" s="492" t="s">
        <v>26</v>
      </c>
      <c r="H22" s="492"/>
      <c r="I22" s="492"/>
      <c r="J22" s="492"/>
      <c r="K22" s="19"/>
      <c r="L22" s="26">
        <v>115</v>
      </c>
      <c r="M22" s="22">
        <v>123</v>
      </c>
      <c r="N22" s="22">
        <v>149</v>
      </c>
      <c r="O22" s="22">
        <v>137</v>
      </c>
      <c r="P22" s="22">
        <v>119</v>
      </c>
      <c r="Q22" s="22">
        <v>123</v>
      </c>
      <c r="R22" s="22">
        <v>118</v>
      </c>
      <c r="S22" s="22">
        <v>167</v>
      </c>
      <c r="T22" s="22">
        <v>117</v>
      </c>
      <c r="U22" s="22">
        <v>156</v>
      </c>
      <c r="V22" s="36"/>
    </row>
    <row r="23" spans="2:22" ht="10.5" customHeight="1">
      <c r="B23" s="7"/>
      <c r="C23" s="18"/>
      <c r="D23" s="18"/>
      <c r="E23" s="18"/>
      <c r="F23" s="18"/>
      <c r="G23" s="492" t="s">
        <v>30</v>
      </c>
      <c r="H23" s="492"/>
      <c r="I23" s="492"/>
      <c r="J23" s="492"/>
      <c r="K23" s="19"/>
      <c r="L23" s="26">
        <v>114</v>
      </c>
      <c r="M23" s="22">
        <v>108</v>
      </c>
      <c r="N23" s="22">
        <v>131</v>
      </c>
      <c r="O23" s="22">
        <v>147</v>
      </c>
      <c r="P23" s="22">
        <v>118</v>
      </c>
      <c r="Q23" s="22">
        <v>124</v>
      </c>
      <c r="R23" s="22">
        <v>91</v>
      </c>
      <c r="S23" s="22">
        <v>121</v>
      </c>
      <c r="T23" s="22">
        <v>72</v>
      </c>
      <c r="U23" s="22">
        <v>115</v>
      </c>
      <c r="V23" s="36"/>
    </row>
    <row r="24" spans="2:22" ht="10.5" customHeight="1">
      <c r="B24" s="7"/>
      <c r="C24" s="18"/>
      <c r="D24" s="18"/>
      <c r="E24" s="18"/>
      <c r="F24" s="18"/>
      <c r="G24" s="492" t="s">
        <v>33</v>
      </c>
      <c r="H24" s="492"/>
      <c r="I24" s="492"/>
      <c r="J24" s="492"/>
      <c r="K24" s="19"/>
      <c r="L24" s="26">
        <v>95</v>
      </c>
      <c r="M24" s="22">
        <v>100</v>
      </c>
      <c r="N24" s="22">
        <v>114</v>
      </c>
      <c r="O24" s="22">
        <v>114</v>
      </c>
      <c r="P24" s="22">
        <v>97</v>
      </c>
      <c r="Q24" s="22">
        <v>113</v>
      </c>
      <c r="R24" s="22">
        <v>100</v>
      </c>
      <c r="S24" s="22">
        <v>140</v>
      </c>
      <c r="T24" s="22">
        <v>106</v>
      </c>
      <c r="U24" s="22">
        <v>99</v>
      </c>
      <c r="V24" s="36"/>
    </row>
    <row r="25" spans="2:22" ht="6.75" customHeight="1">
      <c r="B25" s="7"/>
      <c r="C25" s="18"/>
      <c r="D25" s="18"/>
      <c r="E25" s="18"/>
      <c r="F25" s="18"/>
      <c r="G25" s="18"/>
      <c r="H25" s="18"/>
      <c r="I25" s="18"/>
      <c r="J25" s="18"/>
      <c r="K25" s="19"/>
      <c r="L25" s="26"/>
      <c r="M25" s="22"/>
      <c r="N25" s="22"/>
      <c r="O25" s="22"/>
      <c r="P25" s="82"/>
      <c r="Q25" s="22"/>
      <c r="R25" s="22"/>
      <c r="S25" s="22"/>
      <c r="T25" s="22"/>
      <c r="V25" s="36"/>
    </row>
    <row r="26" spans="2:22" s="11" customFormat="1" ht="10.5" customHeight="1">
      <c r="B26" s="12"/>
      <c r="C26" s="486" t="s">
        <v>76</v>
      </c>
      <c r="D26" s="486"/>
      <c r="E26" s="486"/>
      <c r="F26" s="486"/>
      <c r="G26" s="486"/>
      <c r="H26" s="486"/>
      <c r="I26" s="486"/>
      <c r="J26" s="486"/>
      <c r="K26" s="14"/>
      <c r="L26" s="17">
        <f aca="true" t="shared" si="3" ref="L26:U26">SUM(L27:L31)</f>
        <v>325</v>
      </c>
      <c r="M26" s="17">
        <f t="shared" si="3"/>
        <v>307</v>
      </c>
      <c r="N26" s="17">
        <f t="shared" si="3"/>
        <v>375</v>
      </c>
      <c r="O26" s="17">
        <f t="shared" si="3"/>
        <v>400</v>
      </c>
      <c r="P26" s="17">
        <f t="shared" si="3"/>
        <v>332</v>
      </c>
      <c r="Q26" s="17">
        <f t="shared" si="3"/>
        <v>392</v>
      </c>
      <c r="R26" s="17">
        <f t="shared" si="3"/>
        <v>334</v>
      </c>
      <c r="S26" s="17">
        <f t="shared" si="3"/>
        <v>431</v>
      </c>
      <c r="T26" s="17">
        <f t="shared" si="3"/>
        <v>285</v>
      </c>
      <c r="U26" s="17">
        <f t="shared" si="3"/>
        <v>408</v>
      </c>
      <c r="V26" s="52"/>
    </row>
    <row r="27" spans="2:22" ht="10.5" customHeight="1">
      <c r="B27" s="7"/>
      <c r="C27" s="18"/>
      <c r="D27" s="18"/>
      <c r="E27" s="18"/>
      <c r="F27" s="18"/>
      <c r="G27" s="492" t="s">
        <v>25</v>
      </c>
      <c r="H27" s="492"/>
      <c r="I27" s="492"/>
      <c r="J27" s="492"/>
      <c r="K27" s="19"/>
      <c r="L27" s="26">
        <v>53</v>
      </c>
      <c r="M27" s="22">
        <v>57</v>
      </c>
      <c r="N27" s="22">
        <v>65</v>
      </c>
      <c r="O27" s="22">
        <v>61</v>
      </c>
      <c r="P27" s="22">
        <v>58</v>
      </c>
      <c r="Q27" s="22">
        <v>67</v>
      </c>
      <c r="R27" s="22">
        <v>53</v>
      </c>
      <c r="S27" s="22">
        <v>62</v>
      </c>
      <c r="T27" s="22">
        <v>40</v>
      </c>
      <c r="U27" s="22">
        <v>41</v>
      </c>
      <c r="V27" s="36"/>
    </row>
    <row r="28" spans="2:22" ht="10.5" customHeight="1">
      <c r="B28" s="7"/>
      <c r="C28" s="18"/>
      <c r="D28" s="18"/>
      <c r="E28" s="18"/>
      <c r="F28" s="18"/>
      <c r="G28" s="492" t="s">
        <v>26</v>
      </c>
      <c r="H28" s="492"/>
      <c r="I28" s="492"/>
      <c r="J28" s="492"/>
      <c r="K28" s="19"/>
      <c r="L28" s="26">
        <v>46</v>
      </c>
      <c r="M28" s="22">
        <v>47</v>
      </c>
      <c r="N28" s="22">
        <v>49</v>
      </c>
      <c r="O28" s="22">
        <v>43</v>
      </c>
      <c r="P28" s="22">
        <v>26</v>
      </c>
      <c r="Q28" s="22">
        <v>35</v>
      </c>
      <c r="R28" s="22">
        <v>34</v>
      </c>
      <c r="S28" s="22">
        <v>33</v>
      </c>
      <c r="T28" s="22">
        <v>23</v>
      </c>
      <c r="U28" s="22">
        <v>41</v>
      </c>
      <c r="V28" s="36"/>
    </row>
    <row r="29" spans="2:22" ht="10.5" customHeight="1">
      <c r="B29" s="7"/>
      <c r="C29" s="18"/>
      <c r="D29" s="18"/>
      <c r="E29" s="18"/>
      <c r="F29" s="18"/>
      <c r="G29" s="492" t="s">
        <v>30</v>
      </c>
      <c r="H29" s="492"/>
      <c r="I29" s="492"/>
      <c r="J29" s="492"/>
      <c r="K29" s="19"/>
      <c r="L29" s="26">
        <v>73</v>
      </c>
      <c r="M29" s="22">
        <v>71</v>
      </c>
      <c r="N29" s="22">
        <v>85</v>
      </c>
      <c r="O29" s="22">
        <v>106</v>
      </c>
      <c r="P29" s="22">
        <v>75</v>
      </c>
      <c r="Q29" s="22">
        <v>90</v>
      </c>
      <c r="R29" s="22">
        <v>74</v>
      </c>
      <c r="S29" s="22">
        <v>126</v>
      </c>
      <c r="T29" s="22">
        <v>82</v>
      </c>
      <c r="U29" s="22">
        <v>118</v>
      </c>
      <c r="V29" s="36"/>
    </row>
    <row r="30" spans="2:22" ht="10.5" customHeight="1">
      <c r="B30" s="7"/>
      <c r="C30" s="18"/>
      <c r="D30" s="18"/>
      <c r="E30" s="18"/>
      <c r="F30" s="18"/>
      <c r="G30" s="492" t="s">
        <v>33</v>
      </c>
      <c r="H30" s="492"/>
      <c r="I30" s="492"/>
      <c r="J30" s="492"/>
      <c r="K30" s="19"/>
      <c r="L30" s="26">
        <v>83</v>
      </c>
      <c r="M30" s="22">
        <v>82</v>
      </c>
      <c r="N30" s="22">
        <v>88</v>
      </c>
      <c r="O30" s="22">
        <v>92</v>
      </c>
      <c r="P30" s="22">
        <v>79</v>
      </c>
      <c r="Q30" s="22">
        <v>89</v>
      </c>
      <c r="R30" s="22">
        <v>72</v>
      </c>
      <c r="S30" s="22">
        <v>73</v>
      </c>
      <c r="T30" s="22">
        <v>46</v>
      </c>
      <c r="U30" s="22">
        <v>67</v>
      </c>
      <c r="V30" s="36"/>
    </row>
    <row r="31" spans="2:22" ht="10.5" customHeight="1">
      <c r="B31" s="7"/>
      <c r="C31" s="18"/>
      <c r="D31" s="18"/>
      <c r="E31" s="18"/>
      <c r="F31" s="18"/>
      <c r="G31" s="492" t="s">
        <v>36</v>
      </c>
      <c r="H31" s="492"/>
      <c r="I31" s="492"/>
      <c r="J31" s="492"/>
      <c r="K31" s="19"/>
      <c r="L31" s="26">
        <v>70</v>
      </c>
      <c r="M31" s="22">
        <v>50</v>
      </c>
      <c r="N31" s="22">
        <v>88</v>
      </c>
      <c r="O31" s="22">
        <v>98</v>
      </c>
      <c r="P31" s="22">
        <v>94</v>
      </c>
      <c r="Q31" s="22">
        <v>111</v>
      </c>
      <c r="R31" s="22">
        <v>101</v>
      </c>
      <c r="S31" s="22">
        <v>137</v>
      </c>
      <c r="T31" s="22">
        <v>94</v>
      </c>
      <c r="U31" s="22">
        <v>141</v>
      </c>
      <c r="V31" s="36"/>
    </row>
    <row r="32" spans="2:22" ht="6.75" customHeight="1">
      <c r="B32" s="7"/>
      <c r="C32" s="7"/>
      <c r="D32" s="7"/>
      <c r="E32" s="7"/>
      <c r="F32" s="7"/>
      <c r="G32" s="7"/>
      <c r="H32" s="7"/>
      <c r="I32" s="7"/>
      <c r="J32" s="7"/>
      <c r="K32" s="9"/>
      <c r="L32" s="26"/>
      <c r="M32" s="22"/>
      <c r="N32" s="22"/>
      <c r="O32" s="22"/>
      <c r="P32" s="22"/>
      <c r="Q32" s="22"/>
      <c r="R32" s="22"/>
      <c r="S32" s="22"/>
      <c r="T32" s="22"/>
      <c r="U32" s="82"/>
      <c r="V32" s="36"/>
    </row>
    <row r="33" spans="2:22" s="11" customFormat="1" ht="10.5" customHeight="1">
      <c r="B33" s="12"/>
      <c r="C33" s="486" t="s">
        <v>77</v>
      </c>
      <c r="D33" s="486"/>
      <c r="E33" s="486"/>
      <c r="F33" s="486"/>
      <c r="G33" s="486"/>
      <c r="H33" s="486"/>
      <c r="I33" s="486"/>
      <c r="J33" s="486"/>
      <c r="K33" s="14"/>
      <c r="L33" s="17">
        <f aca="true" t="shared" si="4" ref="L33:U33">SUM(L34:L38)</f>
        <v>379</v>
      </c>
      <c r="M33" s="17">
        <f t="shared" si="4"/>
        <v>347</v>
      </c>
      <c r="N33" s="17">
        <f t="shared" si="4"/>
        <v>446</v>
      </c>
      <c r="O33" s="17">
        <f t="shared" si="4"/>
        <v>485</v>
      </c>
      <c r="P33" s="17">
        <f t="shared" si="4"/>
        <v>354</v>
      </c>
      <c r="Q33" s="17">
        <f t="shared" si="4"/>
        <v>347</v>
      </c>
      <c r="R33" s="17">
        <f t="shared" si="4"/>
        <v>261</v>
      </c>
      <c r="S33" s="17">
        <f t="shared" si="4"/>
        <v>336</v>
      </c>
      <c r="T33" s="17">
        <f t="shared" si="4"/>
        <v>273</v>
      </c>
      <c r="U33" s="17">
        <f t="shared" si="4"/>
        <v>329</v>
      </c>
      <c r="V33" s="52"/>
    </row>
    <row r="34" spans="2:22" ht="10.5" customHeight="1">
      <c r="B34" s="7"/>
      <c r="C34" s="18"/>
      <c r="D34" s="18"/>
      <c r="E34" s="18"/>
      <c r="F34" s="18"/>
      <c r="G34" s="492" t="s">
        <v>25</v>
      </c>
      <c r="H34" s="492"/>
      <c r="I34" s="492"/>
      <c r="J34" s="492"/>
      <c r="K34" s="19"/>
      <c r="L34" s="26">
        <v>119</v>
      </c>
      <c r="M34" s="22">
        <v>110</v>
      </c>
      <c r="N34" s="22">
        <v>137</v>
      </c>
      <c r="O34" s="22">
        <v>138</v>
      </c>
      <c r="P34" s="22">
        <v>87</v>
      </c>
      <c r="Q34" s="22">
        <v>108</v>
      </c>
      <c r="R34" s="22">
        <v>96</v>
      </c>
      <c r="S34" s="22">
        <v>111</v>
      </c>
      <c r="T34" s="22">
        <v>67</v>
      </c>
      <c r="U34" s="22">
        <v>72</v>
      </c>
      <c r="V34" s="36"/>
    </row>
    <row r="35" spans="2:22" ht="10.5" customHeight="1">
      <c r="B35" s="7"/>
      <c r="C35" s="18"/>
      <c r="D35" s="18"/>
      <c r="E35" s="18"/>
      <c r="F35" s="18"/>
      <c r="G35" s="492" t="s">
        <v>26</v>
      </c>
      <c r="H35" s="492"/>
      <c r="I35" s="492"/>
      <c r="J35" s="492"/>
      <c r="K35" s="19"/>
      <c r="L35" s="26">
        <v>68</v>
      </c>
      <c r="M35" s="22">
        <v>60</v>
      </c>
      <c r="N35" s="22">
        <v>69</v>
      </c>
      <c r="O35" s="22">
        <v>87</v>
      </c>
      <c r="P35" s="22">
        <v>68</v>
      </c>
      <c r="Q35" s="22">
        <v>46</v>
      </c>
      <c r="R35" s="22">
        <v>40</v>
      </c>
      <c r="S35" s="22">
        <v>48</v>
      </c>
      <c r="T35" s="22">
        <v>42</v>
      </c>
      <c r="U35" s="22">
        <v>48</v>
      </c>
      <c r="V35" s="36"/>
    </row>
    <row r="36" spans="2:22" ht="10.5" customHeight="1">
      <c r="B36" s="7"/>
      <c r="C36" s="18"/>
      <c r="D36" s="18"/>
      <c r="E36" s="18"/>
      <c r="F36" s="18"/>
      <c r="G36" s="492" t="s">
        <v>30</v>
      </c>
      <c r="H36" s="492"/>
      <c r="I36" s="492"/>
      <c r="J36" s="492"/>
      <c r="K36" s="19"/>
      <c r="L36" s="26">
        <v>70</v>
      </c>
      <c r="M36" s="22">
        <v>66</v>
      </c>
      <c r="N36" s="22">
        <v>109</v>
      </c>
      <c r="O36" s="22">
        <v>108</v>
      </c>
      <c r="P36" s="22">
        <v>88</v>
      </c>
      <c r="Q36" s="22">
        <v>98</v>
      </c>
      <c r="R36" s="22">
        <v>59</v>
      </c>
      <c r="S36" s="22">
        <v>87</v>
      </c>
      <c r="T36" s="22">
        <v>74</v>
      </c>
      <c r="U36" s="22">
        <v>101</v>
      </c>
      <c r="V36" s="36"/>
    </row>
    <row r="37" spans="2:22" ht="10.5" customHeight="1">
      <c r="B37" s="7"/>
      <c r="C37" s="18"/>
      <c r="D37" s="18"/>
      <c r="E37" s="18"/>
      <c r="F37" s="18"/>
      <c r="G37" s="492" t="s">
        <v>33</v>
      </c>
      <c r="H37" s="492"/>
      <c r="I37" s="492"/>
      <c r="J37" s="492"/>
      <c r="K37" s="19"/>
      <c r="L37" s="26">
        <v>54</v>
      </c>
      <c r="M37" s="22">
        <v>58</v>
      </c>
      <c r="N37" s="22">
        <v>68</v>
      </c>
      <c r="O37" s="22">
        <v>67</v>
      </c>
      <c r="P37" s="22">
        <v>36</v>
      </c>
      <c r="Q37" s="22">
        <v>48</v>
      </c>
      <c r="R37" s="22">
        <v>34</v>
      </c>
      <c r="S37" s="22">
        <v>42</v>
      </c>
      <c r="T37" s="22">
        <v>39</v>
      </c>
      <c r="U37" s="22">
        <v>44</v>
      </c>
      <c r="V37" s="36"/>
    </row>
    <row r="38" spans="2:22" ht="10.5" customHeight="1">
      <c r="B38" s="7"/>
      <c r="C38" s="18"/>
      <c r="D38" s="18"/>
      <c r="E38" s="18"/>
      <c r="F38" s="18"/>
      <c r="G38" s="492" t="s">
        <v>36</v>
      </c>
      <c r="H38" s="492"/>
      <c r="I38" s="492"/>
      <c r="J38" s="492"/>
      <c r="K38" s="19"/>
      <c r="L38" s="26">
        <v>68</v>
      </c>
      <c r="M38" s="22">
        <v>53</v>
      </c>
      <c r="N38" s="22">
        <v>63</v>
      </c>
      <c r="O38" s="22">
        <v>85</v>
      </c>
      <c r="P38" s="22">
        <v>75</v>
      </c>
      <c r="Q38" s="22">
        <v>47</v>
      </c>
      <c r="R38" s="22">
        <v>32</v>
      </c>
      <c r="S38" s="22">
        <v>48</v>
      </c>
      <c r="T38" s="22">
        <v>51</v>
      </c>
      <c r="U38" s="22">
        <v>64</v>
      </c>
      <c r="V38" s="36"/>
    </row>
    <row r="39" spans="2:22" ht="6.75" customHeight="1">
      <c r="B39" s="7"/>
      <c r="C39" s="18"/>
      <c r="D39" s="18"/>
      <c r="E39" s="18"/>
      <c r="F39" s="18"/>
      <c r="G39" s="18"/>
      <c r="H39" s="18"/>
      <c r="I39" s="18"/>
      <c r="J39" s="18"/>
      <c r="K39" s="19"/>
      <c r="L39" s="26"/>
      <c r="M39" s="22"/>
      <c r="N39" s="22"/>
      <c r="O39" s="22"/>
      <c r="P39" s="22"/>
      <c r="Q39" s="22"/>
      <c r="R39" s="22"/>
      <c r="S39" s="22"/>
      <c r="T39" s="22"/>
      <c r="U39" s="82"/>
      <c r="V39" s="36"/>
    </row>
    <row r="40" spans="2:22" s="11" customFormat="1" ht="10.5" customHeight="1">
      <c r="B40" s="12"/>
      <c r="C40" s="486" t="s">
        <v>78</v>
      </c>
      <c r="D40" s="486"/>
      <c r="E40" s="486"/>
      <c r="F40" s="486"/>
      <c r="G40" s="486"/>
      <c r="H40" s="486"/>
      <c r="I40" s="486"/>
      <c r="J40" s="486"/>
      <c r="K40" s="14"/>
      <c r="L40" s="17">
        <f aca="true" t="shared" si="5" ref="L40:U40">SUM(L41:L46)</f>
        <v>285</v>
      </c>
      <c r="M40" s="17">
        <f t="shared" si="5"/>
        <v>275</v>
      </c>
      <c r="N40" s="17">
        <f t="shared" si="5"/>
        <v>372</v>
      </c>
      <c r="O40" s="17">
        <f t="shared" si="5"/>
        <v>365</v>
      </c>
      <c r="P40" s="17">
        <f t="shared" si="5"/>
        <v>297</v>
      </c>
      <c r="Q40" s="17">
        <f t="shared" si="5"/>
        <v>335</v>
      </c>
      <c r="R40" s="17">
        <f t="shared" si="5"/>
        <v>271</v>
      </c>
      <c r="S40" s="17">
        <f t="shared" si="5"/>
        <v>319</v>
      </c>
      <c r="T40" s="17">
        <f t="shared" si="5"/>
        <v>256</v>
      </c>
      <c r="U40" s="17">
        <f t="shared" si="5"/>
        <v>286</v>
      </c>
      <c r="V40" s="52"/>
    </row>
    <row r="41" spans="2:22" ht="10.5" customHeight="1">
      <c r="B41" s="7"/>
      <c r="C41" s="18"/>
      <c r="D41" s="18"/>
      <c r="E41" s="18"/>
      <c r="F41" s="18"/>
      <c r="G41" s="492" t="s">
        <v>25</v>
      </c>
      <c r="H41" s="492"/>
      <c r="I41" s="492"/>
      <c r="J41" s="492"/>
      <c r="K41" s="19"/>
      <c r="L41" s="26">
        <v>43</v>
      </c>
      <c r="M41" s="22">
        <v>30</v>
      </c>
      <c r="N41" s="22">
        <v>35</v>
      </c>
      <c r="O41" s="22">
        <v>43</v>
      </c>
      <c r="P41" s="22">
        <v>36</v>
      </c>
      <c r="Q41" s="22">
        <v>32</v>
      </c>
      <c r="R41" s="22">
        <v>28</v>
      </c>
      <c r="S41" s="22">
        <v>29</v>
      </c>
      <c r="T41" s="22">
        <v>31</v>
      </c>
      <c r="U41" s="22">
        <v>34</v>
      </c>
      <c r="V41" s="36"/>
    </row>
    <row r="42" spans="2:22" ht="10.5" customHeight="1">
      <c r="B42" s="7"/>
      <c r="C42" s="18"/>
      <c r="D42" s="18"/>
      <c r="E42" s="18"/>
      <c r="F42" s="18"/>
      <c r="G42" s="492" t="s">
        <v>26</v>
      </c>
      <c r="H42" s="492"/>
      <c r="I42" s="492"/>
      <c r="J42" s="492"/>
      <c r="K42" s="19"/>
      <c r="L42" s="26">
        <v>53</v>
      </c>
      <c r="M42" s="22">
        <v>35</v>
      </c>
      <c r="N42" s="22">
        <v>44</v>
      </c>
      <c r="O42" s="22">
        <v>51</v>
      </c>
      <c r="P42" s="22">
        <v>48</v>
      </c>
      <c r="Q42" s="22">
        <v>43</v>
      </c>
      <c r="R42" s="22">
        <v>35</v>
      </c>
      <c r="S42" s="22">
        <v>50</v>
      </c>
      <c r="T42" s="22">
        <v>26</v>
      </c>
      <c r="U42" s="22">
        <v>51</v>
      </c>
      <c r="V42" s="36"/>
    </row>
    <row r="43" spans="2:22" ht="10.5" customHeight="1">
      <c r="B43" s="7"/>
      <c r="C43" s="18"/>
      <c r="D43" s="18"/>
      <c r="E43" s="18"/>
      <c r="F43" s="18"/>
      <c r="G43" s="492" t="s">
        <v>30</v>
      </c>
      <c r="H43" s="492"/>
      <c r="I43" s="492"/>
      <c r="J43" s="492"/>
      <c r="K43" s="19"/>
      <c r="L43" s="26">
        <v>42</v>
      </c>
      <c r="M43" s="22">
        <v>47</v>
      </c>
      <c r="N43" s="22">
        <v>52</v>
      </c>
      <c r="O43" s="22">
        <v>48</v>
      </c>
      <c r="P43" s="22">
        <v>38</v>
      </c>
      <c r="Q43" s="22">
        <v>50</v>
      </c>
      <c r="R43" s="22">
        <v>42</v>
      </c>
      <c r="S43" s="22">
        <v>47</v>
      </c>
      <c r="T43" s="22">
        <v>34</v>
      </c>
      <c r="U43" s="22">
        <v>44</v>
      </c>
      <c r="V43" s="36"/>
    </row>
    <row r="44" spans="2:22" ht="10.5" customHeight="1">
      <c r="B44" s="7"/>
      <c r="C44" s="18"/>
      <c r="D44" s="18"/>
      <c r="E44" s="18"/>
      <c r="F44" s="18"/>
      <c r="G44" s="492" t="s">
        <v>33</v>
      </c>
      <c r="H44" s="492"/>
      <c r="I44" s="492"/>
      <c r="J44" s="492"/>
      <c r="K44" s="19"/>
      <c r="L44" s="26">
        <v>33</v>
      </c>
      <c r="M44" s="22">
        <v>24</v>
      </c>
      <c r="N44" s="22">
        <v>48</v>
      </c>
      <c r="O44" s="22">
        <v>52</v>
      </c>
      <c r="P44" s="22">
        <v>48</v>
      </c>
      <c r="Q44" s="22">
        <v>59</v>
      </c>
      <c r="R44" s="22">
        <v>42</v>
      </c>
      <c r="S44" s="22">
        <v>51</v>
      </c>
      <c r="T44" s="22">
        <v>31</v>
      </c>
      <c r="U44" s="22">
        <v>22</v>
      </c>
      <c r="V44" s="36"/>
    </row>
    <row r="45" spans="2:22" ht="10.5" customHeight="1">
      <c r="B45" s="7"/>
      <c r="C45" s="18"/>
      <c r="D45" s="18"/>
      <c r="E45" s="18"/>
      <c r="F45" s="18"/>
      <c r="G45" s="492" t="s">
        <v>36</v>
      </c>
      <c r="H45" s="492"/>
      <c r="I45" s="492"/>
      <c r="J45" s="492"/>
      <c r="K45" s="19"/>
      <c r="L45" s="26">
        <v>67</v>
      </c>
      <c r="M45" s="22">
        <v>74</v>
      </c>
      <c r="N45" s="22">
        <v>94</v>
      </c>
      <c r="O45" s="22">
        <v>92</v>
      </c>
      <c r="P45" s="22">
        <v>63</v>
      </c>
      <c r="Q45" s="22">
        <v>70</v>
      </c>
      <c r="R45" s="22">
        <v>60</v>
      </c>
      <c r="S45" s="22">
        <v>73</v>
      </c>
      <c r="T45" s="22">
        <v>65</v>
      </c>
      <c r="U45" s="22">
        <v>72</v>
      </c>
      <c r="V45" s="36"/>
    </row>
    <row r="46" spans="2:22" ht="10.5" customHeight="1">
      <c r="B46" s="7"/>
      <c r="C46" s="18"/>
      <c r="D46" s="18"/>
      <c r="E46" s="18"/>
      <c r="F46" s="18"/>
      <c r="G46" s="492" t="s">
        <v>37</v>
      </c>
      <c r="H46" s="492"/>
      <c r="I46" s="492"/>
      <c r="J46" s="492"/>
      <c r="K46" s="19"/>
      <c r="L46" s="26">
        <v>47</v>
      </c>
      <c r="M46" s="22">
        <v>65</v>
      </c>
      <c r="N46" s="22">
        <v>99</v>
      </c>
      <c r="O46" s="22">
        <v>79</v>
      </c>
      <c r="P46" s="22">
        <v>64</v>
      </c>
      <c r="Q46" s="22">
        <v>81</v>
      </c>
      <c r="R46" s="22">
        <v>64</v>
      </c>
      <c r="S46" s="22">
        <v>69</v>
      </c>
      <c r="T46" s="22">
        <v>69</v>
      </c>
      <c r="U46" s="22">
        <v>63</v>
      </c>
      <c r="V46" s="36"/>
    </row>
    <row r="47" spans="2:22" ht="6.75" customHeight="1">
      <c r="B47" s="7"/>
      <c r="C47" s="18"/>
      <c r="D47" s="18"/>
      <c r="E47" s="18"/>
      <c r="F47" s="18"/>
      <c r="G47" s="18"/>
      <c r="H47" s="18"/>
      <c r="I47" s="18"/>
      <c r="J47" s="18"/>
      <c r="K47" s="19"/>
      <c r="L47" s="26"/>
      <c r="M47" s="22"/>
      <c r="N47" s="22"/>
      <c r="O47" s="22"/>
      <c r="P47" s="22"/>
      <c r="Q47" s="22"/>
      <c r="R47" s="22"/>
      <c r="S47" s="22"/>
      <c r="T47" s="22"/>
      <c r="U47" s="82"/>
      <c r="V47" s="36"/>
    </row>
    <row r="48" spans="2:22" s="11" customFormat="1" ht="10.5" customHeight="1">
      <c r="B48" s="12"/>
      <c r="C48" s="486" t="s">
        <v>79</v>
      </c>
      <c r="D48" s="486"/>
      <c r="E48" s="486"/>
      <c r="F48" s="486"/>
      <c r="G48" s="486"/>
      <c r="H48" s="486"/>
      <c r="I48" s="486"/>
      <c r="J48" s="486"/>
      <c r="K48" s="14"/>
      <c r="L48" s="17">
        <f aca="true" t="shared" si="6" ref="L48:U48">SUM(L49:L51)</f>
        <v>243</v>
      </c>
      <c r="M48" s="17">
        <f t="shared" si="6"/>
        <v>234</v>
      </c>
      <c r="N48" s="17">
        <f t="shared" si="6"/>
        <v>300</v>
      </c>
      <c r="O48" s="17">
        <f t="shared" si="6"/>
        <v>286</v>
      </c>
      <c r="P48" s="17">
        <f t="shared" si="6"/>
        <v>216</v>
      </c>
      <c r="Q48" s="17">
        <f t="shared" si="6"/>
        <v>246</v>
      </c>
      <c r="R48" s="17">
        <f t="shared" si="6"/>
        <v>231</v>
      </c>
      <c r="S48" s="17">
        <f t="shared" si="6"/>
        <v>246</v>
      </c>
      <c r="T48" s="17">
        <f t="shared" si="6"/>
        <v>210</v>
      </c>
      <c r="U48" s="17">
        <f t="shared" si="6"/>
        <v>244</v>
      </c>
      <c r="V48" s="52"/>
    </row>
    <row r="49" spans="2:22" ht="10.5" customHeight="1">
      <c r="B49" s="7"/>
      <c r="C49" s="18"/>
      <c r="D49" s="18"/>
      <c r="E49" s="18"/>
      <c r="F49" s="18"/>
      <c r="G49" s="492" t="s">
        <v>25</v>
      </c>
      <c r="H49" s="492"/>
      <c r="I49" s="492"/>
      <c r="J49" s="492"/>
      <c r="K49" s="19"/>
      <c r="L49" s="26">
        <v>99</v>
      </c>
      <c r="M49" s="22">
        <v>101</v>
      </c>
      <c r="N49" s="22">
        <v>112</v>
      </c>
      <c r="O49" s="22">
        <v>119</v>
      </c>
      <c r="P49" s="22">
        <v>98</v>
      </c>
      <c r="Q49" s="22">
        <v>116</v>
      </c>
      <c r="R49" s="22">
        <v>109</v>
      </c>
      <c r="S49" s="22">
        <v>107</v>
      </c>
      <c r="T49" s="22">
        <v>92</v>
      </c>
      <c r="U49" s="22">
        <v>100</v>
      </c>
      <c r="V49" s="36"/>
    </row>
    <row r="50" spans="2:22" ht="10.5" customHeight="1">
      <c r="B50" s="7"/>
      <c r="C50" s="18"/>
      <c r="D50" s="18"/>
      <c r="E50" s="18"/>
      <c r="F50" s="18"/>
      <c r="G50" s="492" t="s">
        <v>26</v>
      </c>
      <c r="H50" s="492"/>
      <c r="I50" s="492"/>
      <c r="J50" s="492"/>
      <c r="K50" s="19"/>
      <c r="L50" s="26">
        <v>40</v>
      </c>
      <c r="M50" s="22">
        <v>36</v>
      </c>
      <c r="N50" s="22">
        <v>61</v>
      </c>
      <c r="O50" s="22">
        <v>61</v>
      </c>
      <c r="P50" s="22">
        <v>41</v>
      </c>
      <c r="Q50" s="22">
        <v>42</v>
      </c>
      <c r="R50" s="22">
        <v>37</v>
      </c>
      <c r="S50" s="22">
        <v>45</v>
      </c>
      <c r="T50" s="22">
        <v>40</v>
      </c>
      <c r="U50" s="22">
        <v>43</v>
      </c>
      <c r="V50" s="36"/>
    </row>
    <row r="51" spans="2:22" ht="10.5" customHeight="1">
      <c r="B51" s="7"/>
      <c r="C51" s="18"/>
      <c r="D51" s="18"/>
      <c r="E51" s="18"/>
      <c r="F51" s="18"/>
      <c r="G51" s="492" t="s">
        <v>30</v>
      </c>
      <c r="H51" s="492"/>
      <c r="I51" s="492"/>
      <c r="J51" s="492"/>
      <c r="K51" s="19"/>
      <c r="L51" s="26">
        <v>104</v>
      </c>
      <c r="M51" s="22">
        <v>97</v>
      </c>
      <c r="N51" s="22">
        <v>127</v>
      </c>
      <c r="O51" s="22">
        <v>106</v>
      </c>
      <c r="P51" s="22">
        <v>77</v>
      </c>
      <c r="Q51" s="22">
        <v>88</v>
      </c>
      <c r="R51" s="22">
        <v>85</v>
      </c>
      <c r="S51" s="22">
        <v>94</v>
      </c>
      <c r="T51" s="22">
        <v>78</v>
      </c>
      <c r="U51" s="22">
        <v>101</v>
      </c>
      <c r="V51" s="36"/>
    </row>
    <row r="52" spans="2:21" ht="6.75" customHeight="1">
      <c r="B52" s="7"/>
      <c r="C52" s="62"/>
      <c r="D52" s="62"/>
      <c r="E52" s="62"/>
      <c r="F52" s="8"/>
      <c r="G52" s="7"/>
      <c r="H52" s="7"/>
      <c r="I52" s="7"/>
      <c r="J52" s="7"/>
      <c r="K52" s="9"/>
      <c r="L52" s="26"/>
      <c r="M52" s="22"/>
      <c r="N52" s="22"/>
      <c r="O52" s="22"/>
      <c r="P52" s="22"/>
      <c r="Q52" s="22"/>
      <c r="R52" s="22"/>
      <c r="S52" s="22"/>
      <c r="T52" s="22"/>
      <c r="U52" s="82"/>
    </row>
    <row r="53" spans="2:22" s="11" customFormat="1" ht="10.5" customHeight="1">
      <c r="B53" s="12"/>
      <c r="C53" s="486" t="s">
        <v>80</v>
      </c>
      <c r="D53" s="486"/>
      <c r="E53" s="486"/>
      <c r="F53" s="486"/>
      <c r="G53" s="486"/>
      <c r="H53" s="486"/>
      <c r="I53" s="486"/>
      <c r="J53" s="486"/>
      <c r="K53" s="14"/>
      <c r="L53" s="17">
        <f aca="true" t="shared" si="7" ref="L53:U53">SUM(L54:L61)</f>
        <v>709</v>
      </c>
      <c r="M53" s="17">
        <f t="shared" si="7"/>
        <v>679</v>
      </c>
      <c r="N53" s="17">
        <f t="shared" si="7"/>
        <v>810</v>
      </c>
      <c r="O53" s="17">
        <f t="shared" si="7"/>
        <v>830</v>
      </c>
      <c r="P53" s="17">
        <f t="shared" si="7"/>
        <v>671</v>
      </c>
      <c r="Q53" s="17">
        <f t="shared" si="7"/>
        <v>818</v>
      </c>
      <c r="R53" s="17">
        <f t="shared" si="7"/>
        <v>658</v>
      </c>
      <c r="S53" s="17">
        <f t="shared" si="7"/>
        <v>754</v>
      </c>
      <c r="T53" s="17">
        <f t="shared" si="7"/>
        <v>582</v>
      </c>
      <c r="U53" s="17">
        <f t="shared" si="7"/>
        <v>796</v>
      </c>
      <c r="V53" s="52"/>
    </row>
    <row r="54" spans="2:22" ht="10.5" customHeight="1">
      <c r="B54" s="7"/>
      <c r="C54" s="18"/>
      <c r="D54" s="18"/>
      <c r="E54" s="18"/>
      <c r="F54" s="18"/>
      <c r="G54" s="492" t="s">
        <v>25</v>
      </c>
      <c r="H54" s="492"/>
      <c r="I54" s="492"/>
      <c r="J54" s="492"/>
      <c r="K54" s="19"/>
      <c r="L54" s="26">
        <v>71</v>
      </c>
      <c r="M54" s="22">
        <v>83</v>
      </c>
      <c r="N54" s="22">
        <v>105</v>
      </c>
      <c r="O54" s="22">
        <v>126</v>
      </c>
      <c r="P54" s="22">
        <v>104</v>
      </c>
      <c r="Q54" s="22">
        <v>164</v>
      </c>
      <c r="R54" s="22">
        <v>132</v>
      </c>
      <c r="S54" s="22">
        <v>178</v>
      </c>
      <c r="T54" s="22">
        <v>138</v>
      </c>
      <c r="U54" s="22">
        <v>171</v>
      </c>
      <c r="V54" s="36"/>
    </row>
    <row r="55" spans="2:22" ht="10.5" customHeight="1">
      <c r="B55" s="7"/>
      <c r="C55" s="18"/>
      <c r="D55" s="18"/>
      <c r="E55" s="18"/>
      <c r="F55" s="18"/>
      <c r="G55" s="492" t="s">
        <v>26</v>
      </c>
      <c r="H55" s="492"/>
      <c r="I55" s="492"/>
      <c r="J55" s="492"/>
      <c r="K55" s="19"/>
      <c r="L55" s="26">
        <v>113</v>
      </c>
      <c r="M55" s="22">
        <v>120</v>
      </c>
      <c r="N55" s="22">
        <v>131</v>
      </c>
      <c r="O55" s="22">
        <v>126</v>
      </c>
      <c r="P55" s="22">
        <v>94</v>
      </c>
      <c r="Q55" s="22">
        <v>103</v>
      </c>
      <c r="R55" s="22">
        <v>82</v>
      </c>
      <c r="S55" s="22">
        <v>102</v>
      </c>
      <c r="T55" s="22">
        <v>91</v>
      </c>
      <c r="U55" s="22">
        <v>127</v>
      </c>
      <c r="V55" s="36"/>
    </row>
    <row r="56" spans="2:22" ht="10.5" customHeight="1">
      <c r="B56" s="7"/>
      <c r="C56" s="18"/>
      <c r="D56" s="18"/>
      <c r="E56" s="18"/>
      <c r="F56" s="18"/>
      <c r="G56" s="492" t="s">
        <v>30</v>
      </c>
      <c r="H56" s="492"/>
      <c r="I56" s="492"/>
      <c r="J56" s="492"/>
      <c r="K56" s="19"/>
      <c r="L56" s="26">
        <v>81</v>
      </c>
      <c r="M56" s="22">
        <v>74</v>
      </c>
      <c r="N56" s="22">
        <v>94</v>
      </c>
      <c r="O56" s="22">
        <v>96</v>
      </c>
      <c r="P56" s="22">
        <v>91</v>
      </c>
      <c r="Q56" s="22">
        <v>88</v>
      </c>
      <c r="R56" s="22">
        <v>61</v>
      </c>
      <c r="S56" s="22">
        <v>65</v>
      </c>
      <c r="T56" s="22">
        <v>46</v>
      </c>
      <c r="U56" s="22">
        <v>73</v>
      </c>
      <c r="V56" s="36"/>
    </row>
    <row r="57" spans="2:22" ht="10.5" customHeight="1">
      <c r="B57" s="7"/>
      <c r="C57" s="18"/>
      <c r="D57" s="18"/>
      <c r="E57" s="18"/>
      <c r="F57" s="18"/>
      <c r="G57" s="492" t="s">
        <v>33</v>
      </c>
      <c r="H57" s="492"/>
      <c r="I57" s="492"/>
      <c r="J57" s="492"/>
      <c r="K57" s="19"/>
      <c r="L57" s="26">
        <v>74</v>
      </c>
      <c r="M57" s="22">
        <v>76</v>
      </c>
      <c r="N57" s="22">
        <v>90</v>
      </c>
      <c r="O57" s="22">
        <v>83</v>
      </c>
      <c r="P57" s="22">
        <v>65</v>
      </c>
      <c r="Q57" s="22">
        <v>70</v>
      </c>
      <c r="R57" s="22">
        <v>57</v>
      </c>
      <c r="S57" s="22">
        <v>60</v>
      </c>
      <c r="T57" s="22">
        <v>46</v>
      </c>
      <c r="U57" s="22">
        <v>69</v>
      </c>
      <c r="V57" s="36"/>
    </row>
    <row r="58" spans="2:24" ht="10.5" customHeight="1">
      <c r="B58" s="7"/>
      <c r="C58" s="18"/>
      <c r="D58" s="18"/>
      <c r="E58" s="18"/>
      <c r="F58" s="18"/>
      <c r="G58" s="492" t="s">
        <v>36</v>
      </c>
      <c r="H58" s="492"/>
      <c r="I58" s="492"/>
      <c r="J58" s="492"/>
      <c r="K58" s="19"/>
      <c r="L58" s="26">
        <v>52</v>
      </c>
      <c r="M58" s="22">
        <v>54</v>
      </c>
      <c r="N58" s="22">
        <v>61</v>
      </c>
      <c r="O58" s="22">
        <v>50</v>
      </c>
      <c r="P58" s="22">
        <v>40</v>
      </c>
      <c r="Q58" s="22">
        <v>34</v>
      </c>
      <c r="R58" s="22">
        <v>29</v>
      </c>
      <c r="S58" s="22">
        <v>39</v>
      </c>
      <c r="T58" s="22">
        <v>22</v>
      </c>
      <c r="U58" s="22">
        <v>31</v>
      </c>
      <c r="V58" s="36"/>
      <c r="W58" s="7"/>
      <c r="X58" s="7"/>
    </row>
    <row r="59" spans="2:24" ht="10.5" customHeight="1">
      <c r="B59" s="7"/>
      <c r="C59" s="18"/>
      <c r="D59" s="18"/>
      <c r="E59" s="18"/>
      <c r="F59" s="18"/>
      <c r="G59" s="492" t="s">
        <v>37</v>
      </c>
      <c r="H59" s="492"/>
      <c r="I59" s="492"/>
      <c r="J59" s="492"/>
      <c r="K59" s="19"/>
      <c r="L59" s="26">
        <v>88</v>
      </c>
      <c r="M59" s="22">
        <v>67</v>
      </c>
      <c r="N59" s="22">
        <v>73</v>
      </c>
      <c r="O59" s="22">
        <v>88</v>
      </c>
      <c r="P59" s="22">
        <v>66</v>
      </c>
      <c r="Q59" s="22">
        <v>80</v>
      </c>
      <c r="R59" s="22">
        <v>63</v>
      </c>
      <c r="S59" s="22">
        <v>71</v>
      </c>
      <c r="T59" s="22">
        <v>54</v>
      </c>
      <c r="U59" s="22">
        <v>74</v>
      </c>
      <c r="V59" s="36"/>
      <c r="W59" s="7"/>
      <c r="X59" s="7"/>
    </row>
    <row r="60" spans="2:22" ht="10.5" customHeight="1">
      <c r="B60" s="7"/>
      <c r="C60" s="18"/>
      <c r="D60" s="18"/>
      <c r="E60" s="18"/>
      <c r="F60" s="18"/>
      <c r="G60" s="492" t="s">
        <v>68</v>
      </c>
      <c r="H60" s="492"/>
      <c r="I60" s="492"/>
      <c r="J60" s="492"/>
      <c r="K60" s="19"/>
      <c r="L60" s="26">
        <v>111</v>
      </c>
      <c r="M60" s="22">
        <v>98</v>
      </c>
      <c r="N60" s="22">
        <v>114</v>
      </c>
      <c r="O60" s="22">
        <v>119</v>
      </c>
      <c r="P60" s="22">
        <v>97</v>
      </c>
      <c r="Q60" s="22">
        <v>113</v>
      </c>
      <c r="R60" s="22">
        <v>116</v>
      </c>
      <c r="S60" s="22">
        <v>107</v>
      </c>
      <c r="T60" s="22">
        <v>63</v>
      </c>
      <c r="U60" s="22">
        <v>107</v>
      </c>
      <c r="V60" s="36"/>
    </row>
    <row r="61" spans="2:22" ht="10.5" customHeight="1">
      <c r="B61" s="7"/>
      <c r="C61" s="18"/>
      <c r="D61" s="18"/>
      <c r="E61" s="18"/>
      <c r="F61" s="18"/>
      <c r="G61" s="492" t="s">
        <v>69</v>
      </c>
      <c r="H61" s="492"/>
      <c r="I61" s="492"/>
      <c r="J61" s="492"/>
      <c r="K61" s="19"/>
      <c r="L61" s="26">
        <v>119</v>
      </c>
      <c r="M61" s="22">
        <v>107</v>
      </c>
      <c r="N61" s="22">
        <v>142</v>
      </c>
      <c r="O61" s="22">
        <v>142</v>
      </c>
      <c r="P61" s="22">
        <v>114</v>
      </c>
      <c r="Q61" s="22">
        <v>166</v>
      </c>
      <c r="R61" s="22">
        <v>118</v>
      </c>
      <c r="S61" s="22">
        <v>132</v>
      </c>
      <c r="T61" s="22">
        <v>122</v>
      </c>
      <c r="U61" s="22">
        <v>144</v>
      </c>
      <c r="V61" s="36"/>
    </row>
    <row r="62" spans="2:22" ht="6.75" customHeight="1">
      <c r="B62" s="7"/>
      <c r="C62" s="18"/>
      <c r="D62" s="18"/>
      <c r="E62" s="18"/>
      <c r="F62" s="18"/>
      <c r="G62" s="18"/>
      <c r="H62" s="18"/>
      <c r="I62" s="18"/>
      <c r="J62" s="18"/>
      <c r="K62" s="19"/>
      <c r="L62" s="26"/>
      <c r="M62" s="22"/>
      <c r="N62" s="22"/>
      <c r="O62" s="22"/>
      <c r="P62" s="22"/>
      <c r="Q62" s="22"/>
      <c r="R62" s="22"/>
      <c r="S62" s="22"/>
      <c r="T62" s="22"/>
      <c r="V62" s="36"/>
    </row>
    <row r="63" spans="2:22" s="11" customFormat="1" ht="10.5" customHeight="1">
      <c r="B63" s="12"/>
      <c r="C63" s="486" t="s">
        <v>81</v>
      </c>
      <c r="D63" s="486"/>
      <c r="E63" s="486"/>
      <c r="F63" s="486"/>
      <c r="G63" s="486"/>
      <c r="H63" s="486"/>
      <c r="I63" s="486"/>
      <c r="J63" s="486"/>
      <c r="K63" s="14"/>
      <c r="L63" s="17">
        <f aca="true" t="shared" si="8" ref="L63:U63">SUM(L64:L71)</f>
        <v>847</v>
      </c>
      <c r="M63" s="17">
        <f t="shared" si="8"/>
        <v>834</v>
      </c>
      <c r="N63" s="17">
        <f t="shared" si="8"/>
        <v>987</v>
      </c>
      <c r="O63" s="17">
        <f t="shared" si="8"/>
        <v>1048</v>
      </c>
      <c r="P63" s="17">
        <f t="shared" si="8"/>
        <v>788</v>
      </c>
      <c r="Q63" s="17">
        <f t="shared" si="8"/>
        <v>925</v>
      </c>
      <c r="R63" s="17">
        <f t="shared" si="8"/>
        <v>730</v>
      </c>
      <c r="S63" s="17">
        <f t="shared" si="8"/>
        <v>829</v>
      </c>
      <c r="T63" s="17">
        <f t="shared" si="8"/>
        <v>691</v>
      </c>
      <c r="U63" s="17">
        <f t="shared" si="8"/>
        <v>797</v>
      </c>
      <c r="V63" s="52"/>
    </row>
    <row r="64" spans="2:22" ht="10.5" customHeight="1">
      <c r="B64" s="7"/>
      <c r="C64" s="18"/>
      <c r="D64" s="18"/>
      <c r="E64" s="18"/>
      <c r="F64" s="18"/>
      <c r="G64" s="492" t="s">
        <v>25</v>
      </c>
      <c r="H64" s="492"/>
      <c r="I64" s="492"/>
      <c r="J64" s="492"/>
      <c r="K64" s="19"/>
      <c r="L64" s="26">
        <v>33</v>
      </c>
      <c r="M64" s="22">
        <v>29</v>
      </c>
      <c r="N64" s="22">
        <v>46</v>
      </c>
      <c r="O64" s="22">
        <v>59</v>
      </c>
      <c r="P64" s="22">
        <v>51</v>
      </c>
      <c r="Q64" s="22">
        <v>58</v>
      </c>
      <c r="R64" s="22">
        <v>53</v>
      </c>
      <c r="S64" s="22">
        <v>54</v>
      </c>
      <c r="T64" s="22">
        <v>46</v>
      </c>
      <c r="U64" s="22">
        <v>48</v>
      </c>
      <c r="V64" s="36"/>
    </row>
    <row r="65" spans="2:22" ht="10.5" customHeight="1">
      <c r="B65" s="7"/>
      <c r="C65" s="18"/>
      <c r="D65" s="18"/>
      <c r="E65" s="18"/>
      <c r="F65" s="18"/>
      <c r="G65" s="492" t="s">
        <v>26</v>
      </c>
      <c r="H65" s="492"/>
      <c r="I65" s="492"/>
      <c r="J65" s="492"/>
      <c r="K65" s="19"/>
      <c r="L65" s="26">
        <v>141</v>
      </c>
      <c r="M65" s="22">
        <v>132</v>
      </c>
      <c r="N65" s="22">
        <v>167</v>
      </c>
      <c r="O65" s="22">
        <v>170</v>
      </c>
      <c r="P65" s="22">
        <v>121</v>
      </c>
      <c r="Q65" s="22">
        <v>151</v>
      </c>
      <c r="R65" s="22">
        <v>100</v>
      </c>
      <c r="S65" s="22">
        <v>102</v>
      </c>
      <c r="T65" s="22">
        <v>118</v>
      </c>
      <c r="U65" s="22">
        <v>128</v>
      </c>
      <c r="V65" s="36"/>
    </row>
    <row r="66" spans="2:22" ht="10.5" customHeight="1">
      <c r="B66" s="7"/>
      <c r="C66" s="18"/>
      <c r="D66" s="18"/>
      <c r="E66" s="18"/>
      <c r="F66" s="18"/>
      <c r="G66" s="492" t="s">
        <v>30</v>
      </c>
      <c r="H66" s="492"/>
      <c r="I66" s="492"/>
      <c r="J66" s="492"/>
      <c r="K66" s="19"/>
      <c r="L66" s="26">
        <v>155</v>
      </c>
      <c r="M66" s="22">
        <v>154</v>
      </c>
      <c r="N66" s="22">
        <v>181</v>
      </c>
      <c r="O66" s="22">
        <v>173</v>
      </c>
      <c r="P66" s="22">
        <v>118</v>
      </c>
      <c r="Q66" s="22">
        <v>152</v>
      </c>
      <c r="R66" s="22">
        <v>123</v>
      </c>
      <c r="S66" s="22">
        <v>122</v>
      </c>
      <c r="T66" s="22">
        <v>88</v>
      </c>
      <c r="U66" s="22">
        <v>101</v>
      </c>
      <c r="V66" s="36"/>
    </row>
    <row r="67" spans="2:22" ht="10.5" customHeight="1">
      <c r="B67" s="7"/>
      <c r="C67" s="18"/>
      <c r="D67" s="18"/>
      <c r="E67" s="18"/>
      <c r="F67" s="18"/>
      <c r="G67" s="492" t="s">
        <v>33</v>
      </c>
      <c r="H67" s="492"/>
      <c r="I67" s="492"/>
      <c r="J67" s="492"/>
      <c r="K67" s="19"/>
      <c r="L67" s="26">
        <v>116</v>
      </c>
      <c r="M67" s="22">
        <v>144</v>
      </c>
      <c r="N67" s="22">
        <v>107</v>
      </c>
      <c r="O67" s="22">
        <v>163</v>
      </c>
      <c r="P67" s="22">
        <v>138</v>
      </c>
      <c r="Q67" s="22">
        <v>198</v>
      </c>
      <c r="R67" s="22">
        <v>139</v>
      </c>
      <c r="S67" s="22">
        <v>206</v>
      </c>
      <c r="T67" s="22">
        <v>159</v>
      </c>
      <c r="U67" s="22">
        <v>190</v>
      </c>
      <c r="V67" s="36"/>
    </row>
    <row r="68" spans="2:22" ht="10.5" customHeight="1">
      <c r="B68" s="7"/>
      <c r="C68" s="18"/>
      <c r="D68" s="18"/>
      <c r="E68" s="18"/>
      <c r="F68" s="18"/>
      <c r="G68" s="492" t="s">
        <v>36</v>
      </c>
      <c r="H68" s="492"/>
      <c r="I68" s="492"/>
      <c r="J68" s="492"/>
      <c r="K68" s="19"/>
      <c r="L68" s="26">
        <v>103</v>
      </c>
      <c r="M68" s="22">
        <v>86</v>
      </c>
      <c r="N68" s="22">
        <v>130</v>
      </c>
      <c r="O68" s="22">
        <v>137</v>
      </c>
      <c r="P68" s="22">
        <v>84</v>
      </c>
      <c r="Q68" s="22">
        <v>99</v>
      </c>
      <c r="R68" s="22">
        <v>81</v>
      </c>
      <c r="S68" s="22">
        <v>91</v>
      </c>
      <c r="T68" s="22">
        <v>72</v>
      </c>
      <c r="U68" s="22">
        <v>91</v>
      </c>
      <c r="V68" s="36"/>
    </row>
    <row r="69" spans="2:22" ht="10.5" customHeight="1">
      <c r="B69" s="7"/>
      <c r="C69" s="18"/>
      <c r="D69" s="18"/>
      <c r="E69" s="18"/>
      <c r="F69" s="18"/>
      <c r="G69" s="492" t="s">
        <v>37</v>
      </c>
      <c r="H69" s="492"/>
      <c r="I69" s="492"/>
      <c r="J69" s="492"/>
      <c r="K69" s="19"/>
      <c r="L69" s="26">
        <v>86</v>
      </c>
      <c r="M69" s="22">
        <v>83</v>
      </c>
      <c r="N69" s="22">
        <v>93</v>
      </c>
      <c r="O69" s="22">
        <v>98</v>
      </c>
      <c r="P69" s="22">
        <v>71</v>
      </c>
      <c r="Q69" s="22">
        <v>77</v>
      </c>
      <c r="R69" s="22">
        <v>65</v>
      </c>
      <c r="S69" s="22">
        <v>73</v>
      </c>
      <c r="T69" s="22">
        <v>77</v>
      </c>
      <c r="U69" s="22">
        <v>75</v>
      </c>
      <c r="V69" s="36"/>
    </row>
    <row r="70" spans="2:22" ht="10.5" customHeight="1">
      <c r="B70" s="7"/>
      <c r="C70" s="18"/>
      <c r="D70" s="18"/>
      <c r="E70" s="18"/>
      <c r="F70" s="18"/>
      <c r="G70" s="492" t="s">
        <v>68</v>
      </c>
      <c r="H70" s="492"/>
      <c r="I70" s="492"/>
      <c r="J70" s="492"/>
      <c r="K70" s="19"/>
      <c r="L70" s="26">
        <v>110</v>
      </c>
      <c r="M70" s="22">
        <v>89</v>
      </c>
      <c r="N70" s="22">
        <v>132</v>
      </c>
      <c r="O70" s="22">
        <v>126</v>
      </c>
      <c r="P70" s="22">
        <v>110</v>
      </c>
      <c r="Q70" s="22">
        <v>90</v>
      </c>
      <c r="R70" s="22">
        <v>78</v>
      </c>
      <c r="S70" s="22">
        <v>78</v>
      </c>
      <c r="T70" s="22">
        <v>59</v>
      </c>
      <c r="U70" s="22">
        <v>82</v>
      </c>
      <c r="V70" s="36"/>
    </row>
    <row r="71" spans="2:22" ht="10.5" customHeight="1">
      <c r="B71" s="7"/>
      <c r="C71" s="18"/>
      <c r="D71" s="18"/>
      <c r="E71" s="18"/>
      <c r="F71" s="18"/>
      <c r="G71" s="492" t="s">
        <v>69</v>
      </c>
      <c r="H71" s="492"/>
      <c r="I71" s="492"/>
      <c r="J71" s="492"/>
      <c r="K71" s="19"/>
      <c r="L71" s="26">
        <v>103</v>
      </c>
      <c r="M71" s="22">
        <v>117</v>
      </c>
      <c r="N71" s="22">
        <v>131</v>
      </c>
      <c r="O71" s="22">
        <v>122</v>
      </c>
      <c r="P71" s="22">
        <v>95</v>
      </c>
      <c r="Q71" s="22">
        <v>100</v>
      </c>
      <c r="R71" s="22">
        <v>91</v>
      </c>
      <c r="S71" s="22">
        <v>103</v>
      </c>
      <c r="T71" s="22">
        <v>72</v>
      </c>
      <c r="U71" s="22">
        <v>82</v>
      </c>
      <c r="V71" s="36"/>
    </row>
    <row r="72" spans="2:22" ht="6.75" customHeight="1">
      <c r="B72" s="7"/>
      <c r="C72" s="18"/>
      <c r="D72" s="18"/>
      <c r="E72" s="18"/>
      <c r="F72" s="18"/>
      <c r="G72" s="18"/>
      <c r="H72" s="18"/>
      <c r="I72" s="18"/>
      <c r="J72" s="18"/>
      <c r="K72" s="19"/>
      <c r="L72" s="26"/>
      <c r="N72" s="22"/>
      <c r="O72" s="22"/>
      <c r="P72" s="22"/>
      <c r="Q72" s="22"/>
      <c r="R72" s="22"/>
      <c r="S72" s="22"/>
      <c r="T72" s="22"/>
      <c r="U72" s="22"/>
      <c r="V72" s="36"/>
    </row>
    <row r="73" spans="2:22" s="11" customFormat="1" ht="10.5" customHeight="1">
      <c r="B73" s="12"/>
      <c r="C73" s="486" t="s">
        <v>82</v>
      </c>
      <c r="D73" s="486"/>
      <c r="E73" s="486"/>
      <c r="F73" s="486"/>
      <c r="G73" s="486"/>
      <c r="H73" s="486"/>
      <c r="I73" s="486"/>
      <c r="J73" s="486"/>
      <c r="K73" s="14"/>
      <c r="L73" s="17">
        <f aca="true" t="shared" si="9" ref="L73:U73">SUM(L74:L77)</f>
        <v>559</v>
      </c>
      <c r="M73" s="17">
        <f t="shared" si="9"/>
        <v>541</v>
      </c>
      <c r="N73" s="17">
        <f t="shared" si="9"/>
        <v>649</v>
      </c>
      <c r="O73" s="17">
        <f t="shared" si="9"/>
        <v>629</v>
      </c>
      <c r="P73" s="17">
        <f t="shared" si="9"/>
        <v>475</v>
      </c>
      <c r="Q73" s="17">
        <f t="shared" si="9"/>
        <v>517</v>
      </c>
      <c r="R73" s="17">
        <f t="shared" si="9"/>
        <v>436</v>
      </c>
      <c r="S73" s="17">
        <f t="shared" si="9"/>
        <v>612</v>
      </c>
      <c r="T73" s="17">
        <f t="shared" si="9"/>
        <v>473</v>
      </c>
      <c r="U73" s="17">
        <f t="shared" si="9"/>
        <v>526</v>
      </c>
      <c r="V73" s="52"/>
    </row>
    <row r="74" spans="2:22" ht="10.5" customHeight="1">
      <c r="B74" s="7"/>
      <c r="C74" s="18"/>
      <c r="D74" s="18"/>
      <c r="E74" s="18"/>
      <c r="F74" s="18"/>
      <c r="G74" s="492" t="s">
        <v>25</v>
      </c>
      <c r="H74" s="492"/>
      <c r="I74" s="492"/>
      <c r="J74" s="492"/>
      <c r="K74" s="19"/>
      <c r="L74" s="26">
        <v>175</v>
      </c>
      <c r="M74" s="22">
        <v>154</v>
      </c>
      <c r="N74" s="22">
        <v>167</v>
      </c>
      <c r="O74" s="22">
        <v>154</v>
      </c>
      <c r="P74" s="22">
        <v>154</v>
      </c>
      <c r="Q74" s="22">
        <v>156</v>
      </c>
      <c r="R74" s="22">
        <v>118</v>
      </c>
      <c r="S74" s="22">
        <v>180</v>
      </c>
      <c r="T74" s="22">
        <v>127</v>
      </c>
      <c r="U74" s="22">
        <v>137</v>
      </c>
      <c r="V74" s="33"/>
    </row>
    <row r="75" spans="2:22" ht="10.5" customHeight="1">
      <c r="B75" s="7"/>
      <c r="C75" s="18"/>
      <c r="D75" s="18"/>
      <c r="E75" s="18"/>
      <c r="F75" s="18"/>
      <c r="G75" s="492" t="s">
        <v>26</v>
      </c>
      <c r="H75" s="492"/>
      <c r="I75" s="492"/>
      <c r="J75" s="492"/>
      <c r="K75" s="19"/>
      <c r="L75" s="26">
        <v>113</v>
      </c>
      <c r="M75" s="22">
        <v>120</v>
      </c>
      <c r="N75" s="22">
        <v>136</v>
      </c>
      <c r="O75" s="22">
        <v>134</v>
      </c>
      <c r="P75" s="22">
        <v>95</v>
      </c>
      <c r="Q75" s="22">
        <v>104</v>
      </c>
      <c r="R75" s="22">
        <v>82</v>
      </c>
      <c r="S75" s="22">
        <v>117</v>
      </c>
      <c r="T75" s="22">
        <v>90</v>
      </c>
      <c r="U75" s="22">
        <v>106</v>
      </c>
      <c r="V75" s="36"/>
    </row>
    <row r="76" spans="2:22" ht="10.5" customHeight="1">
      <c r="B76" s="7"/>
      <c r="C76" s="18"/>
      <c r="D76" s="18"/>
      <c r="E76" s="18"/>
      <c r="F76" s="18"/>
      <c r="G76" s="492" t="s">
        <v>30</v>
      </c>
      <c r="H76" s="492"/>
      <c r="I76" s="492"/>
      <c r="J76" s="492"/>
      <c r="K76" s="19"/>
      <c r="L76" s="26">
        <v>144</v>
      </c>
      <c r="M76" s="22">
        <v>145</v>
      </c>
      <c r="N76" s="22">
        <v>187</v>
      </c>
      <c r="O76" s="22">
        <v>193</v>
      </c>
      <c r="P76" s="22">
        <v>129</v>
      </c>
      <c r="Q76" s="22">
        <v>137</v>
      </c>
      <c r="R76" s="22">
        <v>103</v>
      </c>
      <c r="S76" s="22">
        <v>170</v>
      </c>
      <c r="T76" s="22">
        <v>148</v>
      </c>
      <c r="U76" s="22">
        <v>152</v>
      </c>
      <c r="V76" s="36"/>
    </row>
    <row r="77" spans="2:22" ht="10.5" customHeight="1">
      <c r="B77" s="7"/>
      <c r="C77" s="18"/>
      <c r="D77" s="18"/>
      <c r="E77" s="18"/>
      <c r="F77" s="18"/>
      <c r="G77" s="492" t="s">
        <v>33</v>
      </c>
      <c r="H77" s="492"/>
      <c r="I77" s="492"/>
      <c r="J77" s="492"/>
      <c r="K77" s="19"/>
      <c r="L77" s="26">
        <v>127</v>
      </c>
      <c r="M77" s="22">
        <v>122</v>
      </c>
      <c r="N77" s="22">
        <v>159</v>
      </c>
      <c r="O77" s="22">
        <v>148</v>
      </c>
      <c r="P77" s="22">
        <v>97</v>
      </c>
      <c r="Q77" s="22">
        <v>120</v>
      </c>
      <c r="R77" s="22">
        <v>133</v>
      </c>
      <c r="S77" s="22">
        <v>145</v>
      </c>
      <c r="T77" s="22">
        <v>108</v>
      </c>
      <c r="U77" s="22">
        <v>131</v>
      </c>
      <c r="V77" s="36"/>
    </row>
    <row r="78" spans="2:22" ht="6.75" customHeight="1">
      <c r="B78" s="7"/>
      <c r="C78" s="7"/>
      <c r="D78" s="7"/>
      <c r="E78" s="7"/>
      <c r="F78" s="7"/>
      <c r="G78" s="7"/>
      <c r="H78" s="7"/>
      <c r="I78" s="7"/>
      <c r="J78" s="7"/>
      <c r="K78" s="9"/>
      <c r="L78" s="26"/>
      <c r="M78" s="22"/>
      <c r="N78" s="22"/>
      <c r="O78" s="22"/>
      <c r="P78" s="22"/>
      <c r="Q78" s="22"/>
      <c r="R78" s="22"/>
      <c r="S78" s="22"/>
      <c r="T78" s="22"/>
      <c r="U78" s="22"/>
      <c r="V78" s="36"/>
    </row>
    <row r="79" spans="2:22" s="11" customFormat="1" ht="10.5" customHeight="1">
      <c r="B79" s="12"/>
      <c r="C79" s="486" t="s">
        <v>83</v>
      </c>
      <c r="D79" s="486"/>
      <c r="E79" s="486"/>
      <c r="F79" s="486"/>
      <c r="G79" s="486"/>
      <c r="H79" s="486"/>
      <c r="I79" s="486"/>
      <c r="J79" s="486"/>
      <c r="K79" s="14"/>
      <c r="L79" s="96">
        <v>79</v>
      </c>
      <c r="M79" s="17">
        <v>63</v>
      </c>
      <c r="N79" s="17">
        <v>75</v>
      </c>
      <c r="O79" s="17">
        <v>64</v>
      </c>
      <c r="P79" s="17">
        <v>50</v>
      </c>
      <c r="Q79" s="17">
        <v>63</v>
      </c>
      <c r="R79" s="17">
        <v>53</v>
      </c>
      <c r="S79" s="17">
        <v>58</v>
      </c>
      <c r="T79" s="17">
        <v>33</v>
      </c>
      <c r="U79" s="17">
        <v>70</v>
      </c>
      <c r="V79" s="50"/>
    </row>
    <row r="80" spans="2:21" ht="10.5" customHeight="1">
      <c r="B80" s="28"/>
      <c r="C80" s="28"/>
      <c r="D80" s="28"/>
      <c r="E80" s="28"/>
      <c r="F80" s="28"/>
      <c r="G80" s="28"/>
      <c r="H80" s="28"/>
      <c r="I80" s="28"/>
      <c r="J80" s="28"/>
      <c r="K80" s="55"/>
      <c r="L80" s="60"/>
      <c r="M80" s="28"/>
      <c r="N80" s="28"/>
      <c r="O80" s="28"/>
      <c r="P80" s="28"/>
      <c r="Q80" s="28"/>
      <c r="R80" s="28"/>
      <c r="S80" s="28"/>
      <c r="T80" s="28"/>
      <c r="U80" s="28"/>
    </row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spans="23:24" ht="12">
      <c r="W90" s="70"/>
      <c r="X90" s="70"/>
    </row>
    <row r="91" spans="23:24" ht="12">
      <c r="W91" s="70"/>
      <c r="X91" s="70"/>
    </row>
    <row r="92" spans="23:24" ht="12">
      <c r="W92" s="70"/>
      <c r="X92" s="70"/>
    </row>
    <row r="93" spans="23:24" ht="12">
      <c r="W93" s="70"/>
      <c r="X93" s="70"/>
    </row>
    <row r="94" spans="23:24" ht="12">
      <c r="W94" s="70"/>
      <c r="X94" s="70"/>
    </row>
    <row r="95" spans="23:24" ht="12">
      <c r="W95" s="70"/>
      <c r="X95" s="70"/>
    </row>
  </sheetData>
  <mergeCells count="69">
    <mergeCell ref="B4:U4"/>
    <mergeCell ref="B3:U3"/>
    <mergeCell ref="C79:J79"/>
    <mergeCell ref="G77:J77"/>
    <mergeCell ref="G76:J76"/>
    <mergeCell ref="G75:J75"/>
    <mergeCell ref="G74:J74"/>
    <mergeCell ref="C73:J73"/>
    <mergeCell ref="G71:J71"/>
    <mergeCell ref="P6:Q6"/>
    <mergeCell ref="G70:J70"/>
    <mergeCell ref="G69:J69"/>
    <mergeCell ref="G68:J68"/>
    <mergeCell ref="G67:J67"/>
    <mergeCell ref="G66:J66"/>
    <mergeCell ref="G65:J65"/>
    <mergeCell ref="G64:J64"/>
    <mergeCell ref="C63:J63"/>
    <mergeCell ref="G61:J61"/>
    <mergeCell ref="G60:J60"/>
    <mergeCell ref="G59:J59"/>
    <mergeCell ref="G58:J58"/>
    <mergeCell ref="G57:J57"/>
    <mergeCell ref="G56:J56"/>
    <mergeCell ref="G55:J55"/>
    <mergeCell ref="G54:J54"/>
    <mergeCell ref="C53:J53"/>
    <mergeCell ref="G51:J51"/>
    <mergeCell ref="G50:J50"/>
    <mergeCell ref="G49:J49"/>
    <mergeCell ref="C48:J48"/>
    <mergeCell ref="G46:J46"/>
    <mergeCell ref="G45:J45"/>
    <mergeCell ref="G44:J44"/>
    <mergeCell ref="G43:J43"/>
    <mergeCell ref="G42:J42"/>
    <mergeCell ref="G41:J41"/>
    <mergeCell ref="C40:J40"/>
    <mergeCell ref="G38:J38"/>
    <mergeCell ref="G37:J37"/>
    <mergeCell ref="G36:J36"/>
    <mergeCell ref="G35:J35"/>
    <mergeCell ref="G34:J34"/>
    <mergeCell ref="C33:J33"/>
    <mergeCell ref="G31:J31"/>
    <mergeCell ref="G30:J30"/>
    <mergeCell ref="G29:J29"/>
    <mergeCell ref="G28:J28"/>
    <mergeCell ref="G27:J27"/>
    <mergeCell ref="C26:J26"/>
    <mergeCell ref="G24:J24"/>
    <mergeCell ref="G23:J23"/>
    <mergeCell ref="G22:J22"/>
    <mergeCell ref="G21:J21"/>
    <mergeCell ref="C20:J20"/>
    <mergeCell ref="G18:J18"/>
    <mergeCell ref="G17:J17"/>
    <mergeCell ref="G16:J16"/>
    <mergeCell ref="G15:J15"/>
    <mergeCell ref="C14:J14"/>
    <mergeCell ref="G12:J12"/>
    <mergeCell ref="G11:J11"/>
    <mergeCell ref="T6:U6"/>
    <mergeCell ref="G10:J10"/>
    <mergeCell ref="C9:J9"/>
    <mergeCell ref="L6:M6"/>
    <mergeCell ref="N6:O6"/>
    <mergeCell ref="B6:K7"/>
    <mergeCell ref="R6:S6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1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55"/>
  <dimension ref="B1:Z80"/>
  <sheetViews>
    <sheetView view="pageBreakPreview" zoomScale="60" workbookViewId="0" topLeftCell="A40">
      <selection activeCell="AD15" sqref="AD15"/>
    </sheetView>
  </sheetViews>
  <sheetFormatPr defaultColWidth="9.00390625" defaultRowHeight="13.5"/>
  <cols>
    <col min="1" max="1" width="1.37890625" style="2" customWidth="1"/>
    <col min="2" max="13" width="6.875" style="2" customWidth="1"/>
    <col min="14" max="23" width="1.625" style="2" customWidth="1"/>
    <col min="24" max="24" width="1.875" style="2" customWidth="1"/>
    <col min="25" max="25" width="1.75390625" style="2" customWidth="1"/>
    <col min="26" max="16384" width="9.00390625" style="2" customWidth="1"/>
  </cols>
  <sheetData>
    <row r="1" ht="10.5" customHeight="1">
      <c r="X1" s="38" t="s">
        <v>424</v>
      </c>
    </row>
    <row r="2" ht="10.5" customHeight="1"/>
    <row r="3" spans="2:24" s="4" customFormat="1" ht="18" customHeight="1">
      <c r="B3" s="505" t="s">
        <v>591</v>
      </c>
      <c r="C3" s="505"/>
      <c r="D3" s="505"/>
      <c r="E3" s="505"/>
      <c r="F3" s="505"/>
      <c r="G3" s="505"/>
      <c r="H3" s="505"/>
      <c r="I3" s="505"/>
      <c r="J3" s="505"/>
      <c r="K3" s="505"/>
      <c r="L3" s="505"/>
      <c r="M3" s="505"/>
      <c r="N3" s="505"/>
      <c r="O3" s="505"/>
      <c r="P3" s="505"/>
      <c r="Q3" s="505"/>
      <c r="R3" s="505"/>
      <c r="S3" s="505"/>
      <c r="T3" s="505"/>
      <c r="U3" s="505"/>
      <c r="V3" s="505"/>
      <c r="W3" s="505"/>
      <c r="X3" s="61"/>
    </row>
    <row r="4" spans="2:24" ht="12.75" customHeight="1">
      <c r="B4" s="508" t="s">
        <v>592</v>
      </c>
      <c r="C4" s="508"/>
      <c r="D4" s="508"/>
      <c r="E4" s="508"/>
      <c r="F4" s="508"/>
      <c r="G4" s="508"/>
      <c r="H4" s="508"/>
      <c r="I4" s="508"/>
      <c r="J4" s="508"/>
      <c r="K4" s="508"/>
      <c r="L4" s="508"/>
      <c r="M4" s="508"/>
      <c r="N4" s="508"/>
      <c r="O4" s="508"/>
      <c r="P4" s="508"/>
      <c r="Q4" s="508"/>
      <c r="R4" s="508"/>
      <c r="S4" s="508"/>
      <c r="T4" s="508"/>
      <c r="U4" s="508"/>
      <c r="V4" s="508"/>
      <c r="W4" s="508"/>
      <c r="X4" s="3"/>
    </row>
    <row r="5" spans="2:24" ht="12.75" customHeight="1">
      <c r="B5" s="7"/>
      <c r="C5" s="7"/>
      <c r="D5" s="7"/>
      <c r="E5" s="7"/>
      <c r="F5" s="7"/>
      <c r="G5" s="7"/>
      <c r="H5" s="7"/>
      <c r="I5" s="7"/>
      <c r="J5" s="7"/>
      <c r="K5" s="39"/>
      <c r="L5" s="39"/>
      <c r="M5" s="39"/>
      <c r="N5" s="7"/>
      <c r="O5" s="7"/>
      <c r="P5" s="7"/>
      <c r="Q5" s="7"/>
      <c r="R5" s="7"/>
      <c r="S5" s="7"/>
      <c r="T5" s="7"/>
      <c r="U5" s="7"/>
      <c r="V5" s="7"/>
      <c r="W5" s="7"/>
      <c r="X5" s="7"/>
    </row>
    <row r="6" spans="2:24" ht="15.75" customHeight="1">
      <c r="B6" s="516" t="s">
        <v>53</v>
      </c>
      <c r="C6" s="515"/>
      <c r="D6" s="515" t="s">
        <v>54</v>
      </c>
      <c r="E6" s="515"/>
      <c r="F6" s="515" t="s">
        <v>55</v>
      </c>
      <c r="G6" s="515"/>
      <c r="H6" s="515" t="s">
        <v>56</v>
      </c>
      <c r="I6" s="515"/>
      <c r="J6" s="515" t="s">
        <v>57</v>
      </c>
      <c r="K6" s="515"/>
      <c r="L6" s="515" t="s">
        <v>99</v>
      </c>
      <c r="M6" s="518"/>
      <c r="N6" s="375" t="s">
        <v>11</v>
      </c>
      <c r="O6" s="512"/>
      <c r="P6" s="512"/>
      <c r="Q6" s="512"/>
      <c r="R6" s="512"/>
      <c r="S6" s="512"/>
      <c r="T6" s="512"/>
      <c r="U6" s="512"/>
      <c r="V6" s="512"/>
      <c r="W6" s="512"/>
      <c r="X6" s="108"/>
    </row>
    <row r="7" spans="2:24" ht="15.75" customHeight="1">
      <c r="B7" s="99" t="s">
        <v>97</v>
      </c>
      <c r="C7" s="95" t="s">
        <v>98</v>
      </c>
      <c r="D7" s="95" t="s">
        <v>97</v>
      </c>
      <c r="E7" s="95" t="s">
        <v>98</v>
      </c>
      <c r="F7" s="95" t="s">
        <v>97</v>
      </c>
      <c r="G7" s="95" t="s">
        <v>98</v>
      </c>
      <c r="H7" s="95" t="s">
        <v>97</v>
      </c>
      <c r="I7" s="95" t="s">
        <v>98</v>
      </c>
      <c r="J7" s="95" t="s">
        <v>97</v>
      </c>
      <c r="K7" s="95" t="s">
        <v>98</v>
      </c>
      <c r="L7" s="95" t="s">
        <v>97</v>
      </c>
      <c r="M7" s="109" t="s">
        <v>98</v>
      </c>
      <c r="N7" s="378"/>
      <c r="O7" s="513"/>
      <c r="P7" s="513"/>
      <c r="Q7" s="513"/>
      <c r="R7" s="513"/>
      <c r="S7" s="513"/>
      <c r="T7" s="513"/>
      <c r="U7" s="513"/>
      <c r="V7" s="513"/>
      <c r="W7" s="513"/>
      <c r="X7" s="108"/>
    </row>
    <row r="8" spans="14:23" ht="10.5" customHeight="1">
      <c r="N8" s="10"/>
      <c r="O8" s="7"/>
      <c r="P8" s="7"/>
      <c r="Q8" s="7"/>
      <c r="R8" s="7"/>
      <c r="S8" s="7"/>
      <c r="T8" s="7"/>
      <c r="U8" s="7"/>
      <c r="V8" s="7"/>
      <c r="W8" s="7"/>
    </row>
    <row r="9" spans="2:24" s="11" customFormat="1" ht="10.5" customHeight="1">
      <c r="B9" s="17">
        <f aca="true" t="shared" si="0" ref="B9:M9">SUM(B10:B12)</f>
        <v>196</v>
      </c>
      <c r="C9" s="17">
        <f t="shared" si="0"/>
        <v>240</v>
      </c>
      <c r="D9" s="17">
        <f t="shared" si="0"/>
        <v>108</v>
      </c>
      <c r="E9" s="17">
        <f t="shared" si="0"/>
        <v>205</v>
      </c>
      <c r="F9" s="17">
        <f t="shared" si="0"/>
        <v>37</v>
      </c>
      <c r="G9" s="17">
        <f t="shared" si="0"/>
        <v>100</v>
      </c>
      <c r="H9" s="17">
        <f t="shared" si="0"/>
        <v>15</v>
      </c>
      <c r="I9" s="17">
        <f t="shared" si="0"/>
        <v>46</v>
      </c>
      <c r="J9" s="17">
        <f t="shared" si="0"/>
        <v>3</v>
      </c>
      <c r="K9" s="17">
        <f t="shared" si="0"/>
        <v>15</v>
      </c>
      <c r="L9" s="17">
        <f t="shared" si="0"/>
        <v>1</v>
      </c>
      <c r="M9" s="17">
        <f t="shared" si="0"/>
        <v>0</v>
      </c>
      <c r="N9" s="58"/>
      <c r="O9" s="486" t="s">
        <v>73</v>
      </c>
      <c r="P9" s="486"/>
      <c r="Q9" s="486"/>
      <c r="R9" s="486"/>
      <c r="S9" s="486"/>
      <c r="T9" s="486"/>
      <c r="U9" s="486"/>
      <c r="V9" s="486"/>
      <c r="W9" s="13"/>
      <c r="X9" s="13"/>
    </row>
    <row r="10" spans="2:24" ht="10.5" customHeight="1">
      <c r="B10" s="24">
        <v>49</v>
      </c>
      <c r="C10" s="24">
        <v>52</v>
      </c>
      <c r="D10" s="24">
        <v>20</v>
      </c>
      <c r="E10" s="24">
        <v>40</v>
      </c>
      <c r="F10" s="24">
        <v>9</v>
      </c>
      <c r="G10" s="24">
        <v>23</v>
      </c>
      <c r="H10" s="24">
        <v>2</v>
      </c>
      <c r="I10" s="24">
        <v>10</v>
      </c>
      <c r="J10" s="24">
        <v>1</v>
      </c>
      <c r="K10" s="24">
        <v>2</v>
      </c>
      <c r="L10" s="24">
        <v>0</v>
      </c>
      <c r="M10" s="24">
        <v>0</v>
      </c>
      <c r="N10" s="10"/>
      <c r="O10" s="18"/>
      <c r="P10" s="18"/>
      <c r="Q10" s="18"/>
      <c r="R10" s="18"/>
      <c r="S10" s="492" t="s">
        <v>25</v>
      </c>
      <c r="T10" s="492"/>
      <c r="U10" s="492"/>
      <c r="V10" s="492"/>
      <c r="W10" s="18"/>
      <c r="X10" s="18"/>
    </row>
    <row r="11" spans="2:24" ht="10.5" customHeight="1">
      <c r="B11" s="24">
        <v>99</v>
      </c>
      <c r="C11" s="24">
        <v>124</v>
      </c>
      <c r="D11" s="24">
        <v>60</v>
      </c>
      <c r="E11" s="24">
        <v>104</v>
      </c>
      <c r="F11" s="24">
        <v>19</v>
      </c>
      <c r="G11" s="24">
        <v>57</v>
      </c>
      <c r="H11" s="24">
        <v>6</v>
      </c>
      <c r="I11" s="24">
        <v>21</v>
      </c>
      <c r="J11" s="24">
        <v>2</v>
      </c>
      <c r="K11" s="24">
        <v>11</v>
      </c>
      <c r="L11" s="24">
        <v>1</v>
      </c>
      <c r="M11" s="24">
        <v>0</v>
      </c>
      <c r="N11" s="10"/>
      <c r="O11" s="18"/>
      <c r="P11" s="18"/>
      <c r="Q11" s="18"/>
      <c r="R11" s="18"/>
      <c r="S11" s="492" t="s">
        <v>26</v>
      </c>
      <c r="T11" s="492"/>
      <c r="U11" s="492"/>
      <c r="V11" s="492"/>
      <c r="W11" s="18"/>
      <c r="X11" s="18"/>
    </row>
    <row r="12" spans="2:24" ht="10.5" customHeight="1">
      <c r="B12" s="24">
        <v>48</v>
      </c>
      <c r="C12" s="24">
        <v>64</v>
      </c>
      <c r="D12" s="24">
        <v>28</v>
      </c>
      <c r="E12" s="24">
        <v>61</v>
      </c>
      <c r="F12" s="24">
        <v>9</v>
      </c>
      <c r="G12" s="24">
        <v>20</v>
      </c>
      <c r="H12" s="24">
        <v>7</v>
      </c>
      <c r="I12" s="24">
        <v>15</v>
      </c>
      <c r="J12" s="24">
        <v>0</v>
      </c>
      <c r="K12" s="24">
        <v>2</v>
      </c>
      <c r="L12" s="24">
        <v>0</v>
      </c>
      <c r="M12" s="24">
        <v>0</v>
      </c>
      <c r="N12" s="10"/>
      <c r="O12" s="18"/>
      <c r="P12" s="18"/>
      <c r="Q12" s="18"/>
      <c r="R12" s="18"/>
      <c r="S12" s="492" t="s">
        <v>30</v>
      </c>
      <c r="T12" s="492"/>
      <c r="U12" s="492"/>
      <c r="V12" s="492"/>
      <c r="W12" s="18"/>
      <c r="X12" s="18"/>
    </row>
    <row r="13" spans="2:24" ht="6.75" customHeight="1"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N13" s="10"/>
      <c r="O13" s="18"/>
      <c r="P13" s="18"/>
      <c r="Q13" s="18"/>
      <c r="R13" s="18"/>
      <c r="S13" s="18"/>
      <c r="T13" s="18"/>
      <c r="U13" s="18"/>
      <c r="V13" s="18"/>
      <c r="W13" s="18"/>
      <c r="X13" s="18"/>
    </row>
    <row r="14" spans="2:24" s="11" customFormat="1" ht="10.5" customHeight="1">
      <c r="B14" s="17">
        <f aca="true" t="shared" si="1" ref="B14:M14">SUM(B15:B18)</f>
        <v>176</v>
      </c>
      <c r="C14" s="17">
        <f t="shared" si="1"/>
        <v>204</v>
      </c>
      <c r="D14" s="17">
        <f t="shared" si="1"/>
        <v>83</v>
      </c>
      <c r="E14" s="17">
        <f t="shared" si="1"/>
        <v>142</v>
      </c>
      <c r="F14" s="17">
        <f t="shared" si="1"/>
        <v>31</v>
      </c>
      <c r="G14" s="17">
        <f t="shared" si="1"/>
        <v>97</v>
      </c>
      <c r="H14" s="17">
        <f t="shared" si="1"/>
        <v>21</v>
      </c>
      <c r="I14" s="17">
        <f t="shared" si="1"/>
        <v>32</v>
      </c>
      <c r="J14" s="17">
        <f t="shared" si="1"/>
        <v>3</v>
      </c>
      <c r="K14" s="17">
        <f t="shared" si="1"/>
        <v>17</v>
      </c>
      <c r="L14" s="17">
        <f t="shared" si="1"/>
        <v>0</v>
      </c>
      <c r="M14" s="17">
        <f t="shared" si="1"/>
        <v>1</v>
      </c>
      <c r="N14" s="58"/>
      <c r="O14" s="486" t="s">
        <v>74</v>
      </c>
      <c r="P14" s="486"/>
      <c r="Q14" s="486"/>
      <c r="R14" s="486"/>
      <c r="S14" s="486"/>
      <c r="T14" s="486"/>
      <c r="U14" s="486"/>
      <c r="V14" s="486"/>
      <c r="W14" s="13"/>
      <c r="X14" s="13"/>
    </row>
    <row r="15" spans="2:24" ht="10.5" customHeight="1">
      <c r="B15" s="24">
        <v>43</v>
      </c>
      <c r="C15" s="24">
        <v>44</v>
      </c>
      <c r="D15" s="24">
        <v>16</v>
      </c>
      <c r="E15" s="24">
        <v>31</v>
      </c>
      <c r="F15" s="24">
        <v>8</v>
      </c>
      <c r="G15" s="24">
        <v>25</v>
      </c>
      <c r="H15" s="24">
        <v>2</v>
      </c>
      <c r="I15" s="24">
        <v>7</v>
      </c>
      <c r="J15" s="24">
        <v>1</v>
      </c>
      <c r="K15" s="24">
        <v>3</v>
      </c>
      <c r="L15" s="24">
        <v>0</v>
      </c>
      <c r="M15" s="24">
        <v>0</v>
      </c>
      <c r="N15" s="10"/>
      <c r="O15" s="18"/>
      <c r="P15" s="18"/>
      <c r="Q15" s="18"/>
      <c r="R15" s="18"/>
      <c r="S15" s="492" t="s">
        <v>25</v>
      </c>
      <c r="T15" s="492"/>
      <c r="U15" s="492"/>
      <c r="V15" s="492"/>
      <c r="W15" s="18"/>
      <c r="X15" s="18"/>
    </row>
    <row r="16" spans="2:24" ht="10.5" customHeight="1">
      <c r="B16" s="24">
        <v>29</v>
      </c>
      <c r="C16" s="24">
        <v>56</v>
      </c>
      <c r="D16" s="24">
        <v>27</v>
      </c>
      <c r="E16" s="24">
        <v>37</v>
      </c>
      <c r="F16" s="24">
        <v>5</v>
      </c>
      <c r="G16" s="24">
        <v>21</v>
      </c>
      <c r="H16" s="24">
        <v>5</v>
      </c>
      <c r="I16" s="24">
        <v>5</v>
      </c>
      <c r="J16" s="24">
        <v>0</v>
      </c>
      <c r="K16" s="24">
        <v>1</v>
      </c>
      <c r="L16" s="24">
        <v>0</v>
      </c>
      <c r="M16" s="24">
        <v>0</v>
      </c>
      <c r="N16" s="10"/>
      <c r="O16" s="18"/>
      <c r="P16" s="18"/>
      <c r="Q16" s="18"/>
      <c r="R16" s="18"/>
      <c r="S16" s="492" t="s">
        <v>26</v>
      </c>
      <c r="T16" s="492"/>
      <c r="U16" s="492"/>
      <c r="V16" s="492"/>
      <c r="W16" s="18"/>
      <c r="X16" s="18"/>
    </row>
    <row r="17" spans="2:24" ht="10.5" customHeight="1">
      <c r="B17" s="24">
        <v>50</v>
      </c>
      <c r="C17" s="24">
        <v>57</v>
      </c>
      <c r="D17" s="24">
        <v>21</v>
      </c>
      <c r="E17" s="24">
        <v>46</v>
      </c>
      <c r="F17" s="24">
        <v>11</v>
      </c>
      <c r="G17" s="24">
        <v>32</v>
      </c>
      <c r="H17" s="24">
        <v>10</v>
      </c>
      <c r="I17" s="24">
        <v>13</v>
      </c>
      <c r="J17" s="24">
        <v>1</v>
      </c>
      <c r="K17" s="24">
        <v>8</v>
      </c>
      <c r="L17" s="24">
        <v>0</v>
      </c>
      <c r="M17" s="24">
        <v>1</v>
      </c>
      <c r="N17" s="10"/>
      <c r="O17" s="18"/>
      <c r="P17" s="18"/>
      <c r="Q17" s="18"/>
      <c r="R17" s="18"/>
      <c r="S17" s="492" t="s">
        <v>30</v>
      </c>
      <c r="T17" s="492"/>
      <c r="U17" s="492"/>
      <c r="V17" s="492"/>
      <c r="W17" s="18"/>
      <c r="X17" s="18"/>
    </row>
    <row r="18" spans="2:24" ht="10.5" customHeight="1">
      <c r="B18" s="24">
        <v>54</v>
      </c>
      <c r="C18" s="24">
        <v>47</v>
      </c>
      <c r="D18" s="24">
        <v>19</v>
      </c>
      <c r="E18" s="24">
        <v>28</v>
      </c>
      <c r="F18" s="24">
        <v>7</v>
      </c>
      <c r="G18" s="24">
        <v>19</v>
      </c>
      <c r="H18" s="24">
        <v>4</v>
      </c>
      <c r="I18" s="24">
        <v>7</v>
      </c>
      <c r="J18" s="24">
        <v>1</v>
      </c>
      <c r="K18" s="24">
        <v>5</v>
      </c>
      <c r="L18" s="24">
        <v>0</v>
      </c>
      <c r="M18" s="24">
        <v>0</v>
      </c>
      <c r="N18" s="10"/>
      <c r="O18" s="18"/>
      <c r="P18" s="18"/>
      <c r="Q18" s="18"/>
      <c r="R18" s="18"/>
      <c r="S18" s="492" t="s">
        <v>33</v>
      </c>
      <c r="T18" s="492"/>
      <c r="U18" s="492"/>
      <c r="V18" s="492"/>
      <c r="W18" s="18"/>
      <c r="X18" s="18"/>
    </row>
    <row r="19" spans="2:24" ht="6.75" customHeight="1"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N19" s="10"/>
      <c r="O19" s="18"/>
      <c r="P19" s="18"/>
      <c r="Q19" s="18"/>
      <c r="R19" s="18"/>
      <c r="S19" s="18"/>
      <c r="T19" s="18"/>
      <c r="U19" s="18"/>
      <c r="V19" s="18"/>
      <c r="W19" s="18"/>
      <c r="X19" s="18"/>
    </row>
    <row r="20" spans="2:24" s="11" customFormat="1" ht="10.5" customHeight="1">
      <c r="B20" s="17">
        <f aca="true" t="shared" si="2" ref="B20:M20">SUM(B21:B24)</f>
        <v>275</v>
      </c>
      <c r="C20" s="17">
        <f t="shared" si="2"/>
        <v>347</v>
      </c>
      <c r="D20" s="17">
        <f t="shared" si="2"/>
        <v>143</v>
      </c>
      <c r="E20" s="17">
        <f t="shared" si="2"/>
        <v>207</v>
      </c>
      <c r="F20" s="17">
        <f t="shared" si="2"/>
        <v>62</v>
      </c>
      <c r="G20" s="17">
        <f t="shared" si="2"/>
        <v>142</v>
      </c>
      <c r="H20" s="17">
        <f t="shared" si="2"/>
        <v>18</v>
      </c>
      <c r="I20" s="17">
        <f t="shared" si="2"/>
        <v>94</v>
      </c>
      <c r="J20" s="17">
        <f t="shared" si="2"/>
        <v>6</v>
      </c>
      <c r="K20" s="17">
        <f t="shared" si="2"/>
        <v>18</v>
      </c>
      <c r="L20" s="17">
        <f t="shared" si="2"/>
        <v>0</v>
      </c>
      <c r="M20" s="17">
        <f t="shared" si="2"/>
        <v>0</v>
      </c>
      <c r="N20" s="58"/>
      <c r="O20" s="486" t="s">
        <v>75</v>
      </c>
      <c r="P20" s="486"/>
      <c r="Q20" s="486"/>
      <c r="R20" s="486"/>
      <c r="S20" s="486"/>
      <c r="T20" s="486"/>
      <c r="U20" s="486"/>
      <c r="V20" s="486"/>
      <c r="W20" s="13"/>
      <c r="X20" s="13"/>
    </row>
    <row r="21" spans="2:24" ht="10.5" customHeight="1">
      <c r="B21" s="24">
        <v>50</v>
      </c>
      <c r="C21" s="24">
        <v>63</v>
      </c>
      <c r="D21" s="24">
        <v>31</v>
      </c>
      <c r="E21" s="24">
        <v>29</v>
      </c>
      <c r="F21" s="24">
        <v>9</v>
      </c>
      <c r="G21" s="24">
        <v>37</v>
      </c>
      <c r="H21" s="24">
        <v>6</v>
      </c>
      <c r="I21" s="24">
        <v>28</v>
      </c>
      <c r="J21" s="24">
        <v>1</v>
      </c>
      <c r="K21" s="24">
        <v>5</v>
      </c>
      <c r="L21" s="24">
        <v>0</v>
      </c>
      <c r="M21" s="24">
        <v>0</v>
      </c>
      <c r="N21" s="10"/>
      <c r="O21" s="18"/>
      <c r="P21" s="18"/>
      <c r="Q21" s="18"/>
      <c r="R21" s="18"/>
      <c r="S21" s="492" t="s">
        <v>25</v>
      </c>
      <c r="T21" s="492"/>
      <c r="U21" s="492"/>
      <c r="V21" s="492"/>
      <c r="W21" s="18"/>
      <c r="X21" s="18"/>
    </row>
    <row r="22" spans="2:24" ht="10.5" customHeight="1">
      <c r="B22" s="24">
        <v>96</v>
      </c>
      <c r="C22" s="24">
        <v>133</v>
      </c>
      <c r="D22" s="24">
        <v>52</v>
      </c>
      <c r="E22" s="24">
        <v>76</v>
      </c>
      <c r="F22" s="24">
        <v>23</v>
      </c>
      <c r="G22" s="24">
        <v>44</v>
      </c>
      <c r="H22" s="24">
        <v>4</v>
      </c>
      <c r="I22" s="24">
        <v>22</v>
      </c>
      <c r="J22" s="24">
        <v>1</v>
      </c>
      <c r="K22" s="24">
        <v>5</v>
      </c>
      <c r="L22" s="24">
        <v>0</v>
      </c>
      <c r="M22" s="24">
        <v>0</v>
      </c>
      <c r="N22" s="10"/>
      <c r="O22" s="18"/>
      <c r="P22" s="18"/>
      <c r="Q22" s="18"/>
      <c r="R22" s="18"/>
      <c r="S22" s="492" t="s">
        <v>26</v>
      </c>
      <c r="T22" s="492"/>
      <c r="U22" s="492"/>
      <c r="V22" s="492"/>
      <c r="W22" s="18"/>
      <c r="X22" s="18"/>
    </row>
    <row r="23" spans="2:24" ht="10.5" customHeight="1">
      <c r="B23" s="24">
        <v>68</v>
      </c>
      <c r="C23" s="24">
        <v>86</v>
      </c>
      <c r="D23" s="24">
        <v>40</v>
      </c>
      <c r="E23" s="24">
        <v>63</v>
      </c>
      <c r="F23" s="24">
        <v>20</v>
      </c>
      <c r="G23" s="24">
        <v>48</v>
      </c>
      <c r="H23" s="24">
        <v>4</v>
      </c>
      <c r="I23" s="24">
        <v>25</v>
      </c>
      <c r="J23" s="24">
        <v>3</v>
      </c>
      <c r="K23" s="24">
        <v>5</v>
      </c>
      <c r="L23" s="24">
        <v>0</v>
      </c>
      <c r="M23" s="24">
        <v>0</v>
      </c>
      <c r="N23" s="10"/>
      <c r="O23" s="18"/>
      <c r="P23" s="18"/>
      <c r="Q23" s="18"/>
      <c r="R23" s="18"/>
      <c r="S23" s="492" t="s">
        <v>30</v>
      </c>
      <c r="T23" s="492"/>
      <c r="U23" s="492"/>
      <c r="V23" s="492"/>
      <c r="W23" s="18"/>
      <c r="X23" s="18"/>
    </row>
    <row r="24" spans="2:24" ht="10.5" customHeight="1">
      <c r="B24" s="24">
        <v>61</v>
      </c>
      <c r="C24" s="24">
        <v>65</v>
      </c>
      <c r="D24" s="24">
        <v>20</v>
      </c>
      <c r="E24" s="24">
        <v>39</v>
      </c>
      <c r="F24" s="24">
        <v>10</v>
      </c>
      <c r="G24" s="24">
        <v>13</v>
      </c>
      <c r="H24" s="24">
        <v>4</v>
      </c>
      <c r="I24" s="24">
        <v>19</v>
      </c>
      <c r="J24" s="24">
        <v>1</v>
      </c>
      <c r="K24" s="24">
        <v>3</v>
      </c>
      <c r="L24" s="24">
        <v>0</v>
      </c>
      <c r="M24" s="24">
        <v>0</v>
      </c>
      <c r="N24" s="10"/>
      <c r="O24" s="18"/>
      <c r="P24" s="18"/>
      <c r="Q24" s="18"/>
      <c r="R24" s="18"/>
      <c r="S24" s="492" t="s">
        <v>33</v>
      </c>
      <c r="T24" s="492"/>
      <c r="U24" s="492"/>
      <c r="V24" s="492"/>
      <c r="W24" s="18"/>
      <c r="X24" s="18"/>
    </row>
    <row r="25" spans="2:24" ht="6.75" customHeight="1"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N25" s="10"/>
      <c r="O25" s="18"/>
      <c r="P25" s="18"/>
      <c r="Q25" s="18"/>
      <c r="R25" s="18"/>
      <c r="S25" s="18"/>
      <c r="T25" s="18"/>
      <c r="U25" s="18"/>
      <c r="V25" s="18"/>
      <c r="W25" s="18"/>
      <c r="X25" s="18"/>
    </row>
    <row r="26" spans="2:24" s="11" customFormat="1" ht="10.5" customHeight="1">
      <c r="B26" s="17">
        <f aca="true" t="shared" si="3" ref="B26:M26">SUM(B27:B31)</f>
        <v>173</v>
      </c>
      <c r="C26" s="17">
        <f t="shared" si="3"/>
        <v>239</v>
      </c>
      <c r="D26" s="17">
        <f t="shared" si="3"/>
        <v>89</v>
      </c>
      <c r="E26" s="17">
        <f t="shared" si="3"/>
        <v>167</v>
      </c>
      <c r="F26" s="17">
        <f t="shared" si="3"/>
        <v>41</v>
      </c>
      <c r="G26" s="17">
        <f t="shared" si="3"/>
        <v>82</v>
      </c>
      <c r="H26" s="17">
        <f t="shared" si="3"/>
        <v>16</v>
      </c>
      <c r="I26" s="17">
        <f t="shared" si="3"/>
        <v>35</v>
      </c>
      <c r="J26" s="17">
        <f t="shared" si="3"/>
        <v>2</v>
      </c>
      <c r="K26" s="17">
        <f t="shared" si="3"/>
        <v>13</v>
      </c>
      <c r="L26" s="17">
        <f t="shared" si="3"/>
        <v>0</v>
      </c>
      <c r="M26" s="17">
        <f t="shared" si="3"/>
        <v>0</v>
      </c>
      <c r="N26" s="58"/>
      <c r="O26" s="486" t="s">
        <v>76</v>
      </c>
      <c r="P26" s="486"/>
      <c r="Q26" s="486"/>
      <c r="R26" s="486"/>
      <c r="S26" s="486"/>
      <c r="T26" s="486"/>
      <c r="U26" s="486"/>
      <c r="V26" s="486"/>
      <c r="W26" s="13"/>
      <c r="X26" s="13"/>
    </row>
    <row r="27" spans="2:24" ht="10.5" customHeight="1">
      <c r="B27" s="24">
        <v>18</v>
      </c>
      <c r="C27" s="24">
        <v>36</v>
      </c>
      <c r="D27" s="24">
        <v>15</v>
      </c>
      <c r="E27" s="24">
        <v>21</v>
      </c>
      <c r="F27" s="24">
        <v>7</v>
      </c>
      <c r="G27" s="24">
        <v>16</v>
      </c>
      <c r="H27" s="24">
        <v>3</v>
      </c>
      <c r="I27" s="24">
        <v>9</v>
      </c>
      <c r="J27" s="24">
        <v>0</v>
      </c>
      <c r="K27" s="24">
        <v>2</v>
      </c>
      <c r="L27" s="24">
        <v>0</v>
      </c>
      <c r="M27" s="24">
        <v>0</v>
      </c>
      <c r="N27" s="10"/>
      <c r="O27" s="18"/>
      <c r="P27" s="18"/>
      <c r="Q27" s="18"/>
      <c r="R27" s="18"/>
      <c r="S27" s="492" t="s">
        <v>25</v>
      </c>
      <c r="T27" s="492"/>
      <c r="U27" s="492"/>
      <c r="V27" s="492"/>
      <c r="W27" s="18"/>
      <c r="X27" s="18"/>
    </row>
    <row r="28" spans="2:24" ht="10.5" customHeight="1">
      <c r="B28" s="24">
        <v>18</v>
      </c>
      <c r="C28" s="24">
        <v>21</v>
      </c>
      <c r="D28" s="24">
        <v>10</v>
      </c>
      <c r="E28" s="24">
        <v>13</v>
      </c>
      <c r="F28" s="24">
        <v>6</v>
      </c>
      <c r="G28" s="24">
        <v>6</v>
      </c>
      <c r="H28" s="24">
        <v>5</v>
      </c>
      <c r="I28" s="24">
        <v>3</v>
      </c>
      <c r="J28" s="24">
        <v>0</v>
      </c>
      <c r="K28" s="24">
        <v>4</v>
      </c>
      <c r="L28" s="24">
        <v>0</v>
      </c>
      <c r="M28" s="24">
        <v>0</v>
      </c>
      <c r="N28" s="10"/>
      <c r="O28" s="18"/>
      <c r="P28" s="18"/>
      <c r="Q28" s="18"/>
      <c r="R28" s="18"/>
      <c r="S28" s="492" t="s">
        <v>26</v>
      </c>
      <c r="T28" s="492"/>
      <c r="U28" s="492"/>
      <c r="V28" s="492"/>
      <c r="W28" s="18"/>
      <c r="X28" s="18"/>
    </row>
    <row r="29" spans="2:24" ht="10.5" customHeight="1">
      <c r="B29" s="24">
        <v>50</v>
      </c>
      <c r="C29" s="24">
        <v>71</v>
      </c>
      <c r="D29" s="24">
        <v>14</v>
      </c>
      <c r="E29" s="24">
        <v>46</v>
      </c>
      <c r="F29" s="24">
        <v>8</v>
      </c>
      <c r="G29" s="24">
        <v>20</v>
      </c>
      <c r="H29" s="24">
        <v>3</v>
      </c>
      <c r="I29" s="24">
        <v>7</v>
      </c>
      <c r="J29" s="24">
        <v>1</v>
      </c>
      <c r="K29" s="24">
        <v>2</v>
      </c>
      <c r="L29" s="24">
        <v>0</v>
      </c>
      <c r="M29" s="24">
        <v>0</v>
      </c>
      <c r="N29" s="10"/>
      <c r="O29" s="18"/>
      <c r="P29" s="18"/>
      <c r="Q29" s="18"/>
      <c r="R29" s="18"/>
      <c r="S29" s="492" t="s">
        <v>30</v>
      </c>
      <c r="T29" s="492"/>
      <c r="U29" s="492"/>
      <c r="V29" s="492"/>
      <c r="W29" s="18"/>
      <c r="X29" s="18"/>
    </row>
    <row r="30" spans="2:24" ht="10.5" customHeight="1">
      <c r="B30" s="24">
        <v>41</v>
      </c>
      <c r="C30" s="24">
        <v>40</v>
      </c>
      <c r="D30" s="24">
        <v>23</v>
      </c>
      <c r="E30" s="24">
        <v>39</v>
      </c>
      <c r="F30" s="24">
        <v>8</v>
      </c>
      <c r="G30" s="24">
        <v>12</v>
      </c>
      <c r="H30" s="24">
        <v>2</v>
      </c>
      <c r="I30" s="24">
        <v>5</v>
      </c>
      <c r="J30" s="24">
        <v>1</v>
      </c>
      <c r="K30" s="24">
        <v>2</v>
      </c>
      <c r="L30" s="24">
        <v>0</v>
      </c>
      <c r="M30" s="24">
        <v>0</v>
      </c>
      <c r="N30" s="10"/>
      <c r="O30" s="18"/>
      <c r="P30" s="18"/>
      <c r="Q30" s="18"/>
      <c r="R30" s="18"/>
      <c r="S30" s="492" t="s">
        <v>33</v>
      </c>
      <c r="T30" s="492"/>
      <c r="U30" s="492"/>
      <c r="V30" s="492"/>
      <c r="W30" s="18"/>
      <c r="X30" s="18"/>
    </row>
    <row r="31" spans="2:24" ht="10.5" customHeight="1">
      <c r="B31" s="24">
        <v>46</v>
      </c>
      <c r="C31" s="24">
        <v>71</v>
      </c>
      <c r="D31" s="24">
        <v>27</v>
      </c>
      <c r="E31" s="24">
        <v>48</v>
      </c>
      <c r="F31" s="24">
        <v>12</v>
      </c>
      <c r="G31" s="24">
        <v>28</v>
      </c>
      <c r="H31" s="24">
        <v>3</v>
      </c>
      <c r="I31" s="24">
        <v>11</v>
      </c>
      <c r="J31" s="24">
        <v>0</v>
      </c>
      <c r="K31" s="24">
        <v>3</v>
      </c>
      <c r="L31" s="24">
        <v>0</v>
      </c>
      <c r="M31" s="24">
        <v>0</v>
      </c>
      <c r="N31" s="10"/>
      <c r="O31" s="18"/>
      <c r="P31" s="18"/>
      <c r="Q31" s="18"/>
      <c r="R31" s="18"/>
      <c r="S31" s="492" t="s">
        <v>36</v>
      </c>
      <c r="T31" s="492"/>
      <c r="U31" s="492"/>
      <c r="V31" s="492"/>
      <c r="W31" s="18"/>
      <c r="X31" s="18"/>
    </row>
    <row r="32" spans="2:23" ht="6.75" customHeight="1">
      <c r="B32" s="24"/>
      <c r="C32" s="24"/>
      <c r="D32" s="24"/>
      <c r="E32" s="24"/>
      <c r="G32" s="24"/>
      <c r="H32" s="24"/>
      <c r="I32" s="24"/>
      <c r="J32" s="24"/>
      <c r="K32" s="24"/>
      <c r="L32" s="24"/>
      <c r="M32" s="24"/>
      <c r="N32" s="10"/>
      <c r="O32" s="7"/>
      <c r="P32" s="7"/>
      <c r="Q32" s="7"/>
      <c r="R32" s="7"/>
      <c r="S32" s="7"/>
      <c r="T32" s="7"/>
      <c r="U32" s="7"/>
      <c r="V32" s="7"/>
      <c r="W32" s="7"/>
    </row>
    <row r="33" spans="2:24" s="11" customFormat="1" ht="10.5" customHeight="1">
      <c r="B33" s="17">
        <f aca="true" t="shared" si="4" ref="B33:M33">SUM(B34:B38)</f>
        <v>178</v>
      </c>
      <c r="C33" s="17">
        <f t="shared" si="4"/>
        <v>233</v>
      </c>
      <c r="D33" s="17">
        <f t="shared" si="4"/>
        <v>104</v>
      </c>
      <c r="E33" s="17">
        <f t="shared" si="4"/>
        <v>159</v>
      </c>
      <c r="F33" s="17">
        <f t="shared" si="4"/>
        <v>46</v>
      </c>
      <c r="G33" s="17">
        <f t="shared" si="4"/>
        <v>82</v>
      </c>
      <c r="H33" s="17">
        <f t="shared" si="4"/>
        <v>16</v>
      </c>
      <c r="I33" s="17">
        <f t="shared" si="4"/>
        <v>45</v>
      </c>
      <c r="J33" s="17">
        <f t="shared" si="4"/>
        <v>5</v>
      </c>
      <c r="K33" s="17">
        <f t="shared" si="4"/>
        <v>8</v>
      </c>
      <c r="L33" s="17">
        <f t="shared" si="4"/>
        <v>0</v>
      </c>
      <c r="M33" s="17">
        <f t="shared" si="4"/>
        <v>4</v>
      </c>
      <c r="N33" s="58"/>
      <c r="O33" s="486" t="s">
        <v>77</v>
      </c>
      <c r="P33" s="486"/>
      <c r="Q33" s="486"/>
      <c r="R33" s="486"/>
      <c r="S33" s="486"/>
      <c r="T33" s="486"/>
      <c r="U33" s="486"/>
      <c r="V33" s="486"/>
      <c r="W33" s="13"/>
      <c r="X33" s="13"/>
    </row>
    <row r="34" spans="2:24" ht="10.5" customHeight="1">
      <c r="B34" s="24">
        <v>44</v>
      </c>
      <c r="C34" s="24">
        <v>47</v>
      </c>
      <c r="D34" s="24">
        <v>18</v>
      </c>
      <c r="E34" s="24">
        <v>35</v>
      </c>
      <c r="F34" s="24">
        <v>8</v>
      </c>
      <c r="G34" s="24">
        <v>13</v>
      </c>
      <c r="H34" s="24">
        <v>2</v>
      </c>
      <c r="I34" s="24">
        <v>3</v>
      </c>
      <c r="J34" s="24">
        <v>0</v>
      </c>
      <c r="K34" s="24">
        <v>2</v>
      </c>
      <c r="L34" s="24">
        <v>0</v>
      </c>
      <c r="M34" s="24">
        <v>0</v>
      </c>
      <c r="N34" s="10"/>
      <c r="O34" s="18"/>
      <c r="P34" s="18"/>
      <c r="Q34" s="18"/>
      <c r="R34" s="18"/>
      <c r="S34" s="492" t="s">
        <v>25</v>
      </c>
      <c r="T34" s="492"/>
      <c r="U34" s="492"/>
      <c r="V34" s="492"/>
      <c r="W34" s="18"/>
      <c r="X34" s="18"/>
    </row>
    <row r="35" spans="2:24" ht="10.5" customHeight="1">
      <c r="B35" s="24">
        <v>19</v>
      </c>
      <c r="C35" s="24">
        <v>13</v>
      </c>
      <c r="D35" s="24">
        <v>3</v>
      </c>
      <c r="E35" s="24">
        <v>13</v>
      </c>
      <c r="F35" s="24">
        <v>2</v>
      </c>
      <c r="G35" s="24">
        <v>5</v>
      </c>
      <c r="H35" s="24">
        <v>1</v>
      </c>
      <c r="I35" s="24">
        <v>5</v>
      </c>
      <c r="J35" s="24">
        <v>0</v>
      </c>
      <c r="K35" s="24">
        <v>0</v>
      </c>
      <c r="L35" s="24">
        <v>0</v>
      </c>
      <c r="M35" s="24">
        <v>0</v>
      </c>
      <c r="N35" s="10"/>
      <c r="O35" s="18"/>
      <c r="P35" s="18"/>
      <c r="Q35" s="18"/>
      <c r="R35" s="18"/>
      <c r="S35" s="492" t="s">
        <v>26</v>
      </c>
      <c r="T35" s="492"/>
      <c r="U35" s="492"/>
      <c r="V35" s="492"/>
      <c r="W35" s="18"/>
      <c r="X35" s="18"/>
    </row>
    <row r="36" spans="2:24" ht="10.5" customHeight="1">
      <c r="B36" s="24">
        <v>56</v>
      </c>
      <c r="C36" s="24">
        <v>86</v>
      </c>
      <c r="D36" s="24">
        <v>41</v>
      </c>
      <c r="E36" s="24">
        <v>54</v>
      </c>
      <c r="F36" s="24">
        <v>15</v>
      </c>
      <c r="G36" s="24">
        <v>25</v>
      </c>
      <c r="H36" s="24">
        <v>7</v>
      </c>
      <c r="I36" s="24">
        <v>16</v>
      </c>
      <c r="J36" s="24">
        <v>2</v>
      </c>
      <c r="K36" s="24">
        <v>2</v>
      </c>
      <c r="L36" s="24">
        <v>0</v>
      </c>
      <c r="M36" s="24">
        <v>3</v>
      </c>
      <c r="N36" s="10"/>
      <c r="O36" s="18"/>
      <c r="P36" s="18"/>
      <c r="Q36" s="18"/>
      <c r="R36" s="18"/>
      <c r="S36" s="492" t="s">
        <v>30</v>
      </c>
      <c r="T36" s="492"/>
      <c r="U36" s="492"/>
      <c r="V36" s="492"/>
      <c r="W36" s="18"/>
      <c r="X36" s="18"/>
    </row>
    <row r="37" spans="2:24" ht="10.5" customHeight="1">
      <c r="B37" s="24">
        <v>14</v>
      </c>
      <c r="C37" s="24">
        <v>38</v>
      </c>
      <c r="D37" s="24">
        <v>17</v>
      </c>
      <c r="E37" s="24">
        <v>18</v>
      </c>
      <c r="F37" s="24">
        <v>7</v>
      </c>
      <c r="G37" s="24">
        <v>9</v>
      </c>
      <c r="H37" s="24">
        <v>0</v>
      </c>
      <c r="I37" s="24">
        <v>5</v>
      </c>
      <c r="J37" s="24">
        <v>0</v>
      </c>
      <c r="K37" s="24">
        <v>1</v>
      </c>
      <c r="L37" s="24">
        <v>0</v>
      </c>
      <c r="M37" s="24">
        <v>0</v>
      </c>
      <c r="N37" s="10"/>
      <c r="O37" s="18"/>
      <c r="P37" s="18"/>
      <c r="Q37" s="18"/>
      <c r="R37" s="18"/>
      <c r="S37" s="492" t="s">
        <v>33</v>
      </c>
      <c r="T37" s="492"/>
      <c r="U37" s="492"/>
      <c r="V37" s="492"/>
      <c r="W37" s="18"/>
      <c r="X37" s="18"/>
    </row>
    <row r="38" spans="2:24" ht="10.5" customHeight="1">
      <c r="B38" s="24">
        <v>45</v>
      </c>
      <c r="C38" s="24">
        <v>49</v>
      </c>
      <c r="D38" s="24">
        <v>25</v>
      </c>
      <c r="E38" s="24">
        <v>39</v>
      </c>
      <c r="F38" s="24">
        <v>14</v>
      </c>
      <c r="G38" s="24">
        <v>30</v>
      </c>
      <c r="H38" s="24">
        <v>6</v>
      </c>
      <c r="I38" s="24">
        <v>16</v>
      </c>
      <c r="J38" s="24">
        <v>3</v>
      </c>
      <c r="K38" s="24">
        <v>3</v>
      </c>
      <c r="L38" s="24">
        <v>0</v>
      </c>
      <c r="M38" s="24">
        <v>1</v>
      </c>
      <c r="N38" s="10"/>
      <c r="O38" s="18"/>
      <c r="P38" s="18"/>
      <c r="Q38" s="18"/>
      <c r="R38" s="18"/>
      <c r="S38" s="492" t="s">
        <v>36</v>
      </c>
      <c r="T38" s="492"/>
      <c r="U38" s="492"/>
      <c r="V38" s="492"/>
      <c r="W38" s="18"/>
      <c r="X38" s="18"/>
    </row>
    <row r="39" spans="2:24" ht="6.75" customHeight="1">
      <c r="B39" s="24"/>
      <c r="C39" s="110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10"/>
      <c r="O39" s="18"/>
      <c r="P39" s="18"/>
      <c r="Q39" s="18"/>
      <c r="R39" s="18"/>
      <c r="S39" s="18"/>
      <c r="T39" s="18"/>
      <c r="U39" s="18"/>
      <c r="V39" s="18"/>
      <c r="W39" s="18"/>
      <c r="X39" s="18"/>
    </row>
    <row r="40" spans="2:24" s="11" customFormat="1" ht="10.5" customHeight="1">
      <c r="B40" s="17">
        <f aca="true" t="shared" si="5" ref="B40:M40">SUM(B41:B46)</f>
        <v>160</v>
      </c>
      <c r="C40" s="17">
        <f t="shared" si="5"/>
        <v>199</v>
      </c>
      <c r="D40" s="17">
        <f t="shared" si="5"/>
        <v>101</v>
      </c>
      <c r="E40" s="17">
        <f t="shared" si="5"/>
        <v>130</v>
      </c>
      <c r="F40" s="17">
        <f t="shared" si="5"/>
        <v>43</v>
      </c>
      <c r="G40" s="17">
        <f t="shared" si="5"/>
        <v>75</v>
      </c>
      <c r="H40" s="17">
        <f t="shared" si="5"/>
        <v>9</v>
      </c>
      <c r="I40" s="17">
        <f t="shared" si="5"/>
        <v>34</v>
      </c>
      <c r="J40" s="17">
        <f t="shared" si="5"/>
        <v>0</v>
      </c>
      <c r="K40" s="17">
        <f t="shared" si="5"/>
        <v>6</v>
      </c>
      <c r="L40" s="17">
        <f t="shared" si="5"/>
        <v>1</v>
      </c>
      <c r="M40" s="17">
        <f t="shared" si="5"/>
        <v>0</v>
      </c>
      <c r="N40" s="58"/>
      <c r="O40" s="486" t="s">
        <v>78</v>
      </c>
      <c r="P40" s="486"/>
      <c r="Q40" s="486"/>
      <c r="R40" s="486"/>
      <c r="S40" s="486"/>
      <c r="T40" s="486"/>
      <c r="U40" s="486"/>
      <c r="V40" s="486"/>
      <c r="W40" s="13"/>
      <c r="X40" s="13"/>
    </row>
    <row r="41" spans="2:24" ht="10.5" customHeight="1">
      <c r="B41" s="24">
        <v>13</v>
      </c>
      <c r="C41" s="24">
        <v>17</v>
      </c>
      <c r="D41" s="24">
        <v>14</v>
      </c>
      <c r="E41" s="24">
        <v>14</v>
      </c>
      <c r="F41" s="111">
        <v>3</v>
      </c>
      <c r="G41" s="24">
        <v>6</v>
      </c>
      <c r="H41" s="24">
        <v>1</v>
      </c>
      <c r="I41" s="24">
        <v>1</v>
      </c>
      <c r="J41" s="24">
        <v>0</v>
      </c>
      <c r="K41" s="24">
        <v>1</v>
      </c>
      <c r="L41" s="24">
        <v>0</v>
      </c>
      <c r="M41" s="24">
        <v>0</v>
      </c>
      <c r="N41" s="10"/>
      <c r="O41" s="18"/>
      <c r="P41" s="18"/>
      <c r="Q41" s="18"/>
      <c r="R41" s="18"/>
      <c r="S41" s="492" t="s">
        <v>25</v>
      </c>
      <c r="T41" s="492"/>
      <c r="U41" s="492"/>
      <c r="V41" s="492"/>
      <c r="W41" s="18"/>
      <c r="X41" s="18"/>
    </row>
    <row r="42" spans="2:24" ht="10.5" customHeight="1">
      <c r="B42" s="24">
        <v>34</v>
      </c>
      <c r="C42" s="24">
        <v>26</v>
      </c>
      <c r="D42" s="24">
        <v>17</v>
      </c>
      <c r="E42" s="24">
        <v>11</v>
      </c>
      <c r="F42" s="24">
        <v>3</v>
      </c>
      <c r="G42" s="24">
        <v>9</v>
      </c>
      <c r="H42" s="24">
        <v>2</v>
      </c>
      <c r="I42" s="24">
        <v>4</v>
      </c>
      <c r="J42" s="24">
        <v>0</v>
      </c>
      <c r="K42" s="24">
        <v>1</v>
      </c>
      <c r="L42" s="24">
        <v>0</v>
      </c>
      <c r="M42" s="24">
        <v>0</v>
      </c>
      <c r="N42" s="10"/>
      <c r="O42" s="18"/>
      <c r="P42" s="18"/>
      <c r="Q42" s="18"/>
      <c r="R42" s="18"/>
      <c r="S42" s="492" t="s">
        <v>26</v>
      </c>
      <c r="T42" s="492"/>
      <c r="U42" s="492"/>
      <c r="V42" s="492"/>
      <c r="W42" s="18"/>
      <c r="X42" s="18"/>
    </row>
    <row r="43" spans="2:24" ht="10.5" customHeight="1">
      <c r="B43" s="24">
        <v>33</v>
      </c>
      <c r="C43" s="24">
        <v>43</v>
      </c>
      <c r="D43" s="24">
        <v>16</v>
      </c>
      <c r="E43" s="24">
        <v>26</v>
      </c>
      <c r="F43" s="24">
        <v>11</v>
      </c>
      <c r="G43" s="24">
        <v>19</v>
      </c>
      <c r="H43" s="24">
        <v>1</v>
      </c>
      <c r="I43" s="24">
        <v>4</v>
      </c>
      <c r="J43" s="24">
        <v>0</v>
      </c>
      <c r="K43" s="24">
        <v>1</v>
      </c>
      <c r="L43" s="24">
        <v>0</v>
      </c>
      <c r="M43" s="24">
        <v>0</v>
      </c>
      <c r="N43" s="10"/>
      <c r="O43" s="18"/>
      <c r="P43" s="18"/>
      <c r="Q43" s="18"/>
      <c r="R43" s="18"/>
      <c r="S43" s="492" t="s">
        <v>30</v>
      </c>
      <c r="T43" s="492"/>
      <c r="U43" s="492"/>
      <c r="V43" s="492"/>
      <c r="W43" s="18"/>
      <c r="X43" s="18"/>
    </row>
    <row r="44" spans="2:24" ht="10.5" customHeight="1">
      <c r="B44" s="24">
        <v>13</v>
      </c>
      <c r="C44" s="24">
        <v>22</v>
      </c>
      <c r="D44" s="24">
        <v>10</v>
      </c>
      <c r="E44" s="24">
        <v>23</v>
      </c>
      <c r="F44" s="24">
        <v>5</v>
      </c>
      <c r="G44" s="24">
        <v>6</v>
      </c>
      <c r="H44" s="24">
        <v>0</v>
      </c>
      <c r="I44" s="24">
        <v>4</v>
      </c>
      <c r="J44" s="24">
        <v>0</v>
      </c>
      <c r="K44" s="24">
        <v>0</v>
      </c>
      <c r="L44" s="24">
        <v>0</v>
      </c>
      <c r="M44" s="24">
        <v>0</v>
      </c>
      <c r="N44" s="10"/>
      <c r="O44" s="18"/>
      <c r="P44" s="18"/>
      <c r="Q44" s="18"/>
      <c r="R44" s="18"/>
      <c r="S44" s="492" t="s">
        <v>33</v>
      </c>
      <c r="T44" s="492"/>
      <c r="U44" s="492"/>
      <c r="V44" s="492"/>
      <c r="W44" s="18"/>
      <c r="X44" s="18"/>
    </row>
    <row r="45" spans="2:24" ht="10.5" customHeight="1">
      <c r="B45" s="24">
        <v>42</v>
      </c>
      <c r="C45" s="24">
        <v>51</v>
      </c>
      <c r="D45" s="24">
        <v>21</v>
      </c>
      <c r="E45" s="24">
        <v>25</v>
      </c>
      <c r="F45" s="24">
        <v>12</v>
      </c>
      <c r="G45" s="24">
        <v>15</v>
      </c>
      <c r="H45" s="24">
        <v>3</v>
      </c>
      <c r="I45" s="24">
        <v>12</v>
      </c>
      <c r="J45" s="24">
        <v>0</v>
      </c>
      <c r="K45" s="24">
        <v>1</v>
      </c>
      <c r="L45" s="24">
        <v>1</v>
      </c>
      <c r="M45" s="24">
        <v>0</v>
      </c>
      <c r="N45" s="10"/>
      <c r="O45" s="18"/>
      <c r="P45" s="18"/>
      <c r="Q45" s="18"/>
      <c r="R45" s="18"/>
      <c r="S45" s="492" t="s">
        <v>36</v>
      </c>
      <c r="T45" s="492"/>
      <c r="U45" s="492"/>
      <c r="V45" s="492"/>
      <c r="W45" s="18"/>
      <c r="X45" s="18"/>
    </row>
    <row r="46" spans="2:24" ht="10.5" customHeight="1">
      <c r="B46" s="24">
        <v>25</v>
      </c>
      <c r="C46" s="24">
        <v>40</v>
      </c>
      <c r="D46" s="24">
        <v>23</v>
      </c>
      <c r="E46" s="24">
        <v>31</v>
      </c>
      <c r="F46" s="24">
        <v>9</v>
      </c>
      <c r="G46" s="24">
        <v>20</v>
      </c>
      <c r="H46" s="24">
        <v>2</v>
      </c>
      <c r="I46" s="24">
        <v>9</v>
      </c>
      <c r="J46" s="24">
        <v>0</v>
      </c>
      <c r="K46" s="24">
        <v>2</v>
      </c>
      <c r="L46" s="24">
        <v>0</v>
      </c>
      <c r="M46" s="24">
        <v>0</v>
      </c>
      <c r="N46" s="10"/>
      <c r="O46" s="18"/>
      <c r="P46" s="18"/>
      <c r="Q46" s="18"/>
      <c r="R46" s="18"/>
      <c r="S46" s="492" t="s">
        <v>37</v>
      </c>
      <c r="T46" s="492"/>
      <c r="U46" s="492"/>
      <c r="V46" s="492"/>
      <c r="W46" s="18"/>
      <c r="X46" s="18"/>
    </row>
    <row r="47" spans="2:24" ht="6.75" customHeight="1">
      <c r="B47" s="24"/>
      <c r="C47" s="110"/>
      <c r="E47" s="24"/>
      <c r="F47" s="24"/>
      <c r="G47" s="24"/>
      <c r="H47" s="24"/>
      <c r="J47" s="24"/>
      <c r="K47" s="24"/>
      <c r="L47" s="24"/>
      <c r="M47" s="24"/>
      <c r="N47" s="10"/>
      <c r="O47" s="18"/>
      <c r="P47" s="18"/>
      <c r="Q47" s="18"/>
      <c r="R47" s="18"/>
      <c r="S47" s="18"/>
      <c r="T47" s="18"/>
      <c r="U47" s="18"/>
      <c r="V47" s="18"/>
      <c r="W47" s="18"/>
      <c r="X47" s="18"/>
    </row>
    <row r="48" spans="2:24" s="11" customFormat="1" ht="10.5" customHeight="1">
      <c r="B48" s="17">
        <f aca="true" t="shared" si="6" ref="B48:M48">SUM(B49:B51)</f>
        <v>132</v>
      </c>
      <c r="C48" s="17">
        <f t="shared" si="6"/>
        <v>167</v>
      </c>
      <c r="D48" s="17">
        <f t="shared" si="6"/>
        <v>86</v>
      </c>
      <c r="E48" s="17">
        <f t="shared" si="6"/>
        <v>108</v>
      </c>
      <c r="F48" s="17">
        <f t="shared" si="6"/>
        <v>17</v>
      </c>
      <c r="G48" s="17">
        <f t="shared" si="6"/>
        <v>42</v>
      </c>
      <c r="H48" s="17">
        <f t="shared" si="6"/>
        <v>9</v>
      </c>
      <c r="I48" s="17">
        <f t="shared" si="6"/>
        <v>22</v>
      </c>
      <c r="J48" s="17">
        <f t="shared" si="6"/>
        <v>2</v>
      </c>
      <c r="K48" s="17">
        <f t="shared" si="6"/>
        <v>4</v>
      </c>
      <c r="L48" s="17">
        <f t="shared" si="6"/>
        <v>1</v>
      </c>
      <c r="M48" s="17">
        <f t="shared" si="6"/>
        <v>0</v>
      </c>
      <c r="N48" s="58"/>
      <c r="O48" s="486" t="s">
        <v>79</v>
      </c>
      <c r="P48" s="486"/>
      <c r="Q48" s="486"/>
      <c r="R48" s="486"/>
      <c r="S48" s="486"/>
      <c r="T48" s="486"/>
      <c r="U48" s="486"/>
      <c r="V48" s="486"/>
      <c r="W48" s="13"/>
      <c r="X48" s="13"/>
    </row>
    <row r="49" spans="2:24" ht="10.5" customHeight="1">
      <c r="B49" s="24">
        <v>59</v>
      </c>
      <c r="C49" s="24">
        <v>76</v>
      </c>
      <c r="D49" s="24">
        <v>40</v>
      </c>
      <c r="E49" s="24">
        <v>56</v>
      </c>
      <c r="F49" s="24">
        <v>12</v>
      </c>
      <c r="G49" s="24">
        <v>24</v>
      </c>
      <c r="H49" s="24">
        <v>6</v>
      </c>
      <c r="I49" s="111">
        <v>7</v>
      </c>
      <c r="J49" s="24">
        <v>2</v>
      </c>
      <c r="K49" s="24">
        <v>1</v>
      </c>
      <c r="L49" s="24">
        <v>1</v>
      </c>
      <c r="M49" s="24">
        <v>0</v>
      </c>
      <c r="N49" s="10"/>
      <c r="O49" s="18"/>
      <c r="P49" s="18"/>
      <c r="Q49" s="18"/>
      <c r="R49" s="18"/>
      <c r="S49" s="492" t="s">
        <v>25</v>
      </c>
      <c r="T49" s="492"/>
      <c r="U49" s="492"/>
      <c r="V49" s="492"/>
      <c r="W49" s="18"/>
      <c r="X49" s="18"/>
    </row>
    <row r="50" spans="2:24" ht="10.5" customHeight="1">
      <c r="B50" s="24">
        <v>18</v>
      </c>
      <c r="C50" s="24">
        <v>25</v>
      </c>
      <c r="D50" s="24">
        <v>9</v>
      </c>
      <c r="E50" s="24">
        <v>18</v>
      </c>
      <c r="F50" s="24">
        <v>2</v>
      </c>
      <c r="G50" s="24">
        <v>3</v>
      </c>
      <c r="H50" s="24">
        <v>1</v>
      </c>
      <c r="I50" s="24">
        <v>6</v>
      </c>
      <c r="J50" s="24">
        <v>0</v>
      </c>
      <c r="K50" s="24">
        <v>0</v>
      </c>
      <c r="L50" s="24">
        <v>0</v>
      </c>
      <c r="M50" s="24">
        <v>0</v>
      </c>
      <c r="N50" s="10"/>
      <c r="O50" s="18"/>
      <c r="P50" s="18"/>
      <c r="Q50" s="18"/>
      <c r="R50" s="18"/>
      <c r="S50" s="492" t="s">
        <v>26</v>
      </c>
      <c r="T50" s="492"/>
      <c r="U50" s="492"/>
      <c r="V50" s="492"/>
      <c r="W50" s="18"/>
      <c r="X50" s="18"/>
    </row>
    <row r="51" spans="2:24" ht="10.5" customHeight="1">
      <c r="B51" s="24">
        <v>55</v>
      </c>
      <c r="C51" s="24">
        <v>66</v>
      </c>
      <c r="D51" s="24">
        <v>37</v>
      </c>
      <c r="E51" s="24">
        <v>34</v>
      </c>
      <c r="F51" s="24">
        <v>3</v>
      </c>
      <c r="G51" s="24">
        <v>15</v>
      </c>
      <c r="H51" s="24">
        <v>2</v>
      </c>
      <c r="I51" s="24">
        <v>9</v>
      </c>
      <c r="J51" s="24">
        <v>0</v>
      </c>
      <c r="K51" s="24">
        <v>3</v>
      </c>
      <c r="L51" s="24">
        <v>0</v>
      </c>
      <c r="M51" s="24">
        <v>0</v>
      </c>
      <c r="N51" s="10"/>
      <c r="O51" s="18"/>
      <c r="P51" s="18"/>
      <c r="Q51" s="18"/>
      <c r="R51" s="18"/>
      <c r="S51" s="492" t="s">
        <v>30</v>
      </c>
      <c r="T51" s="492"/>
      <c r="U51" s="492"/>
      <c r="V51" s="492"/>
      <c r="W51" s="18"/>
      <c r="X51" s="18"/>
    </row>
    <row r="52" spans="2:23" ht="6.75" customHeight="1">
      <c r="B52" s="24"/>
      <c r="C52" s="82"/>
      <c r="E52" s="24"/>
      <c r="F52" s="24"/>
      <c r="G52" s="24"/>
      <c r="H52" s="24"/>
      <c r="I52" s="24"/>
      <c r="J52" s="24"/>
      <c r="K52" s="24"/>
      <c r="L52" s="24"/>
      <c r="M52" s="24"/>
      <c r="N52" s="10"/>
      <c r="O52" s="62"/>
      <c r="P52" s="62"/>
      <c r="Q52" s="62"/>
      <c r="R52" s="8"/>
      <c r="S52" s="7"/>
      <c r="T52" s="7"/>
      <c r="U52" s="7"/>
      <c r="V52" s="7"/>
      <c r="W52" s="7"/>
    </row>
    <row r="53" spans="2:24" s="11" customFormat="1" ht="10.5" customHeight="1">
      <c r="B53" s="17">
        <f aca="true" t="shared" si="7" ref="B53:L53">SUM(B54:B61)</f>
        <v>466</v>
      </c>
      <c r="C53" s="17">
        <f t="shared" si="7"/>
        <v>600</v>
      </c>
      <c r="D53" s="17">
        <f t="shared" si="7"/>
        <v>255</v>
      </c>
      <c r="E53" s="17">
        <f t="shared" si="7"/>
        <v>427</v>
      </c>
      <c r="F53" s="17">
        <f t="shared" si="7"/>
        <v>99</v>
      </c>
      <c r="G53" s="17">
        <f t="shared" si="7"/>
        <v>219</v>
      </c>
      <c r="H53" s="17">
        <f t="shared" si="7"/>
        <v>52</v>
      </c>
      <c r="I53" s="17">
        <f t="shared" si="7"/>
        <v>97</v>
      </c>
      <c r="J53" s="17">
        <f t="shared" si="7"/>
        <v>8</v>
      </c>
      <c r="K53" s="17">
        <f t="shared" si="7"/>
        <v>21</v>
      </c>
      <c r="L53" s="17">
        <f t="shared" si="7"/>
        <v>1</v>
      </c>
      <c r="M53" s="17">
        <v>7</v>
      </c>
      <c r="N53" s="58"/>
      <c r="O53" s="486" t="s">
        <v>80</v>
      </c>
      <c r="P53" s="486"/>
      <c r="Q53" s="486"/>
      <c r="R53" s="486"/>
      <c r="S53" s="486"/>
      <c r="T53" s="486"/>
      <c r="U53" s="486"/>
      <c r="V53" s="486"/>
      <c r="W53" s="13"/>
      <c r="X53" s="13"/>
    </row>
    <row r="54" spans="2:24" ht="10.5" customHeight="1">
      <c r="B54" s="24">
        <v>84</v>
      </c>
      <c r="C54" s="24">
        <v>119</v>
      </c>
      <c r="D54" s="24">
        <v>38</v>
      </c>
      <c r="E54" s="24">
        <v>75</v>
      </c>
      <c r="F54" s="37">
        <v>12</v>
      </c>
      <c r="G54" s="24">
        <v>43</v>
      </c>
      <c r="H54" s="24">
        <v>4</v>
      </c>
      <c r="I54" s="24">
        <v>12</v>
      </c>
      <c r="J54" s="24">
        <v>3</v>
      </c>
      <c r="K54" s="24">
        <v>3</v>
      </c>
      <c r="L54" s="24">
        <v>1</v>
      </c>
      <c r="M54" s="24">
        <v>1</v>
      </c>
      <c r="N54" s="10"/>
      <c r="O54" s="18"/>
      <c r="P54" s="18"/>
      <c r="Q54" s="18"/>
      <c r="R54" s="18"/>
      <c r="S54" s="492" t="s">
        <v>25</v>
      </c>
      <c r="T54" s="492"/>
      <c r="U54" s="492"/>
      <c r="V54" s="492"/>
      <c r="W54" s="18"/>
      <c r="X54" s="18"/>
    </row>
    <row r="55" spans="2:24" ht="10.5" customHeight="1">
      <c r="B55" s="24">
        <v>64</v>
      </c>
      <c r="C55" s="24">
        <v>82</v>
      </c>
      <c r="D55" s="24">
        <v>42</v>
      </c>
      <c r="E55" s="24">
        <v>65</v>
      </c>
      <c r="F55" s="24">
        <v>10</v>
      </c>
      <c r="G55" s="24">
        <v>16</v>
      </c>
      <c r="H55" s="24">
        <v>10</v>
      </c>
      <c r="I55" s="24">
        <v>10</v>
      </c>
      <c r="J55" s="24">
        <v>0</v>
      </c>
      <c r="K55" s="24">
        <v>0</v>
      </c>
      <c r="L55" s="24">
        <v>0</v>
      </c>
      <c r="M55" s="24">
        <v>0</v>
      </c>
      <c r="N55" s="10"/>
      <c r="O55" s="18"/>
      <c r="P55" s="18"/>
      <c r="Q55" s="18"/>
      <c r="R55" s="18"/>
      <c r="S55" s="492" t="s">
        <v>26</v>
      </c>
      <c r="T55" s="492"/>
      <c r="U55" s="492"/>
      <c r="V55" s="492"/>
      <c r="W55" s="18"/>
      <c r="X55" s="18"/>
    </row>
    <row r="56" spans="2:24" ht="10.5" customHeight="1">
      <c r="B56" s="24">
        <v>37</v>
      </c>
      <c r="C56" s="24">
        <v>50</v>
      </c>
      <c r="D56" s="24">
        <v>20</v>
      </c>
      <c r="E56" s="24">
        <v>33</v>
      </c>
      <c r="F56" s="24">
        <v>12</v>
      </c>
      <c r="G56" s="24">
        <v>28</v>
      </c>
      <c r="H56" s="24">
        <v>6</v>
      </c>
      <c r="I56" s="24">
        <v>10</v>
      </c>
      <c r="J56" s="24">
        <v>0</v>
      </c>
      <c r="K56" s="24">
        <v>3</v>
      </c>
      <c r="L56" s="24">
        <v>0</v>
      </c>
      <c r="M56" s="24">
        <v>0</v>
      </c>
      <c r="N56" s="10"/>
      <c r="O56" s="18"/>
      <c r="P56" s="18"/>
      <c r="Q56" s="18"/>
      <c r="R56" s="18"/>
      <c r="S56" s="492" t="s">
        <v>30</v>
      </c>
      <c r="T56" s="492"/>
      <c r="U56" s="492"/>
      <c r="V56" s="492"/>
      <c r="W56" s="18"/>
      <c r="X56" s="18"/>
    </row>
    <row r="57" spans="2:24" ht="10.5" customHeight="1">
      <c r="B57" s="24">
        <v>46</v>
      </c>
      <c r="C57" s="24">
        <v>53</v>
      </c>
      <c r="D57" s="24">
        <v>27</v>
      </c>
      <c r="E57" s="24">
        <v>33</v>
      </c>
      <c r="F57" s="24">
        <v>5</v>
      </c>
      <c r="G57" s="24">
        <v>28</v>
      </c>
      <c r="H57" s="24">
        <v>9</v>
      </c>
      <c r="I57" s="24">
        <v>12</v>
      </c>
      <c r="J57" s="24">
        <v>0</v>
      </c>
      <c r="K57" s="24">
        <v>3</v>
      </c>
      <c r="L57" s="24">
        <v>0</v>
      </c>
      <c r="M57" s="24">
        <v>1</v>
      </c>
      <c r="N57" s="10"/>
      <c r="O57" s="18"/>
      <c r="P57" s="18"/>
      <c r="Q57" s="18"/>
      <c r="R57" s="18"/>
      <c r="S57" s="492" t="s">
        <v>33</v>
      </c>
      <c r="T57" s="492"/>
      <c r="U57" s="492"/>
      <c r="V57" s="492"/>
      <c r="W57" s="18"/>
      <c r="X57" s="18"/>
    </row>
    <row r="58" spans="2:26" ht="10.5" customHeight="1">
      <c r="B58" s="24">
        <v>17</v>
      </c>
      <c r="C58" s="24">
        <v>22</v>
      </c>
      <c r="D58" s="24">
        <v>9</v>
      </c>
      <c r="E58" s="24">
        <v>11</v>
      </c>
      <c r="F58" s="24">
        <v>5</v>
      </c>
      <c r="G58" s="24">
        <v>4</v>
      </c>
      <c r="H58" s="24">
        <v>1</v>
      </c>
      <c r="I58" s="24">
        <v>1</v>
      </c>
      <c r="J58" s="24">
        <v>1</v>
      </c>
      <c r="K58" s="24">
        <v>0</v>
      </c>
      <c r="L58" s="24">
        <v>0</v>
      </c>
      <c r="M58" s="24">
        <v>1</v>
      </c>
      <c r="N58" s="10"/>
      <c r="O58" s="18"/>
      <c r="P58" s="18"/>
      <c r="Q58" s="18"/>
      <c r="R58" s="18"/>
      <c r="S58" s="492" t="s">
        <v>36</v>
      </c>
      <c r="T58" s="492"/>
      <c r="U58" s="492"/>
      <c r="V58" s="492"/>
      <c r="W58" s="18"/>
      <c r="X58" s="18"/>
      <c r="Y58" s="7"/>
      <c r="Z58" s="7"/>
    </row>
    <row r="59" spans="2:26" ht="10.5" customHeight="1">
      <c r="B59" s="24">
        <v>49</v>
      </c>
      <c r="C59" s="24">
        <v>61</v>
      </c>
      <c r="D59" s="24">
        <v>36</v>
      </c>
      <c r="E59" s="24">
        <v>48</v>
      </c>
      <c r="F59" s="24">
        <v>19</v>
      </c>
      <c r="G59" s="24">
        <v>22</v>
      </c>
      <c r="H59" s="24">
        <v>8</v>
      </c>
      <c r="I59" s="24">
        <v>12</v>
      </c>
      <c r="J59" s="24">
        <v>0</v>
      </c>
      <c r="K59" s="24">
        <v>1</v>
      </c>
      <c r="L59" s="24">
        <v>0</v>
      </c>
      <c r="M59" s="24">
        <v>2</v>
      </c>
      <c r="N59" s="10"/>
      <c r="O59" s="18"/>
      <c r="P59" s="18"/>
      <c r="Q59" s="18"/>
      <c r="R59" s="18"/>
      <c r="S59" s="492" t="s">
        <v>37</v>
      </c>
      <c r="T59" s="492"/>
      <c r="U59" s="492"/>
      <c r="V59" s="492"/>
      <c r="W59" s="18"/>
      <c r="X59" s="18"/>
      <c r="Y59" s="7"/>
      <c r="Z59" s="7"/>
    </row>
    <row r="60" spans="2:24" ht="10.5" customHeight="1">
      <c r="B60" s="24">
        <v>66</v>
      </c>
      <c r="C60" s="24">
        <v>77</v>
      </c>
      <c r="D60" s="24">
        <v>31</v>
      </c>
      <c r="E60" s="24">
        <v>54</v>
      </c>
      <c r="F60" s="24">
        <v>14</v>
      </c>
      <c r="G60" s="24">
        <v>22</v>
      </c>
      <c r="H60" s="24">
        <v>4</v>
      </c>
      <c r="I60" s="24">
        <v>20</v>
      </c>
      <c r="J60" s="24">
        <v>1</v>
      </c>
      <c r="K60" s="24">
        <v>3</v>
      </c>
      <c r="L60" s="24">
        <v>0</v>
      </c>
      <c r="M60" s="24">
        <v>0</v>
      </c>
      <c r="N60" s="10"/>
      <c r="O60" s="18"/>
      <c r="P60" s="18"/>
      <c r="Q60" s="18"/>
      <c r="R60" s="18"/>
      <c r="S60" s="492" t="s">
        <v>68</v>
      </c>
      <c r="T60" s="492"/>
      <c r="U60" s="492"/>
      <c r="V60" s="492"/>
      <c r="W60" s="18"/>
      <c r="X60" s="18"/>
    </row>
    <row r="61" spans="2:24" ht="10.5" customHeight="1">
      <c r="B61" s="24">
        <v>103</v>
      </c>
      <c r="C61" s="24">
        <v>136</v>
      </c>
      <c r="D61" s="24">
        <v>52</v>
      </c>
      <c r="E61" s="24">
        <v>108</v>
      </c>
      <c r="F61" s="24">
        <v>22</v>
      </c>
      <c r="G61" s="24">
        <v>56</v>
      </c>
      <c r="H61" s="24">
        <v>10</v>
      </c>
      <c r="I61" s="24">
        <v>20</v>
      </c>
      <c r="J61" s="24">
        <v>3</v>
      </c>
      <c r="K61" s="24">
        <v>8</v>
      </c>
      <c r="L61" s="24">
        <v>0</v>
      </c>
      <c r="M61" s="24">
        <v>2</v>
      </c>
      <c r="N61" s="10"/>
      <c r="O61" s="18"/>
      <c r="P61" s="18"/>
      <c r="Q61" s="18"/>
      <c r="R61" s="18"/>
      <c r="S61" s="492" t="s">
        <v>69</v>
      </c>
      <c r="T61" s="492"/>
      <c r="U61" s="492"/>
      <c r="V61" s="492"/>
      <c r="W61" s="18"/>
      <c r="X61" s="18"/>
    </row>
    <row r="62" spans="2:24" ht="6.75" customHeight="1">
      <c r="B62" s="24"/>
      <c r="E62" s="24"/>
      <c r="F62" s="24"/>
      <c r="G62" s="24"/>
      <c r="H62" s="24"/>
      <c r="I62" s="24"/>
      <c r="J62" s="24"/>
      <c r="K62" s="24"/>
      <c r="L62" s="24"/>
      <c r="M62" s="24"/>
      <c r="N62" s="10"/>
      <c r="O62" s="18"/>
      <c r="P62" s="18"/>
      <c r="Q62" s="18"/>
      <c r="R62" s="18"/>
      <c r="S62" s="18"/>
      <c r="T62" s="18"/>
      <c r="U62" s="18"/>
      <c r="V62" s="18"/>
      <c r="W62" s="18"/>
      <c r="X62" s="18"/>
    </row>
    <row r="63" spans="2:24" s="11" customFormat="1" ht="10.5" customHeight="1">
      <c r="B63" s="17">
        <f aca="true" t="shared" si="8" ref="B63:L63">SUM(B64:B71)</f>
        <v>481</v>
      </c>
      <c r="C63" s="17">
        <f t="shared" si="8"/>
        <v>610</v>
      </c>
      <c r="D63" s="17">
        <f t="shared" si="8"/>
        <v>243</v>
      </c>
      <c r="E63" s="17">
        <f t="shared" si="8"/>
        <v>387</v>
      </c>
      <c r="F63" s="17">
        <f t="shared" si="8"/>
        <v>113</v>
      </c>
      <c r="G63" s="17">
        <f t="shared" si="8"/>
        <v>211</v>
      </c>
      <c r="H63" s="17">
        <f t="shared" si="8"/>
        <v>52</v>
      </c>
      <c r="I63" s="17">
        <f t="shared" si="8"/>
        <v>101</v>
      </c>
      <c r="J63" s="17">
        <f t="shared" si="8"/>
        <v>12</v>
      </c>
      <c r="K63" s="17">
        <f t="shared" si="8"/>
        <v>24</v>
      </c>
      <c r="L63" s="17">
        <f t="shared" si="8"/>
        <v>2</v>
      </c>
      <c r="M63" s="17">
        <v>4</v>
      </c>
      <c r="N63" s="58"/>
      <c r="O63" s="486" t="s">
        <v>81</v>
      </c>
      <c r="P63" s="486"/>
      <c r="Q63" s="486"/>
      <c r="R63" s="486"/>
      <c r="S63" s="486"/>
      <c r="T63" s="486"/>
      <c r="U63" s="486"/>
      <c r="V63" s="486"/>
      <c r="W63" s="13"/>
      <c r="X63" s="13"/>
    </row>
    <row r="64" spans="2:24" ht="10.5" customHeight="1">
      <c r="B64" s="24">
        <v>27</v>
      </c>
      <c r="C64" s="24">
        <v>32</v>
      </c>
      <c r="D64" s="24">
        <v>13</v>
      </c>
      <c r="E64" s="24">
        <v>15</v>
      </c>
      <c r="F64" s="24">
        <v>4</v>
      </c>
      <c r="G64" s="24">
        <v>5</v>
      </c>
      <c r="H64" s="24">
        <v>1</v>
      </c>
      <c r="I64" s="24">
        <v>7</v>
      </c>
      <c r="J64" s="24">
        <v>0</v>
      </c>
      <c r="K64" s="24">
        <v>0</v>
      </c>
      <c r="L64" s="24">
        <v>0</v>
      </c>
      <c r="M64" s="24">
        <v>0</v>
      </c>
      <c r="N64" s="10"/>
      <c r="O64" s="18"/>
      <c r="P64" s="18"/>
      <c r="Q64" s="18"/>
      <c r="R64" s="18"/>
      <c r="S64" s="492" t="s">
        <v>25</v>
      </c>
      <c r="T64" s="492"/>
      <c r="U64" s="492"/>
      <c r="V64" s="492"/>
      <c r="W64" s="18"/>
      <c r="X64" s="18"/>
    </row>
    <row r="65" spans="2:24" ht="10.5" customHeight="1">
      <c r="B65" s="24">
        <v>71</v>
      </c>
      <c r="C65" s="24">
        <v>90</v>
      </c>
      <c r="D65" s="24">
        <v>44</v>
      </c>
      <c r="E65" s="24">
        <v>70</v>
      </c>
      <c r="F65" s="24">
        <v>14</v>
      </c>
      <c r="G65" s="24">
        <v>46</v>
      </c>
      <c r="H65" s="24">
        <v>10</v>
      </c>
      <c r="I65" s="24">
        <v>15</v>
      </c>
      <c r="J65" s="24">
        <v>1</v>
      </c>
      <c r="K65" s="24">
        <v>5</v>
      </c>
      <c r="L65" s="24">
        <v>0</v>
      </c>
      <c r="M65" s="24">
        <v>0</v>
      </c>
      <c r="N65" s="10"/>
      <c r="O65" s="18"/>
      <c r="P65" s="18"/>
      <c r="Q65" s="18"/>
      <c r="R65" s="18"/>
      <c r="S65" s="492" t="s">
        <v>26</v>
      </c>
      <c r="T65" s="492"/>
      <c r="U65" s="492"/>
      <c r="V65" s="492"/>
      <c r="W65" s="18"/>
      <c r="X65" s="18"/>
    </row>
    <row r="66" spans="2:24" ht="10.5" customHeight="1">
      <c r="B66" s="24">
        <v>72</v>
      </c>
      <c r="C66" s="24">
        <v>104</v>
      </c>
      <c r="D66" s="24">
        <v>39</v>
      </c>
      <c r="E66" s="24">
        <v>53</v>
      </c>
      <c r="F66" s="24">
        <v>23</v>
      </c>
      <c r="G66" s="24">
        <v>31</v>
      </c>
      <c r="H66" s="24">
        <v>12</v>
      </c>
      <c r="I66" s="24">
        <v>11</v>
      </c>
      <c r="J66" s="24">
        <v>2</v>
      </c>
      <c r="K66" s="24">
        <v>5</v>
      </c>
      <c r="L66" s="24">
        <v>2</v>
      </c>
      <c r="M66" s="24">
        <v>1</v>
      </c>
      <c r="N66" s="10"/>
      <c r="O66" s="18"/>
      <c r="P66" s="18"/>
      <c r="Q66" s="18"/>
      <c r="R66" s="18"/>
      <c r="S66" s="492" t="s">
        <v>30</v>
      </c>
      <c r="T66" s="492"/>
      <c r="U66" s="492"/>
      <c r="V66" s="492"/>
      <c r="W66" s="18"/>
      <c r="X66" s="18"/>
    </row>
    <row r="67" spans="2:24" ht="10.5" customHeight="1">
      <c r="B67" s="24">
        <v>94</v>
      </c>
      <c r="C67" s="24">
        <v>128</v>
      </c>
      <c r="D67" s="24">
        <v>41</v>
      </c>
      <c r="E67" s="24">
        <v>68</v>
      </c>
      <c r="F67" s="24">
        <v>19</v>
      </c>
      <c r="G67" s="24">
        <v>44</v>
      </c>
      <c r="H67" s="24">
        <v>6</v>
      </c>
      <c r="I67" s="24">
        <v>27</v>
      </c>
      <c r="J67" s="24">
        <v>3</v>
      </c>
      <c r="K67" s="24">
        <v>5</v>
      </c>
      <c r="L67" s="24">
        <v>0</v>
      </c>
      <c r="M67" s="24">
        <v>1</v>
      </c>
      <c r="N67" s="10"/>
      <c r="O67" s="18"/>
      <c r="P67" s="18"/>
      <c r="Q67" s="18"/>
      <c r="R67" s="18"/>
      <c r="S67" s="492" t="s">
        <v>33</v>
      </c>
      <c r="T67" s="492"/>
      <c r="U67" s="492"/>
      <c r="V67" s="492"/>
      <c r="W67" s="18"/>
      <c r="X67" s="18"/>
    </row>
    <row r="68" spans="2:24" ht="10.5" customHeight="1">
      <c r="B68" s="24">
        <v>60</v>
      </c>
      <c r="C68" s="24">
        <v>56</v>
      </c>
      <c r="D68" s="24">
        <v>22</v>
      </c>
      <c r="E68" s="24">
        <v>37</v>
      </c>
      <c r="F68" s="24">
        <v>16</v>
      </c>
      <c r="G68" s="24">
        <v>23</v>
      </c>
      <c r="H68" s="24">
        <v>5</v>
      </c>
      <c r="I68" s="24">
        <v>8</v>
      </c>
      <c r="J68" s="24">
        <v>2</v>
      </c>
      <c r="K68" s="24">
        <v>0</v>
      </c>
      <c r="L68" s="24">
        <v>0</v>
      </c>
      <c r="M68" s="24">
        <v>0</v>
      </c>
      <c r="N68" s="10"/>
      <c r="O68" s="18"/>
      <c r="P68" s="18"/>
      <c r="Q68" s="18"/>
      <c r="R68" s="18"/>
      <c r="S68" s="492" t="s">
        <v>36</v>
      </c>
      <c r="T68" s="492"/>
      <c r="U68" s="492"/>
      <c r="V68" s="492"/>
      <c r="W68" s="18"/>
      <c r="X68" s="18"/>
    </row>
    <row r="69" spans="2:24" ht="10.5" customHeight="1">
      <c r="B69" s="24">
        <v>43</v>
      </c>
      <c r="C69" s="24">
        <v>50</v>
      </c>
      <c r="D69" s="24">
        <v>21</v>
      </c>
      <c r="E69" s="24">
        <v>42</v>
      </c>
      <c r="F69" s="24">
        <v>15</v>
      </c>
      <c r="G69" s="24">
        <v>11</v>
      </c>
      <c r="H69" s="24">
        <v>4</v>
      </c>
      <c r="I69" s="24">
        <v>6</v>
      </c>
      <c r="J69" s="24">
        <v>2</v>
      </c>
      <c r="K69" s="24">
        <v>5</v>
      </c>
      <c r="L69" s="24">
        <v>0</v>
      </c>
      <c r="M69" s="24">
        <v>0</v>
      </c>
      <c r="N69" s="10"/>
      <c r="O69" s="18"/>
      <c r="P69" s="18"/>
      <c r="Q69" s="18"/>
      <c r="R69" s="18"/>
      <c r="S69" s="492" t="s">
        <v>37</v>
      </c>
      <c r="T69" s="492"/>
      <c r="U69" s="492"/>
      <c r="V69" s="492"/>
      <c r="W69" s="18"/>
      <c r="X69" s="18"/>
    </row>
    <row r="70" spans="2:24" ht="10.5" customHeight="1">
      <c r="B70" s="24">
        <v>52</v>
      </c>
      <c r="C70" s="24">
        <v>70</v>
      </c>
      <c r="D70" s="24">
        <v>34</v>
      </c>
      <c r="E70" s="24">
        <v>48</v>
      </c>
      <c r="F70" s="24">
        <v>9</v>
      </c>
      <c r="G70" s="24">
        <v>31</v>
      </c>
      <c r="H70" s="24">
        <v>8</v>
      </c>
      <c r="I70" s="24">
        <v>6</v>
      </c>
      <c r="J70" s="24">
        <v>1</v>
      </c>
      <c r="K70" s="24">
        <v>2</v>
      </c>
      <c r="L70" s="24">
        <v>0</v>
      </c>
      <c r="M70" s="24">
        <v>2</v>
      </c>
      <c r="N70" s="10"/>
      <c r="O70" s="18"/>
      <c r="P70" s="18"/>
      <c r="Q70" s="18"/>
      <c r="R70" s="18"/>
      <c r="S70" s="492" t="s">
        <v>68</v>
      </c>
      <c r="T70" s="492"/>
      <c r="U70" s="492"/>
      <c r="V70" s="492"/>
      <c r="W70" s="18"/>
      <c r="X70" s="18"/>
    </row>
    <row r="71" spans="2:24" ht="10.5" customHeight="1">
      <c r="B71" s="24">
        <v>62</v>
      </c>
      <c r="C71" s="24">
        <v>80</v>
      </c>
      <c r="D71" s="24">
        <v>29</v>
      </c>
      <c r="E71" s="24">
        <v>54</v>
      </c>
      <c r="F71" s="24">
        <v>13</v>
      </c>
      <c r="G71" s="24">
        <v>20</v>
      </c>
      <c r="H71" s="24">
        <v>6</v>
      </c>
      <c r="I71" s="24">
        <v>21</v>
      </c>
      <c r="J71" s="24">
        <v>1</v>
      </c>
      <c r="K71" s="24">
        <v>2</v>
      </c>
      <c r="L71" s="24">
        <v>0</v>
      </c>
      <c r="M71" s="24">
        <v>0</v>
      </c>
      <c r="N71" s="10"/>
      <c r="O71" s="18"/>
      <c r="P71" s="18"/>
      <c r="Q71" s="18"/>
      <c r="R71" s="18"/>
      <c r="S71" s="492" t="s">
        <v>69</v>
      </c>
      <c r="T71" s="492"/>
      <c r="U71" s="492"/>
      <c r="V71" s="492"/>
      <c r="W71" s="18"/>
      <c r="X71" s="18"/>
    </row>
    <row r="72" spans="2:24" ht="6.75" customHeight="1"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10"/>
      <c r="O72" s="18"/>
      <c r="P72" s="18"/>
      <c r="Q72" s="18"/>
      <c r="R72" s="18"/>
      <c r="S72" s="18"/>
      <c r="T72" s="18"/>
      <c r="U72" s="18"/>
      <c r="V72" s="18"/>
      <c r="W72" s="18"/>
      <c r="X72" s="18"/>
    </row>
    <row r="73" spans="2:24" s="11" customFormat="1" ht="10.5" customHeight="1">
      <c r="B73" s="17">
        <f aca="true" t="shared" si="9" ref="B73:M73">SUM(B74:B77)</f>
        <v>333</v>
      </c>
      <c r="C73" s="17">
        <f t="shared" si="9"/>
        <v>426</v>
      </c>
      <c r="D73" s="17">
        <f t="shared" si="9"/>
        <v>190</v>
      </c>
      <c r="E73" s="17">
        <f t="shared" si="9"/>
        <v>271</v>
      </c>
      <c r="F73" s="17">
        <f t="shared" si="9"/>
        <v>77</v>
      </c>
      <c r="G73" s="17">
        <f t="shared" si="9"/>
        <v>121</v>
      </c>
      <c r="H73" s="17">
        <f t="shared" si="9"/>
        <v>27</v>
      </c>
      <c r="I73" s="17">
        <f t="shared" si="9"/>
        <v>66</v>
      </c>
      <c r="J73" s="17">
        <f t="shared" si="9"/>
        <v>5</v>
      </c>
      <c r="K73" s="17">
        <f t="shared" si="9"/>
        <v>23</v>
      </c>
      <c r="L73" s="17">
        <f t="shared" si="9"/>
        <v>0</v>
      </c>
      <c r="M73" s="17">
        <f t="shared" si="9"/>
        <v>4</v>
      </c>
      <c r="N73" s="58"/>
      <c r="O73" s="486" t="s">
        <v>82</v>
      </c>
      <c r="P73" s="486"/>
      <c r="Q73" s="486"/>
      <c r="R73" s="486"/>
      <c r="S73" s="486"/>
      <c r="T73" s="486"/>
      <c r="U73" s="486"/>
      <c r="V73" s="486"/>
      <c r="W73" s="13"/>
      <c r="X73" s="13"/>
    </row>
    <row r="74" spans="2:24" ht="10.5" customHeight="1">
      <c r="B74" s="24">
        <v>100</v>
      </c>
      <c r="C74" s="24">
        <v>130</v>
      </c>
      <c r="D74" s="24">
        <v>54</v>
      </c>
      <c r="E74" s="24">
        <v>74</v>
      </c>
      <c r="F74" s="24">
        <v>19</v>
      </c>
      <c r="G74" s="24">
        <v>48</v>
      </c>
      <c r="H74" s="24">
        <v>7</v>
      </c>
      <c r="I74" s="24">
        <v>19</v>
      </c>
      <c r="J74" s="24">
        <v>3</v>
      </c>
      <c r="K74" s="24">
        <v>6</v>
      </c>
      <c r="L74" s="24">
        <v>0</v>
      </c>
      <c r="M74" s="24">
        <v>0</v>
      </c>
      <c r="N74" s="10"/>
      <c r="O74" s="18"/>
      <c r="P74" s="18"/>
      <c r="Q74" s="18"/>
      <c r="R74" s="18"/>
      <c r="S74" s="492" t="s">
        <v>25</v>
      </c>
      <c r="T74" s="492"/>
      <c r="U74" s="492"/>
      <c r="V74" s="492"/>
      <c r="W74" s="18"/>
      <c r="X74" s="18"/>
    </row>
    <row r="75" spans="2:24" ht="10.5" customHeight="1">
      <c r="B75" s="24">
        <v>59</v>
      </c>
      <c r="C75" s="24">
        <v>75</v>
      </c>
      <c r="D75" s="24">
        <v>32</v>
      </c>
      <c r="E75" s="24">
        <v>52</v>
      </c>
      <c r="F75" s="24">
        <v>21</v>
      </c>
      <c r="G75" s="24">
        <v>24</v>
      </c>
      <c r="H75" s="24">
        <v>11</v>
      </c>
      <c r="I75" s="24">
        <v>16</v>
      </c>
      <c r="J75" s="24">
        <v>1</v>
      </c>
      <c r="K75" s="24">
        <v>4</v>
      </c>
      <c r="L75" s="24">
        <v>0</v>
      </c>
      <c r="M75" s="24">
        <v>2</v>
      </c>
      <c r="N75" s="10"/>
      <c r="O75" s="18"/>
      <c r="P75" s="18"/>
      <c r="Q75" s="18"/>
      <c r="R75" s="18"/>
      <c r="S75" s="492" t="s">
        <v>26</v>
      </c>
      <c r="T75" s="492"/>
      <c r="U75" s="492"/>
      <c r="V75" s="492"/>
      <c r="W75" s="18"/>
      <c r="X75" s="18"/>
    </row>
    <row r="76" spans="2:24" ht="10.5" customHeight="1">
      <c r="B76" s="24">
        <v>91</v>
      </c>
      <c r="C76" s="24">
        <v>122</v>
      </c>
      <c r="D76" s="24">
        <v>57</v>
      </c>
      <c r="E76" s="24">
        <v>71</v>
      </c>
      <c r="F76" s="24">
        <v>22</v>
      </c>
      <c r="G76" s="24">
        <v>27</v>
      </c>
      <c r="H76" s="24">
        <v>4</v>
      </c>
      <c r="I76" s="24">
        <v>14</v>
      </c>
      <c r="J76" s="24">
        <v>0</v>
      </c>
      <c r="K76" s="24">
        <v>8</v>
      </c>
      <c r="L76" s="24">
        <v>0</v>
      </c>
      <c r="M76" s="24">
        <v>1</v>
      </c>
      <c r="N76" s="10"/>
      <c r="O76" s="18"/>
      <c r="P76" s="18"/>
      <c r="Q76" s="18"/>
      <c r="R76" s="18"/>
      <c r="S76" s="492" t="s">
        <v>30</v>
      </c>
      <c r="T76" s="492"/>
      <c r="U76" s="492"/>
      <c r="V76" s="492"/>
      <c r="W76" s="18"/>
      <c r="X76" s="18"/>
    </row>
    <row r="77" spans="2:24" ht="10.5" customHeight="1">
      <c r="B77" s="24">
        <v>83</v>
      </c>
      <c r="C77" s="24">
        <v>99</v>
      </c>
      <c r="D77" s="24">
        <v>47</v>
      </c>
      <c r="E77" s="24">
        <v>74</v>
      </c>
      <c r="F77" s="24">
        <v>15</v>
      </c>
      <c r="G77" s="24">
        <v>22</v>
      </c>
      <c r="H77" s="24">
        <v>5</v>
      </c>
      <c r="I77" s="24">
        <v>17</v>
      </c>
      <c r="J77" s="24">
        <v>1</v>
      </c>
      <c r="K77" s="24">
        <v>5</v>
      </c>
      <c r="L77" s="24">
        <v>0</v>
      </c>
      <c r="M77" s="24">
        <v>1</v>
      </c>
      <c r="N77" s="10"/>
      <c r="O77" s="18"/>
      <c r="P77" s="18"/>
      <c r="Q77" s="18"/>
      <c r="R77" s="18"/>
      <c r="S77" s="492" t="s">
        <v>33</v>
      </c>
      <c r="T77" s="492"/>
      <c r="U77" s="492"/>
      <c r="V77" s="492"/>
      <c r="W77" s="18"/>
      <c r="X77" s="18"/>
    </row>
    <row r="78" spans="2:24" ht="6.75" customHeight="1"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10"/>
      <c r="O78" s="7"/>
      <c r="P78" s="7"/>
      <c r="Q78" s="7"/>
      <c r="R78" s="7"/>
      <c r="S78" s="7"/>
      <c r="T78" s="7"/>
      <c r="U78" s="7"/>
      <c r="V78" s="7"/>
      <c r="W78" s="7"/>
      <c r="X78" s="7"/>
    </row>
    <row r="79" spans="2:24" s="11" customFormat="1" ht="10.5" customHeight="1">
      <c r="B79" s="25">
        <v>46</v>
      </c>
      <c r="C79" s="25">
        <v>43</v>
      </c>
      <c r="D79" s="25">
        <v>19</v>
      </c>
      <c r="E79" s="25">
        <v>27</v>
      </c>
      <c r="F79" s="25">
        <v>12</v>
      </c>
      <c r="G79" s="25">
        <v>16</v>
      </c>
      <c r="H79" s="25">
        <v>4</v>
      </c>
      <c r="I79" s="25">
        <v>6</v>
      </c>
      <c r="J79" s="25">
        <v>1</v>
      </c>
      <c r="K79" s="25">
        <v>1</v>
      </c>
      <c r="L79" s="25">
        <v>0</v>
      </c>
      <c r="M79" s="25">
        <v>0</v>
      </c>
      <c r="N79" s="58"/>
      <c r="O79" s="486" t="s">
        <v>83</v>
      </c>
      <c r="P79" s="486"/>
      <c r="Q79" s="486"/>
      <c r="R79" s="486"/>
      <c r="S79" s="486"/>
      <c r="T79" s="486"/>
      <c r="U79" s="486"/>
      <c r="V79" s="486"/>
      <c r="W79" s="13"/>
      <c r="X79" s="13"/>
    </row>
    <row r="80" spans="2:24" ht="10.5" customHeight="1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60"/>
      <c r="O80" s="28"/>
      <c r="P80" s="28"/>
      <c r="Q80" s="28"/>
      <c r="R80" s="28"/>
      <c r="S80" s="28"/>
      <c r="T80" s="28"/>
      <c r="U80" s="28"/>
      <c r="V80" s="28"/>
      <c r="W80" s="28"/>
      <c r="X80" s="7"/>
    </row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</sheetData>
  <mergeCells count="70">
    <mergeCell ref="S31:V31"/>
    <mergeCell ref="S27:V27"/>
    <mergeCell ref="S28:V28"/>
    <mergeCell ref="S29:V29"/>
    <mergeCell ref="S23:V23"/>
    <mergeCell ref="S24:V24"/>
    <mergeCell ref="O26:V26"/>
    <mergeCell ref="S30:V30"/>
    <mergeCell ref="S21:V21"/>
    <mergeCell ref="S22:V22"/>
    <mergeCell ref="O20:V20"/>
    <mergeCell ref="S17:V17"/>
    <mergeCell ref="S18:V18"/>
    <mergeCell ref="B4:W4"/>
    <mergeCell ref="S12:V12"/>
    <mergeCell ref="O14:V14"/>
    <mergeCell ref="S15:V15"/>
    <mergeCell ref="N6:W7"/>
    <mergeCell ref="S11:V11"/>
    <mergeCell ref="S16:V16"/>
    <mergeCell ref="O9:V9"/>
    <mergeCell ref="S10:V10"/>
    <mergeCell ref="B3:W3"/>
    <mergeCell ref="L6:M6"/>
    <mergeCell ref="B6:C6"/>
    <mergeCell ref="D6:E6"/>
    <mergeCell ref="F6:G6"/>
    <mergeCell ref="H6:I6"/>
    <mergeCell ref="J6:K6"/>
    <mergeCell ref="O33:V33"/>
    <mergeCell ref="S34:V34"/>
    <mergeCell ref="S35:V35"/>
    <mergeCell ref="S36:V36"/>
    <mergeCell ref="S37:V37"/>
    <mergeCell ref="S38:V38"/>
    <mergeCell ref="O40:V40"/>
    <mergeCell ref="S41:V41"/>
    <mergeCell ref="S42:V42"/>
    <mergeCell ref="S43:V43"/>
    <mergeCell ref="S44:V44"/>
    <mergeCell ref="S45:V45"/>
    <mergeCell ref="S46:V46"/>
    <mergeCell ref="O48:V48"/>
    <mergeCell ref="S49:V49"/>
    <mergeCell ref="S50:V50"/>
    <mergeCell ref="S51:V51"/>
    <mergeCell ref="S58:V58"/>
    <mergeCell ref="S59:V59"/>
    <mergeCell ref="S60:V60"/>
    <mergeCell ref="S54:V54"/>
    <mergeCell ref="S55:V55"/>
    <mergeCell ref="S56:V56"/>
    <mergeCell ref="S57:V57"/>
    <mergeCell ref="O53:V53"/>
    <mergeCell ref="S61:V61"/>
    <mergeCell ref="O63:V63"/>
    <mergeCell ref="S64:V64"/>
    <mergeCell ref="S65:V65"/>
    <mergeCell ref="S66:V66"/>
    <mergeCell ref="S67:V67"/>
    <mergeCell ref="S68:V68"/>
    <mergeCell ref="S69:V69"/>
    <mergeCell ref="S70:V70"/>
    <mergeCell ref="S76:V76"/>
    <mergeCell ref="S77:V77"/>
    <mergeCell ref="O79:V79"/>
    <mergeCell ref="S71:V71"/>
    <mergeCell ref="O73:V73"/>
    <mergeCell ref="S74:V74"/>
    <mergeCell ref="S75:V75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1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56"/>
  <dimension ref="A1:X89"/>
  <sheetViews>
    <sheetView view="pageBreakPreview" zoomScale="60" workbookViewId="0" topLeftCell="A43">
      <selection activeCell="AD15" sqref="AD15"/>
    </sheetView>
  </sheetViews>
  <sheetFormatPr defaultColWidth="9.00390625" defaultRowHeight="10.5" customHeight="1"/>
  <cols>
    <col min="1" max="11" width="1.625" style="2" customWidth="1"/>
    <col min="12" max="13" width="8.375" style="2" customWidth="1"/>
    <col min="14" max="21" width="8.125" style="2" customWidth="1"/>
    <col min="22" max="22" width="1.625" style="2" customWidth="1"/>
    <col min="23" max="23" width="2.625" style="51" customWidth="1"/>
    <col min="24" max="24" width="1.875" style="2" customWidth="1"/>
    <col min="25" max="16384" width="9.00390625" style="2" customWidth="1"/>
  </cols>
  <sheetData>
    <row r="1" ht="10.5" customHeight="1">
      <c r="A1" s="1" t="s">
        <v>425</v>
      </c>
    </row>
    <row r="3" spans="2:22" s="4" customFormat="1" ht="18" customHeight="1">
      <c r="B3" s="499" t="s">
        <v>590</v>
      </c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  <c r="P3" s="499"/>
      <c r="Q3" s="499"/>
      <c r="R3" s="499"/>
      <c r="S3" s="499"/>
      <c r="T3" s="499"/>
      <c r="U3" s="499"/>
      <c r="V3" s="94"/>
    </row>
    <row r="4" spans="2:22" ht="12.75" customHeight="1">
      <c r="B4" s="498" t="s">
        <v>595</v>
      </c>
      <c r="C4" s="498"/>
      <c r="D4" s="498"/>
      <c r="E4" s="498"/>
      <c r="F4" s="498"/>
      <c r="G4" s="498"/>
      <c r="H4" s="498"/>
      <c r="I4" s="498"/>
      <c r="J4" s="498"/>
      <c r="K4" s="498"/>
      <c r="L4" s="498"/>
      <c r="M4" s="498"/>
      <c r="N4" s="498"/>
      <c r="O4" s="498"/>
      <c r="P4" s="498"/>
      <c r="Q4" s="498"/>
      <c r="R4" s="498"/>
      <c r="S4" s="498"/>
      <c r="T4" s="498"/>
      <c r="U4" s="498"/>
      <c r="V4" s="63"/>
    </row>
    <row r="5" spans="2:22" ht="12.75" customHeigh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ht="15.75" customHeight="1">
      <c r="A6" s="51"/>
      <c r="B6" s="512" t="s">
        <v>11</v>
      </c>
      <c r="C6" s="512"/>
      <c r="D6" s="512"/>
      <c r="E6" s="512"/>
      <c r="F6" s="512"/>
      <c r="G6" s="512"/>
      <c r="H6" s="512"/>
      <c r="I6" s="512"/>
      <c r="J6" s="512"/>
      <c r="K6" s="376"/>
      <c r="L6" s="393" t="s">
        <v>12</v>
      </c>
      <c r="M6" s="393"/>
      <c r="N6" s="393" t="s">
        <v>13</v>
      </c>
      <c r="O6" s="393"/>
      <c r="P6" s="393" t="s">
        <v>14</v>
      </c>
      <c r="Q6" s="393"/>
      <c r="R6" s="393" t="s">
        <v>15</v>
      </c>
      <c r="S6" s="393"/>
      <c r="T6" s="393" t="s">
        <v>16</v>
      </c>
      <c r="U6" s="393"/>
      <c r="V6" s="8"/>
    </row>
    <row r="7" spans="1:22" ht="15.75" customHeight="1">
      <c r="A7" s="51"/>
      <c r="B7" s="513"/>
      <c r="C7" s="513"/>
      <c r="D7" s="513"/>
      <c r="E7" s="513"/>
      <c r="F7" s="513"/>
      <c r="G7" s="513"/>
      <c r="H7" s="513"/>
      <c r="I7" s="513"/>
      <c r="J7" s="513"/>
      <c r="K7" s="377"/>
      <c r="L7" s="106" t="s">
        <v>97</v>
      </c>
      <c r="M7" s="106" t="s">
        <v>98</v>
      </c>
      <c r="N7" s="106" t="s">
        <v>97</v>
      </c>
      <c r="O7" s="106" t="s">
        <v>98</v>
      </c>
      <c r="P7" s="106" t="s">
        <v>97</v>
      </c>
      <c r="Q7" s="106" t="s">
        <v>98</v>
      </c>
      <c r="R7" s="106" t="s">
        <v>97</v>
      </c>
      <c r="S7" s="106" t="s">
        <v>98</v>
      </c>
      <c r="T7" s="106" t="s">
        <v>97</v>
      </c>
      <c r="U7" s="106" t="s">
        <v>98</v>
      </c>
      <c r="V7" s="8"/>
    </row>
    <row r="8" spans="2:13" ht="10.5" customHeight="1">
      <c r="B8" s="7"/>
      <c r="C8" s="7"/>
      <c r="D8" s="7"/>
      <c r="E8" s="7"/>
      <c r="F8" s="7"/>
      <c r="G8" s="7"/>
      <c r="H8" s="7"/>
      <c r="I8" s="7"/>
      <c r="J8" s="7"/>
      <c r="K8" s="9"/>
      <c r="L8" s="49"/>
      <c r="M8" s="7"/>
    </row>
    <row r="9" spans="2:23" s="11" customFormat="1" ht="10.5" customHeight="1">
      <c r="B9" s="12"/>
      <c r="C9" s="486" t="s">
        <v>84</v>
      </c>
      <c r="D9" s="486"/>
      <c r="E9" s="486"/>
      <c r="F9" s="486"/>
      <c r="G9" s="486"/>
      <c r="H9" s="486"/>
      <c r="I9" s="486"/>
      <c r="J9" s="486"/>
      <c r="K9" s="14"/>
      <c r="L9" s="17">
        <f aca="true" t="shared" si="0" ref="L9:U9">SUM(L10:L15)</f>
        <v>8117</v>
      </c>
      <c r="M9" s="17">
        <f t="shared" si="0"/>
        <v>8039</v>
      </c>
      <c r="N9" s="17">
        <f t="shared" si="0"/>
        <v>355</v>
      </c>
      <c r="O9" s="17">
        <f t="shared" si="0"/>
        <v>349</v>
      </c>
      <c r="P9" s="17">
        <f t="shared" si="0"/>
        <v>384</v>
      </c>
      <c r="Q9" s="17">
        <f t="shared" si="0"/>
        <v>346</v>
      </c>
      <c r="R9" s="17">
        <f t="shared" si="0"/>
        <v>355</v>
      </c>
      <c r="S9" s="17">
        <f t="shared" si="0"/>
        <v>348</v>
      </c>
      <c r="T9" s="17">
        <f t="shared" si="0"/>
        <v>379</v>
      </c>
      <c r="U9" s="17">
        <f t="shared" si="0"/>
        <v>359</v>
      </c>
      <c r="V9" s="52"/>
      <c r="W9" s="77"/>
    </row>
    <row r="10" spans="2:22" ht="10.5" customHeight="1">
      <c r="B10" s="7"/>
      <c r="C10" s="18"/>
      <c r="D10" s="18"/>
      <c r="E10" s="18"/>
      <c r="F10" s="18"/>
      <c r="G10" s="492" t="s">
        <v>25</v>
      </c>
      <c r="H10" s="492"/>
      <c r="I10" s="492"/>
      <c r="J10" s="492"/>
      <c r="K10" s="19"/>
      <c r="L10" s="85">
        <v>1077</v>
      </c>
      <c r="M10" s="37">
        <v>1089</v>
      </c>
      <c r="N10" s="24">
        <v>46</v>
      </c>
      <c r="O10" s="24">
        <v>51</v>
      </c>
      <c r="P10" s="24">
        <v>53</v>
      </c>
      <c r="Q10" s="24">
        <v>33</v>
      </c>
      <c r="R10" s="24">
        <v>38</v>
      </c>
      <c r="S10" s="24">
        <v>40</v>
      </c>
      <c r="T10" s="24">
        <v>51</v>
      </c>
      <c r="U10" s="24">
        <v>66</v>
      </c>
      <c r="V10" s="33"/>
    </row>
    <row r="11" spans="2:22" ht="10.5" customHeight="1">
      <c r="B11" s="7"/>
      <c r="C11" s="18"/>
      <c r="D11" s="18"/>
      <c r="E11" s="18"/>
      <c r="F11" s="18"/>
      <c r="G11" s="492" t="s">
        <v>26</v>
      </c>
      <c r="H11" s="492"/>
      <c r="I11" s="492"/>
      <c r="J11" s="492"/>
      <c r="K11" s="19"/>
      <c r="L11" s="85">
        <v>1559</v>
      </c>
      <c r="M11" s="37">
        <v>1509</v>
      </c>
      <c r="N11" s="24">
        <v>84</v>
      </c>
      <c r="O11" s="24">
        <v>75</v>
      </c>
      <c r="P11" s="24">
        <v>77</v>
      </c>
      <c r="Q11" s="24">
        <v>78</v>
      </c>
      <c r="R11" s="24">
        <v>78</v>
      </c>
      <c r="S11" s="24">
        <v>77</v>
      </c>
      <c r="T11" s="24">
        <v>61</v>
      </c>
      <c r="U11" s="24">
        <v>59</v>
      </c>
      <c r="V11" s="33"/>
    </row>
    <row r="12" spans="2:22" ht="10.5" customHeight="1">
      <c r="B12" s="7"/>
      <c r="C12" s="18"/>
      <c r="D12" s="18"/>
      <c r="E12" s="18"/>
      <c r="F12" s="18"/>
      <c r="G12" s="492" t="s">
        <v>30</v>
      </c>
      <c r="H12" s="492"/>
      <c r="I12" s="492"/>
      <c r="J12" s="492"/>
      <c r="K12" s="19"/>
      <c r="L12" s="85">
        <v>998</v>
      </c>
      <c r="M12" s="37">
        <v>1021</v>
      </c>
      <c r="N12" s="24">
        <v>48</v>
      </c>
      <c r="O12" s="24">
        <v>48</v>
      </c>
      <c r="P12" s="24">
        <v>48</v>
      </c>
      <c r="Q12" s="24">
        <v>44</v>
      </c>
      <c r="R12" s="24">
        <v>40</v>
      </c>
      <c r="S12" s="24">
        <v>31</v>
      </c>
      <c r="T12" s="24">
        <v>48</v>
      </c>
      <c r="U12" s="24">
        <v>31</v>
      </c>
      <c r="V12" s="33"/>
    </row>
    <row r="13" spans="2:22" ht="10.5" customHeight="1">
      <c r="B13" s="7"/>
      <c r="C13" s="18"/>
      <c r="D13" s="18"/>
      <c r="E13" s="18"/>
      <c r="F13" s="18"/>
      <c r="G13" s="492" t="s">
        <v>33</v>
      </c>
      <c r="H13" s="492"/>
      <c r="I13" s="492"/>
      <c r="J13" s="492"/>
      <c r="K13" s="19"/>
      <c r="L13" s="85">
        <v>1622</v>
      </c>
      <c r="M13" s="37">
        <v>1571</v>
      </c>
      <c r="N13" s="24">
        <v>56</v>
      </c>
      <c r="O13" s="24">
        <v>47</v>
      </c>
      <c r="P13" s="24">
        <v>63</v>
      </c>
      <c r="Q13" s="24">
        <v>54</v>
      </c>
      <c r="R13" s="24">
        <v>47</v>
      </c>
      <c r="S13" s="24">
        <v>59</v>
      </c>
      <c r="T13" s="24">
        <v>76</v>
      </c>
      <c r="U13" s="24">
        <v>70</v>
      </c>
      <c r="V13" s="33"/>
    </row>
    <row r="14" spans="2:22" ht="10.5" customHeight="1">
      <c r="B14" s="7"/>
      <c r="C14" s="18"/>
      <c r="D14" s="18"/>
      <c r="E14" s="18"/>
      <c r="F14" s="18"/>
      <c r="G14" s="492" t="s">
        <v>36</v>
      </c>
      <c r="H14" s="492"/>
      <c r="I14" s="492"/>
      <c r="J14" s="492"/>
      <c r="K14" s="19"/>
      <c r="L14" s="85">
        <v>1146</v>
      </c>
      <c r="M14" s="37">
        <v>1134</v>
      </c>
      <c r="N14" s="24">
        <v>53</v>
      </c>
      <c r="O14" s="24">
        <v>58</v>
      </c>
      <c r="P14" s="24">
        <v>45</v>
      </c>
      <c r="Q14" s="24">
        <v>56</v>
      </c>
      <c r="R14" s="24">
        <v>56</v>
      </c>
      <c r="S14" s="24">
        <v>49</v>
      </c>
      <c r="T14" s="24">
        <v>52</v>
      </c>
      <c r="U14" s="24">
        <v>53</v>
      </c>
      <c r="V14" s="33"/>
    </row>
    <row r="15" spans="2:22" ht="10.5" customHeight="1">
      <c r="B15" s="7"/>
      <c r="C15" s="18"/>
      <c r="D15" s="18"/>
      <c r="E15" s="18"/>
      <c r="F15" s="18"/>
      <c r="G15" s="492" t="s">
        <v>37</v>
      </c>
      <c r="H15" s="492"/>
      <c r="I15" s="492"/>
      <c r="J15" s="492"/>
      <c r="K15" s="19"/>
      <c r="L15" s="85">
        <v>1715</v>
      </c>
      <c r="M15" s="37">
        <v>1715</v>
      </c>
      <c r="N15" s="24">
        <v>68</v>
      </c>
      <c r="O15" s="24">
        <v>70</v>
      </c>
      <c r="P15" s="24">
        <v>98</v>
      </c>
      <c r="Q15" s="24">
        <v>81</v>
      </c>
      <c r="R15" s="24">
        <v>96</v>
      </c>
      <c r="S15" s="24">
        <v>92</v>
      </c>
      <c r="T15" s="24">
        <v>91</v>
      </c>
      <c r="U15" s="24">
        <v>80</v>
      </c>
      <c r="V15" s="33"/>
    </row>
    <row r="16" spans="2:22" ht="6" customHeight="1">
      <c r="B16" s="7"/>
      <c r="C16" s="18"/>
      <c r="D16" s="18"/>
      <c r="E16" s="18"/>
      <c r="F16" s="18"/>
      <c r="G16" s="18"/>
      <c r="H16" s="18"/>
      <c r="I16" s="18"/>
      <c r="J16" s="18"/>
      <c r="K16" s="19"/>
      <c r="L16" s="85"/>
      <c r="N16" s="24"/>
      <c r="O16" s="24"/>
      <c r="P16" s="24"/>
      <c r="Q16" s="24"/>
      <c r="R16" s="24"/>
      <c r="S16" s="24"/>
      <c r="T16" s="24"/>
      <c r="U16" s="82"/>
      <c r="V16" s="33"/>
    </row>
    <row r="17" spans="2:23" s="11" customFormat="1" ht="10.5" customHeight="1">
      <c r="B17" s="12"/>
      <c r="C17" s="486" t="s">
        <v>85</v>
      </c>
      <c r="D17" s="486"/>
      <c r="E17" s="486"/>
      <c r="F17" s="486"/>
      <c r="G17" s="486"/>
      <c r="H17" s="486"/>
      <c r="I17" s="486"/>
      <c r="J17" s="486"/>
      <c r="K17" s="14"/>
      <c r="L17" s="81">
        <v>2025</v>
      </c>
      <c r="M17" s="82">
        <v>2211</v>
      </c>
      <c r="N17" s="25">
        <v>69</v>
      </c>
      <c r="O17" s="25">
        <v>78</v>
      </c>
      <c r="P17" s="25">
        <v>97</v>
      </c>
      <c r="Q17" s="25">
        <v>108</v>
      </c>
      <c r="R17" s="25">
        <v>97</v>
      </c>
      <c r="S17" s="25">
        <v>105</v>
      </c>
      <c r="T17" s="25">
        <v>97</v>
      </c>
      <c r="U17" s="25">
        <v>120</v>
      </c>
      <c r="V17" s="52"/>
      <c r="W17" s="77"/>
    </row>
    <row r="18" spans="2:22" ht="6" customHeight="1">
      <c r="B18" s="7"/>
      <c r="C18" s="18"/>
      <c r="D18" s="18"/>
      <c r="E18" s="18"/>
      <c r="F18" s="18"/>
      <c r="G18" s="18"/>
      <c r="H18" s="18"/>
      <c r="I18" s="18"/>
      <c r="J18" s="18"/>
      <c r="K18" s="19"/>
      <c r="L18" s="85"/>
      <c r="N18" s="24"/>
      <c r="O18" s="24"/>
      <c r="P18" s="24"/>
      <c r="Q18" s="24"/>
      <c r="R18" s="24"/>
      <c r="S18" s="24"/>
      <c r="T18" s="24"/>
      <c r="U18" s="24"/>
      <c r="V18" s="33"/>
    </row>
    <row r="19" spans="2:23" s="11" customFormat="1" ht="10.5" customHeight="1">
      <c r="B19" s="12"/>
      <c r="C19" s="486" t="s">
        <v>86</v>
      </c>
      <c r="D19" s="486"/>
      <c r="E19" s="486"/>
      <c r="F19" s="486"/>
      <c r="G19" s="486"/>
      <c r="H19" s="486"/>
      <c r="I19" s="486"/>
      <c r="J19" s="486"/>
      <c r="K19" s="14"/>
      <c r="L19" s="17">
        <f>SUM(L20:L21)</f>
        <v>2539</v>
      </c>
      <c r="M19" s="17">
        <f aca="true" t="shared" si="1" ref="M19:U19">SUM(M20:M21)</f>
        <v>2442</v>
      </c>
      <c r="N19" s="17">
        <f t="shared" si="1"/>
        <v>90</v>
      </c>
      <c r="O19" s="17">
        <f t="shared" si="1"/>
        <v>100</v>
      </c>
      <c r="P19" s="17">
        <f t="shared" si="1"/>
        <v>94</v>
      </c>
      <c r="Q19" s="17">
        <f t="shared" si="1"/>
        <v>95</v>
      </c>
      <c r="R19" s="17">
        <f t="shared" si="1"/>
        <v>75</v>
      </c>
      <c r="S19" s="17">
        <f t="shared" si="1"/>
        <v>77</v>
      </c>
      <c r="T19" s="17">
        <f t="shared" si="1"/>
        <v>110</v>
      </c>
      <c r="U19" s="17">
        <f t="shared" si="1"/>
        <v>93</v>
      </c>
      <c r="V19" s="52"/>
      <c r="W19" s="77"/>
    </row>
    <row r="20" spans="2:22" ht="10.5" customHeight="1">
      <c r="B20" s="7"/>
      <c r="C20" s="18"/>
      <c r="D20" s="18"/>
      <c r="E20" s="18"/>
      <c r="F20" s="18"/>
      <c r="G20" s="492" t="s">
        <v>25</v>
      </c>
      <c r="H20" s="492"/>
      <c r="I20" s="492"/>
      <c r="J20" s="492"/>
      <c r="K20" s="19"/>
      <c r="L20" s="85">
        <v>1811</v>
      </c>
      <c r="M20" s="37">
        <v>1768</v>
      </c>
      <c r="N20" s="24">
        <v>64</v>
      </c>
      <c r="O20" s="24">
        <v>80</v>
      </c>
      <c r="P20" s="24">
        <v>74</v>
      </c>
      <c r="Q20" s="24">
        <v>68</v>
      </c>
      <c r="R20" s="24">
        <v>63</v>
      </c>
      <c r="S20" s="24">
        <v>56</v>
      </c>
      <c r="T20" s="24">
        <v>87</v>
      </c>
      <c r="U20" s="24">
        <v>64</v>
      </c>
      <c r="V20" s="33"/>
    </row>
    <row r="21" spans="2:22" ht="10.5" customHeight="1">
      <c r="B21" s="7"/>
      <c r="C21" s="18"/>
      <c r="D21" s="18"/>
      <c r="E21" s="18"/>
      <c r="F21" s="18"/>
      <c r="G21" s="492" t="s">
        <v>26</v>
      </c>
      <c r="H21" s="492"/>
      <c r="I21" s="492"/>
      <c r="J21" s="492"/>
      <c r="K21" s="19"/>
      <c r="L21" s="85">
        <v>728</v>
      </c>
      <c r="M21" s="37">
        <v>674</v>
      </c>
      <c r="N21" s="24">
        <v>26</v>
      </c>
      <c r="O21" s="24">
        <v>20</v>
      </c>
      <c r="P21" s="24">
        <v>20</v>
      </c>
      <c r="Q21" s="24">
        <v>27</v>
      </c>
      <c r="R21" s="24">
        <v>12</v>
      </c>
      <c r="S21" s="24">
        <v>21</v>
      </c>
      <c r="T21" s="24">
        <v>23</v>
      </c>
      <c r="U21" s="24">
        <v>29</v>
      </c>
      <c r="V21" s="33"/>
    </row>
    <row r="22" spans="2:22" ht="6" customHeight="1">
      <c r="B22" s="7"/>
      <c r="C22" s="18"/>
      <c r="D22" s="18"/>
      <c r="E22" s="18"/>
      <c r="F22" s="18"/>
      <c r="G22" s="18"/>
      <c r="H22" s="18"/>
      <c r="I22" s="18"/>
      <c r="J22" s="18"/>
      <c r="K22" s="19"/>
      <c r="L22" s="85"/>
      <c r="M22" s="37"/>
      <c r="N22" s="24"/>
      <c r="O22" s="24"/>
      <c r="P22" s="24"/>
      <c r="Q22" s="24"/>
      <c r="R22" s="24"/>
      <c r="T22" s="24"/>
      <c r="U22" s="24"/>
      <c r="V22" s="33"/>
    </row>
    <row r="23" spans="2:23" s="11" customFormat="1" ht="10.5" customHeight="1">
      <c r="B23" s="12"/>
      <c r="C23" s="486" t="s">
        <v>87</v>
      </c>
      <c r="D23" s="486"/>
      <c r="E23" s="486"/>
      <c r="F23" s="486"/>
      <c r="G23" s="486"/>
      <c r="H23" s="486"/>
      <c r="I23" s="486"/>
      <c r="J23" s="486"/>
      <c r="K23" s="14"/>
      <c r="L23" s="17">
        <f aca="true" t="shared" si="2" ref="L23:U23">SUM(L24:L27)</f>
        <v>7802</v>
      </c>
      <c r="M23" s="17">
        <f t="shared" si="2"/>
        <v>8138</v>
      </c>
      <c r="N23" s="17">
        <f t="shared" si="2"/>
        <v>344</v>
      </c>
      <c r="O23" s="17">
        <f t="shared" si="2"/>
        <v>336</v>
      </c>
      <c r="P23" s="17">
        <f t="shared" si="2"/>
        <v>327</v>
      </c>
      <c r="Q23" s="17">
        <f t="shared" si="2"/>
        <v>332</v>
      </c>
      <c r="R23" s="17">
        <f t="shared" si="2"/>
        <v>308</v>
      </c>
      <c r="S23" s="17">
        <f t="shared" si="2"/>
        <v>276</v>
      </c>
      <c r="T23" s="17">
        <f t="shared" si="2"/>
        <v>346</v>
      </c>
      <c r="U23" s="17">
        <f t="shared" si="2"/>
        <v>350</v>
      </c>
      <c r="V23" s="52"/>
      <c r="W23" s="77"/>
    </row>
    <row r="24" spans="2:22" ht="10.5" customHeight="1">
      <c r="B24" s="7"/>
      <c r="C24" s="18"/>
      <c r="D24" s="18"/>
      <c r="E24" s="18"/>
      <c r="F24" s="18"/>
      <c r="G24" s="492" t="s">
        <v>25</v>
      </c>
      <c r="H24" s="492"/>
      <c r="I24" s="492"/>
      <c r="J24" s="492"/>
      <c r="K24" s="19"/>
      <c r="L24" s="85">
        <v>1086</v>
      </c>
      <c r="M24" s="37">
        <v>1142</v>
      </c>
      <c r="N24" s="37">
        <v>67</v>
      </c>
      <c r="O24" s="24">
        <v>54</v>
      </c>
      <c r="P24" s="24">
        <v>44</v>
      </c>
      <c r="Q24" s="24">
        <v>38</v>
      </c>
      <c r="R24" s="24">
        <v>39</v>
      </c>
      <c r="S24" s="24">
        <v>27</v>
      </c>
      <c r="T24" s="24">
        <v>45</v>
      </c>
      <c r="U24" s="24">
        <v>63</v>
      </c>
      <c r="V24" s="33"/>
    </row>
    <row r="25" spans="2:22" ht="10.5" customHeight="1">
      <c r="B25" s="7"/>
      <c r="C25" s="18"/>
      <c r="D25" s="18"/>
      <c r="E25" s="18"/>
      <c r="F25" s="18"/>
      <c r="G25" s="492" t="s">
        <v>26</v>
      </c>
      <c r="H25" s="492"/>
      <c r="I25" s="492"/>
      <c r="J25" s="492"/>
      <c r="K25" s="19"/>
      <c r="L25" s="85">
        <v>1990</v>
      </c>
      <c r="M25" s="37">
        <v>2197</v>
      </c>
      <c r="N25" s="37">
        <v>56</v>
      </c>
      <c r="O25" s="24">
        <v>52</v>
      </c>
      <c r="P25" s="24">
        <v>89</v>
      </c>
      <c r="Q25" s="24">
        <v>87</v>
      </c>
      <c r="R25" s="24">
        <v>78</v>
      </c>
      <c r="S25" s="24">
        <v>66</v>
      </c>
      <c r="T25" s="24">
        <v>90</v>
      </c>
      <c r="U25" s="24">
        <v>79</v>
      </c>
      <c r="V25" s="33"/>
    </row>
    <row r="26" spans="2:22" ht="10.5" customHeight="1">
      <c r="B26" s="7"/>
      <c r="C26" s="18"/>
      <c r="D26" s="18"/>
      <c r="E26" s="18"/>
      <c r="F26" s="18"/>
      <c r="G26" s="492" t="s">
        <v>30</v>
      </c>
      <c r="H26" s="492"/>
      <c r="I26" s="492"/>
      <c r="J26" s="492"/>
      <c r="K26" s="19"/>
      <c r="L26" s="85">
        <v>1663</v>
      </c>
      <c r="M26" s="37">
        <v>1535</v>
      </c>
      <c r="N26" s="37">
        <v>73</v>
      </c>
      <c r="O26" s="24">
        <v>58</v>
      </c>
      <c r="P26" s="24">
        <v>61</v>
      </c>
      <c r="Q26" s="24">
        <v>50</v>
      </c>
      <c r="R26" s="24">
        <v>70</v>
      </c>
      <c r="S26" s="24">
        <v>63</v>
      </c>
      <c r="T26" s="24">
        <v>69</v>
      </c>
      <c r="U26" s="24">
        <v>74</v>
      </c>
      <c r="V26" s="33"/>
    </row>
    <row r="27" spans="2:22" ht="10.5" customHeight="1">
      <c r="B27" s="7"/>
      <c r="C27" s="18"/>
      <c r="D27" s="18"/>
      <c r="E27" s="18"/>
      <c r="F27" s="18"/>
      <c r="G27" s="492" t="s">
        <v>33</v>
      </c>
      <c r="H27" s="492"/>
      <c r="I27" s="492"/>
      <c r="J27" s="492"/>
      <c r="K27" s="19"/>
      <c r="L27" s="85">
        <v>3063</v>
      </c>
      <c r="M27" s="37">
        <v>3264</v>
      </c>
      <c r="N27" s="37">
        <v>148</v>
      </c>
      <c r="O27" s="24">
        <v>172</v>
      </c>
      <c r="P27" s="24">
        <v>133</v>
      </c>
      <c r="Q27" s="24">
        <v>157</v>
      </c>
      <c r="R27" s="24">
        <v>121</v>
      </c>
      <c r="S27" s="24">
        <v>120</v>
      </c>
      <c r="T27" s="24">
        <v>142</v>
      </c>
      <c r="U27" s="24">
        <v>134</v>
      </c>
      <c r="V27" s="33"/>
    </row>
    <row r="28" spans="11:24" s="7" customFormat="1" ht="6" customHeight="1">
      <c r="K28" s="9"/>
      <c r="L28" s="26"/>
      <c r="N28" s="22"/>
      <c r="P28" s="24"/>
      <c r="R28" s="24"/>
      <c r="T28" s="24"/>
      <c r="U28" s="24"/>
      <c r="V28" s="39"/>
      <c r="W28" s="51"/>
      <c r="X28" s="2"/>
    </row>
    <row r="29" spans="3:24" s="12" customFormat="1" ht="10.5" customHeight="1">
      <c r="C29" s="486" t="s">
        <v>88</v>
      </c>
      <c r="D29" s="486"/>
      <c r="E29" s="486"/>
      <c r="F29" s="486"/>
      <c r="G29" s="486"/>
      <c r="H29" s="486"/>
      <c r="I29" s="486"/>
      <c r="J29" s="486"/>
      <c r="K29" s="14"/>
      <c r="L29" s="17">
        <f aca="true" t="shared" si="3" ref="L29:U29">SUM(L30:L34)</f>
        <v>9827</v>
      </c>
      <c r="M29" s="17">
        <f t="shared" si="3"/>
        <v>10199</v>
      </c>
      <c r="N29" s="17">
        <f t="shared" si="3"/>
        <v>402</v>
      </c>
      <c r="O29" s="17">
        <f t="shared" si="3"/>
        <v>376</v>
      </c>
      <c r="P29" s="17">
        <f t="shared" si="3"/>
        <v>515</v>
      </c>
      <c r="Q29" s="17">
        <f t="shared" si="3"/>
        <v>474</v>
      </c>
      <c r="R29" s="17">
        <f t="shared" si="3"/>
        <v>551</v>
      </c>
      <c r="S29" s="17">
        <f t="shared" si="3"/>
        <v>506</v>
      </c>
      <c r="T29" s="17">
        <f t="shared" si="3"/>
        <v>474</v>
      </c>
      <c r="U29" s="17">
        <f t="shared" si="3"/>
        <v>437</v>
      </c>
      <c r="V29" s="52"/>
      <c r="W29" s="77"/>
      <c r="X29" s="11"/>
    </row>
    <row r="30" spans="2:22" ht="10.5" customHeight="1">
      <c r="B30" s="7"/>
      <c r="C30" s="18"/>
      <c r="D30" s="18"/>
      <c r="E30" s="18"/>
      <c r="F30" s="18"/>
      <c r="G30" s="492" t="s">
        <v>25</v>
      </c>
      <c r="H30" s="492"/>
      <c r="I30" s="492"/>
      <c r="J30" s="492"/>
      <c r="K30" s="19"/>
      <c r="L30" s="85">
        <v>1542</v>
      </c>
      <c r="M30" s="37">
        <v>1603</v>
      </c>
      <c r="N30" s="37">
        <v>63</v>
      </c>
      <c r="O30" s="24">
        <v>54</v>
      </c>
      <c r="P30" s="24">
        <v>60</v>
      </c>
      <c r="Q30" s="24">
        <v>60</v>
      </c>
      <c r="R30" s="24">
        <v>62</v>
      </c>
      <c r="S30" s="24">
        <v>77</v>
      </c>
      <c r="T30" s="24">
        <v>81</v>
      </c>
      <c r="U30" s="24">
        <v>71</v>
      </c>
      <c r="V30" s="33"/>
    </row>
    <row r="31" spans="2:24" ht="10.5" customHeight="1">
      <c r="B31" s="7"/>
      <c r="C31" s="18"/>
      <c r="D31" s="18"/>
      <c r="E31" s="18"/>
      <c r="F31" s="18"/>
      <c r="G31" s="492" t="s">
        <v>26</v>
      </c>
      <c r="H31" s="492"/>
      <c r="I31" s="492"/>
      <c r="J31" s="492"/>
      <c r="K31" s="19"/>
      <c r="L31" s="85">
        <v>1661</v>
      </c>
      <c r="M31" s="37">
        <v>1804</v>
      </c>
      <c r="N31" s="37">
        <v>42</v>
      </c>
      <c r="O31" s="24">
        <v>39</v>
      </c>
      <c r="P31" s="24">
        <v>59</v>
      </c>
      <c r="Q31" s="24">
        <v>67</v>
      </c>
      <c r="R31" s="24">
        <v>69</v>
      </c>
      <c r="S31" s="24">
        <v>62</v>
      </c>
      <c r="T31" s="24">
        <v>60</v>
      </c>
      <c r="U31" s="24">
        <v>62</v>
      </c>
      <c r="V31" s="33"/>
      <c r="X31" s="7"/>
    </row>
    <row r="32" spans="2:24" ht="10.5" customHeight="1">
      <c r="B32" s="7"/>
      <c r="C32" s="18"/>
      <c r="D32" s="18"/>
      <c r="E32" s="18"/>
      <c r="F32" s="18"/>
      <c r="G32" s="492" t="s">
        <v>30</v>
      </c>
      <c r="H32" s="492"/>
      <c r="I32" s="492"/>
      <c r="J32" s="492"/>
      <c r="K32" s="19"/>
      <c r="L32" s="85">
        <v>1965</v>
      </c>
      <c r="M32" s="37">
        <v>2023</v>
      </c>
      <c r="N32" s="37">
        <v>61</v>
      </c>
      <c r="O32" s="24">
        <v>65</v>
      </c>
      <c r="P32" s="24">
        <v>93</v>
      </c>
      <c r="Q32" s="24">
        <v>75</v>
      </c>
      <c r="R32" s="24">
        <v>111</v>
      </c>
      <c r="S32" s="24">
        <v>92</v>
      </c>
      <c r="T32" s="24">
        <v>113</v>
      </c>
      <c r="U32" s="24">
        <v>103</v>
      </c>
      <c r="V32" s="33"/>
      <c r="X32" s="7"/>
    </row>
    <row r="33" spans="2:22" ht="10.5" customHeight="1">
      <c r="B33" s="7"/>
      <c r="C33" s="18"/>
      <c r="D33" s="18"/>
      <c r="E33" s="18"/>
      <c r="F33" s="18"/>
      <c r="G33" s="492" t="s">
        <v>33</v>
      </c>
      <c r="H33" s="492"/>
      <c r="I33" s="492"/>
      <c r="J33" s="492"/>
      <c r="K33" s="19"/>
      <c r="L33" s="85">
        <v>2043</v>
      </c>
      <c r="M33" s="37">
        <v>2123</v>
      </c>
      <c r="N33" s="37">
        <v>92</v>
      </c>
      <c r="O33" s="24">
        <v>78</v>
      </c>
      <c r="P33" s="24">
        <v>94</v>
      </c>
      <c r="Q33" s="24">
        <v>94</v>
      </c>
      <c r="R33" s="24">
        <v>122</v>
      </c>
      <c r="S33" s="24">
        <v>103</v>
      </c>
      <c r="T33" s="24">
        <v>80</v>
      </c>
      <c r="U33" s="24">
        <v>86</v>
      </c>
      <c r="V33" s="33"/>
    </row>
    <row r="34" spans="2:22" ht="10.5" customHeight="1">
      <c r="B34" s="7"/>
      <c r="C34" s="18"/>
      <c r="D34" s="18"/>
      <c r="E34" s="18"/>
      <c r="F34" s="18"/>
      <c r="G34" s="492" t="s">
        <v>36</v>
      </c>
      <c r="H34" s="492"/>
      <c r="I34" s="492"/>
      <c r="J34" s="492"/>
      <c r="K34" s="19"/>
      <c r="L34" s="85">
        <v>2616</v>
      </c>
      <c r="M34" s="37">
        <v>2646</v>
      </c>
      <c r="N34" s="37">
        <v>144</v>
      </c>
      <c r="O34" s="24">
        <v>140</v>
      </c>
      <c r="P34" s="24">
        <v>209</v>
      </c>
      <c r="Q34" s="24">
        <v>178</v>
      </c>
      <c r="R34" s="24">
        <v>187</v>
      </c>
      <c r="S34" s="24">
        <v>172</v>
      </c>
      <c r="T34" s="24">
        <v>140</v>
      </c>
      <c r="U34" s="24">
        <v>115</v>
      </c>
      <c r="V34" s="33"/>
    </row>
    <row r="35" spans="2:22" ht="6" customHeight="1">
      <c r="B35" s="7"/>
      <c r="C35" s="18"/>
      <c r="D35" s="18"/>
      <c r="E35" s="18"/>
      <c r="F35" s="18"/>
      <c r="G35" s="18"/>
      <c r="H35" s="18"/>
      <c r="I35" s="18"/>
      <c r="J35" s="18"/>
      <c r="K35" s="19"/>
      <c r="L35" s="85"/>
      <c r="N35" s="37"/>
      <c r="P35" s="24"/>
      <c r="R35" s="24"/>
      <c r="S35" s="24"/>
      <c r="T35" s="24"/>
      <c r="U35" s="24"/>
      <c r="V35" s="33"/>
    </row>
    <row r="36" spans="2:23" s="11" customFormat="1" ht="10.5" customHeight="1">
      <c r="B36" s="12"/>
      <c r="C36" s="486" t="s">
        <v>89</v>
      </c>
      <c r="D36" s="486"/>
      <c r="E36" s="486"/>
      <c r="F36" s="486"/>
      <c r="G36" s="486"/>
      <c r="H36" s="486"/>
      <c r="I36" s="486"/>
      <c r="J36" s="486"/>
      <c r="K36" s="14"/>
      <c r="L36" s="17">
        <f>SUM(L37:L43)</f>
        <v>15283</v>
      </c>
      <c r="M36" s="17">
        <f aca="true" t="shared" si="4" ref="M36:U36">SUM(M37:M43)</f>
        <v>16332</v>
      </c>
      <c r="N36" s="17">
        <f t="shared" si="4"/>
        <v>629</v>
      </c>
      <c r="O36" s="17">
        <f t="shared" si="4"/>
        <v>588</v>
      </c>
      <c r="P36" s="17">
        <f t="shared" si="4"/>
        <v>674</v>
      </c>
      <c r="Q36" s="17">
        <f t="shared" si="4"/>
        <v>612</v>
      </c>
      <c r="R36" s="17">
        <f t="shared" si="4"/>
        <v>705</v>
      </c>
      <c r="S36" s="17">
        <f t="shared" si="4"/>
        <v>684</v>
      </c>
      <c r="T36" s="17">
        <f t="shared" si="4"/>
        <v>696</v>
      </c>
      <c r="U36" s="17">
        <f t="shared" si="4"/>
        <v>704</v>
      </c>
      <c r="V36" s="52"/>
      <c r="W36" s="77"/>
    </row>
    <row r="37" spans="2:22" ht="10.5" customHeight="1">
      <c r="B37" s="7"/>
      <c r="C37" s="18"/>
      <c r="D37" s="18"/>
      <c r="E37" s="18"/>
      <c r="F37" s="18"/>
      <c r="G37" s="492" t="s">
        <v>25</v>
      </c>
      <c r="H37" s="492"/>
      <c r="I37" s="492"/>
      <c r="J37" s="492"/>
      <c r="K37" s="19"/>
      <c r="L37" s="85">
        <v>1824</v>
      </c>
      <c r="M37" s="37">
        <v>1852</v>
      </c>
      <c r="N37" s="37">
        <v>81</v>
      </c>
      <c r="O37" s="24">
        <v>65</v>
      </c>
      <c r="P37" s="24">
        <v>81</v>
      </c>
      <c r="Q37" s="24">
        <v>73</v>
      </c>
      <c r="R37" s="24">
        <v>122</v>
      </c>
      <c r="S37" s="24">
        <v>93</v>
      </c>
      <c r="T37" s="24">
        <v>87</v>
      </c>
      <c r="U37" s="24">
        <v>106</v>
      </c>
      <c r="V37" s="33"/>
    </row>
    <row r="38" spans="2:22" ht="10.5" customHeight="1">
      <c r="B38" s="7"/>
      <c r="C38" s="18"/>
      <c r="D38" s="18"/>
      <c r="E38" s="18"/>
      <c r="F38" s="18"/>
      <c r="G38" s="492" t="s">
        <v>26</v>
      </c>
      <c r="H38" s="492"/>
      <c r="I38" s="492"/>
      <c r="J38" s="492"/>
      <c r="K38" s="19"/>
      <c r="L38" s="85">
        <v>2554</v>
      </c>
      <c r="M38" s="37">
        <v>2655</v>
      </c>
      <c r="N38" s="37">
        <v>121</v>
      </c>
      <c r="O38" s="24">
        <v>120</v>
      </c>
      <c r="P38" s="24">
        <v>98</v>
      </c>
      <c r="Q38" s="24">
        <v>99</v>
      </c>
      <c r="R38" s="24">
        <v>113</v>
      </c>
      <c r="S38" s="24">
        <v>97</v>
      </c>
      <c r="T38" s="24">
        <v>92</v>
      </c>
      <c r="U38" s="24">
        <v>117</v>
      </c>
      <c r="V38" s="33"/>
    </row>
    <row r="39" spans="2:22" ht="10.5" customHeight="1">
      <c r="B39" s="7"/>
      <c r="C39" s="18"/>
      <c r="D39" s="18"/>
      <c r="E39" s="18"/>
      <c r="F39" s="18"/>
      <c r="G39" s="492" t="s">
        <v>30</v>
      </c>
      <c r="H39" s="492"/>
      <c r="I39" s="492"/>
      <c r="J39" s="492"/>
      <c r="K39" s="19"/>
      <c r="L39" s="85">
        <v>2246</v>
      </c>
      <c r="M39" s="37">
        <v>2598</v>
      </c>
      <c r="N39" s="37">
        <v>89</v>
      </c>
      <c r="O39" s="24">
        <v>71</v>
      </c>
      <c r="P39" s="24">
        <v>80</v>
      </c>
      <c r="Q39" s="24">
        <v>69</v>
      </c>
      <c r="R39" s="24">
        <v>84</v>
      </c>
      <c r="S39" s="24">
        <v>86</v>
      </c>
      <c r="T39" s="24">
        <v>110</v>
      </c>
      <c r="U39" s="24">
        <v>98</v>
      </c>
      <c r="V39" s="33"/>
    </row>
    <row r="40" spans="2:22" ht="10.5" customHeight="1">
      <c r="B40" s="7"/>
      <c r="C40" s="18"/>
      <c r="D40" s="18"/>
      <c r="E40" s="18"/>
      <c r="F40" s="18"/>
      <c r="G40" s="492" t="s">
        <v>33</v>
      </c>
      <c r="H40" s="492"/>
      <c r="I40" s="492"/>
      <c r="J40" s="492"/>
      <c r="K40" s="19"/>
      <c r="L40" s="85">
        <v>1176</v>
      </c>
      <c r="M40" s="37">
        <v>1265</v>
      </c>
      <c r="N40" s="37">
        <v>39</v>
      </c>
      <c r="O40" s="24">
        <v>35</v>
      </c>
      <c r="P40" s="24">
        <v>45</v>
      </c>
      <c r="Q40" s="24">
        <v>37</v>
      </c>
      <c r="R40" s="24">
        <v>47</v>
      </c>
      <c r="S40" s="24">
        <v>48</v>
      </c>
      <c r="T40" s="24">
        <v>47</v>
      </c>
      <c r="U40" s="24">
        <v>45</v>
      </c>
      <c r="V40" s="33"/>
    </row>
    <row r="41" spans="2:22" ht="10.5" customHeight="1">
      <c r="B41" s="7"/>
      <c r="C41" s="18"/>
      <c r="D41" s="18"/>
      <c r="E41" s="18"/>
      <c r="F41" s="18"/>
      <c r="G41" s="492" t="s">
        <v>36</v>
      </c>
      <c r="H41" s="492"/>
      <c r="I41" s="492"/>
      <c r="J41" s="492"/>
      <c r="K41" s="19"/>
      <c r="L41" s="85">
        <v>1789</v>
      </c>
      <c r="M41" s="37">
        <v>1978</v>
      </c>
      <c r="N41" s="37">
        <v>68</v>
      </c>
      <c r="O41" s="24">
        <v>60</v>
      </c>
      <c r="P41" s="24">
        <v>81</v>
      </c>
      <c r="Q41" s="24">
        <v>70</v>
      </c>
      <c r="R41" s="24">
        <v>76</v>
      </c>
      <c r="S41" s="24">
        <v>100</v>
      </c>
      <c r="T41" s="24">
        <v>95</v>
      </c>
      <c r="U41" s="24">
        <v>85</v>
      </c>
      <c r="V41" s="33"/>
    </row>
    <row r="42" spans="2:22" ht="10.5" customHeight="1">
      <c r="B42" s="7"/>
      <c r="C42" s="18"/>
      <c r="D42" s="18"/>
      <c r="E42" s="18"/>
      <c r="F42" s="18"/>
      <c r="G42" s="492" t="s">
        <v>37</v>
      </c>
      <c r="H42" s="492"/>
      <c r="I42" s="492"/>
      <c r="J42" s="492"/>
      <c r="K42" s="19"/>
      <c r="L42" s="85">
        <v>2779</v>
      </c>
      <c r="M42" s="37">
        <v>3046</v>
      </c>
      <c r="N42" s="37">
        <v>117</v>
      </c>
      <c r="O42" s="24">
        <v>118</v>
      </c>
      <c r="P42" s="24">
        <v>128</v>
      </c>
      <c r="Q42" s="24">
        <v>127</v>
      </c>
      <c r="R42" s="24">
        <v>128</v>
      </c>
      <c r="S42" s="24">
        <v>123</v>
      </c>
      <c r="T42" s="24">
        <v>118</v>
      </c>
      <c r="U42" s="24">
        <v>126</v>
      </c>
      <c r="V42" s="33"/>
    </row>
    <row r="43" spans="2:22" ht="10.5" customHeight="1">
      <c r="B43" s="7"/>
      <c r="C43" s="18"/>
      <c r="D43" s="18"/>
      <c r="E43" s="18"/>
      <c r="F43" s="18"/>
      <c r="G43" s="492" t="s">
        <v>68</v>
      </c>
      <c r="H43" s="492"/>
      <c r="I43" s="492"/>
      <c r="J43" s="492"/>
      <c r="K43" s="19"/>
      <c r="L43" s="85">
        <v>2915</v>
      </c>
      <c r="M43" s="37">
        <v>2938</v>
      </c>
      <c r="N43" s="37">
        <v>114</v>
      </c>
      <c r="O43" s="24">
        <v>119</v>
      </c>
      <c r="P43" s="24">
        <v>161</v>
      </c>
      <c r="Q43" s="24">
        <v>137</v>
      </c>
      <c r="R43" s="24">
        <v>135</v>
      </c>
      <c r="S43" s="24">
        <v>137</v>
      </c>
      <c r="T43" s="24">
        <v>147</v>
      </c>
      <c r="U43" s="24">
        <v>127</v>
      </c>
      <c r="V43" s="33"/>
    </row>
    <row r="44" spans="2:22" ht="6" customHeight="1">
      <c r="B44" s="7"/>
      <c r="C44" s="18"/>
      <c r="D44" s="18"/>
      <c r="E44" s="18"/>
      <c r="F44" s="18"/>
      <c r="G44" s="18"/>
      <c r="H44" s="18"/>
      <c r="I44" s="18"/>
      <c r="J44" s="18"/>
      <c r="K44" s="19"/>
      <c r="L44" s="85"/>
      <c r="N44" s="37"/>
      <c r="P44" s="24"/>
      <c r="R44" s="24"/>
      <c r="S44" s="24"/>
      <c r="T44" s="24"/>
      <c r="U44" s="24"/>
      <c r="V44" s="33"/>
    </row>
    <row r="45" spans="2:23" s="11" customFormat="1" ht="10.5" customHeight="1">
      <c r="B45" s="12"/>
      <c r="C45" s="486" t="s">
        <v>90</v>
      </c>
      <c r="D45" s="486"/>
      <c r="E45" s="486"/>
      <c r="F45" s="486"/>
      <c r="G45" s="486"/>
      <c r="H45" s="486"/>
      <c r="I45" s="486"/>
      <c r="J45" s="486"/>
      <c r="K45" s="14"/>
      <c r="L45" s="81">
        <v>7</v>
      </c>
      <c r="M45" s="82">
        <v>11</v>
      </c>
      <c r="N45" s="82">
        <v>0</v>
      </c>
      <c r="O45" s="82">
        <v>1</v>
      </c>
      <c r="P45" s="25">
        <v>0</v>
      </c>
      <c r="Q45" s="82">
        <v>0</v>
      </c>
      <c r="R45" s="25">
        <v>0</v>
      </c>
      <c r="S45" s="25">
        <v>0</v>
      </c>
      <c r="T45" s="25">
        <v>0</v>
      </c>
      <c r="U45" s="25">
        <v>0</v>
      </c>
      <c r="V45" s="52"/>
      <c r="W45" s="77"/>
    </row>
    <row r="46" spans="2:22" ht="6" customHeight="1">
      <c r="B46" s="7"/>
      <c r="C46" s="18"/>
      <c r="D46" s="18"/>
      <c r="E46" s="18"/>
      <c r="F46" s="18"/>
      <c r="G46" s="18"/>
      <c r="H46" s="18"/>
      <c r="I46" s="18"/>
      <c r="J46" s="18"/>
      <c r="K46" s="19"/>
      <c r="L46" s="85"/>
      <c r="N46" s="37"/>
      <c r="P46" s="24"/>
      <c r="R46" s="24"/>
      <c r="S46" s="24"/>
      <c r="U46" s="24"/>
      <c r="V46" s="33"/>
    </row>
    <row r="47" spans="2:23" s="11" customFormat="1" ht="10.5" customHeight="1">
      <c r="B47" s="12"/>
      <c r="C47" s="486" t="s">
        <v>91</v>
      </c>
      <c r="D47" s="486"/>
      <c r="E47" s="486"/>
      <c r="F47" s="486"/>
      <c r="G47" s="486"/>
      <c r="H47" s="486"/>
      <c r="I47" s="486"/>
      <c r="J47" s="486"/>
      <c r="K47" s="14"/>
      <c r="L47" s="17">
        <f aca="true" t="shared" si="5" ref="L47:U47">SUM(L48:L53)</f>
        <v>10568</v>
      </c>
      <c r="M47" s="17">
        <f t="shared" si="5"/>
        <v>10492</v>
      </c>
      <c r="N47" s="17">
        <f t="shared" si="5"/>
        <v>485</v>
      </c>
      <c r="O47" s="17">
        <f t="shared" si="5"/>
        <v>498</v>
      </c>
      <c r="P47" s="17">
        <f t="shared" si="5"/>
        <v>562</v>
      </c>
      <c r="Q47" s="17">
        <f t="shared" si="5"/>
        <v>599</v>
      </c>
      <c r="R47" s="17">
        <f t="shared" si="5"/>
        <v>574</v>
      </c>
      <c r="S47" s="17">
        <f t="shared" si="5"/>
        <v>502</v>
      </c>
      <c r="T47" s="17">
        <f t="shared" si="5"/>
        <v>514</v>
      </c>
      <c r="U47" s="17">
        <f t="shared" si="5"/>
        <v>426</v>
      </c>
      <c r="V47" s="52"/>
      <c r="W47" s="77"/>
    </row>
    <row r="48" spans="2:22" ht="10.5" customHeight="1">
      <c r="B48" s="7"/>
      <c r="C48" s="18"/>
      <c r="D48" s="18"/>
      <c r="E48" s="18"/>
      <c r="F48" s="18"/>
      <c r="G48" s="492" t="s">
        <v>25</v>
      </c>
      <c r="H48" s="492"/>
      <c r="I48" s="492"/>
      <c r="J48" s="492"/>
      <c r="K48" s="19"/>
      <c r="L48" s="85">
        <v>1858</v>
      </c>
      <c r="M48" s="37">
        <v>1829</v>
      </c>
      <c r="N48" s="37">
        <v>65</v>
      </c>
      <c r="O48" s="24">
        <v>98</v>
      </c>
      <c r="P48" s="24">
        <v>86</v>
      </c>
      <c r="Q48" s="24">
        <v>106</v>
      </c>
      <c r="R48" s="24">
        <v>83</v>
      </c>
      <c r="S48" s="24">
        <v>90</v>
      </c>
      <c r="T48" s="24">
        <v>88</v>
      </c>
      <c r="U48" s="24">
        <v>74</v>
      </c>
      <c r="V48" s="33"/>
    </row>
    <row r="49" spans="2:22" ht="10.5" customHeight="1">
      <c r="B49" s="7"/>
      <c r="C49" s="18"/>
      <c r="D49" s="18"/>
      <c r="E49" s="18"/>
      <c r="F49" s="18"/>
      <c r="G49" s="492" t="s">
        <v>26</v>
      </c>
      <c r="H49" s="492"/>
      <c r="I49" s="492"/>
      <c r="J49" s="492"/>
      <c r="K49" s="19"/>
      <c r="L49" s="85">
        <v>1487</v>
      </c>
      <c r="M49" s="37">
        <v>1538</v>
      </c>
      <c r="N49" s="37">
        <v>71</v>
      </c>
      <c r="O49" s="24">
        <v>84</v>
      </c>
      <c r="P49" s="24">
        <v>82</v>
      </c>
      <c r="Q49" s="24">
        <v>78</v>
      </c>
      <c r="R49" s="24">
        <v>88</v>
      </c>
      <c r="S49" s="24">
        <v>77</v>
      </c>
      <c r="T49" s="24">
        <v>82</v>
      </c>
      <c r="U49" s="24">
        <v>66</v>
      </c>
      <c r="V49" s="33"/>
    </row>
    <row r="50" spans="2:22" ht="10.5" customHeight="1">
      <c r="B50" s="7"/>
      <c r="C50" s="18"/>
      <c r="D50" s="18"/>
      <c r="E50" s="18"/>
      <c r="F50" s="18"/>
      <c r="G50" s="492" t="s">
        <v>30</v>
      </c>
      <c r="H50" s="492"/>
      <c r="I50" s="492"/>
      <c r="J50" s="492"/>
      <c r="K50" s="19"/>
      <c r="L50" s="85">
        <v>1811</v>
      </c>
      <c r="M50" s="37">
        <v>1743</v>
      </c>
      <c r="N50" s="37">
        <v>97</v>
      </c>
      <c r="O50" s="24">
        <v>70</v>
      </c>
      <c r="P50" s="24">
        <v>91</v>
      </c>
      <c r="Q50" s="24">
        <v>83</v>
      </c>
      <c r="R50" s="24">
        <v>87</v>
      </c>
      <c r="S50" s="24">
        <v>79</v>
      </c>
      <c r="T50" s="24">
        <v>94</v>
      </c>
      <c r="U50" s="24">
        <v>76</v>
      </c>
      <c r="V50" s="33"/>
    </row>
    <row r="51" spans="2:22" ht="10.5" customHeight="1">
      <c r="B51" s="7"/>
      <c r="C51" s="18"/>
      <c r="D51" s="18"/>
      <c r="E51" s="18"/>
      <c r="F51" s="18"/>
      <c r="G51" s="492" t="s">
        <v>33</v>
      </c>
      <c r="H51" s="492"/>
      <c r="I51" s="492"/>
      <c r="J51" s="492"/>
      <c r="K51" s="19"/>
      <c r="L51" s="85">
        <v>1602</v>
      </c>
      <c r="M51" s="37">
        <v>1597</v>
      </c>
      <c r="N51" s="37">
        <v>87</v>
      </c>
      <c r="O51" s="24">
        <v>80</v>
      </c>
      <c r="P51" s="24">
        <v>106</v>
      </c>
      <c r="Q51" s="24">
        <v>128</v>
      </c>
      <c r="R51" s="24">
        <v>104</v>
      </c>
      <c r="S51" s="24">
        <v>78</v>
      </c>
      <c r="T51" s="24">
        <v>66</v>
      </c>
      <c r="U51" s="24">
        <v>64</v>
      </c>
      <c r="V51" s="33"/>
    </row>
    <row r="52" spans="2:22" ht="10.5" customHeight="1">
      <c r="B52" s="7"/>
      <c r="C52" s="18"/>
      <c r="D52" s="18"/>
      <c r="E52" s="18"/>
      <c r="F52" s="18"/>
      <c r="G52" s="492" t="s">
        <v>36</v>
      </c>
      <c r="H52" s="492"/>
      <c r="I52" s="492"/>
      <c r="J52" s="492"/>
      <c r="K52" s="19"/>
      <c r="L52" s="85">
        <v>2480</v>
      </c>
      <c r="M52" s="37">
        <v>2480</v>
      </c>
      <c r="N52" s="37">
        <v>111</v>
      </c>
      <c r="O52" s="24">
        <v>108</v>
      </c>
      <c r="P52" s="24">
        <v>121</v>
      </c>
      <c r="Q52" s="24">
        <v>139</v>
      </c>
      <c r="R52" s="24">
        <v>157</v>
      </c>
      <c r="S52" s="24">
        <v>121</v>
      </c>
      <c r="T52" s="24">
        <v>124</v>
      </c>
      <c r="U52" s="24">
        <v>97</v>
      </c>
      <c r="V52" s="33"/>
    </row>
    <row r="53" spans="2:22" ht="10.5" customHeight="1">
      <c r="B53" s="7"/>
      <c r="C53" s="18"/>
      <c r="D53" s="18"/>
      <c r="E53" s="18"/>
      <c r="F53" s="18"/>
      <c r="G53" s="492" t="s">
        <v>37</v>
      </c>
      <c r="H53" s="492"/>
      <c r="I53" s="492"/>
      <c r="J53" s="492"/>
      <c r="K53" s="19"/>
      <c r="L53" s="85">
        <v>1330</v>
      </c>
      <c r="M53" s="37">
        <v>1305</v>
      </c>
      <c r="N53" s="37">
        <v>54</v>
      </c>
      <c r="O53" s="24">
        <v>58</v>
      </c>
      <c r="P53" s="24">
        <v>76</v>
      </c>
      <c r="Q53" s="24">
        <v>65</v>
      </c>
      <c r="R53" s="24">
        <v>55</v>
      </c>
      <c r="S53" s="24">
        <v>57</v>
      </c>
      <c r="T53" s="24">
        <v>60</v>
      </c>
      <c r="U53" s="24">
        <v>49</v>
      </c>
      <c r="V53" s="33"/>
    </row>
    <row r="54" spans="2:22" ht="6" customHeight="1">
      <c r="B54" s="7"/>
      <c r="C54" s="18"/>
      <c r="D54" s="18"/>
      <c r="E54" s="18"/>
      <c r="F54" s="18"/>
      <c r="G54" s="18"/>
      <c r="H54" s="18"/>
      <c r="I54" s="18"/>
      <c r="J54" s="18"/>
      <c r="K54" s="19"/>
      <c r="L54" s="26"/>
      <c r="N54" s="22"/>
      <c r="P54" s="24"/>
      <c r="S54" s="24"/>
      <c r="T54" s="24"/>
      <c r="U54" s="24"/>
      <c r="V54" s="6"/>
    </row>
    <row r="55" spans="2:23" s="11" customFormat="1" ht="10.5" customHeight="1">
      <c r="B55" s="12"/>
      <c r="C55" s="486" t="s">
        <v>92</v>
      </c>
      <c r="D55" s="486"/>
      <c r="E55" s="486"/>
      <c r="F55" s="486"/>
      <c r="G55" s="486"/>
      <c r="H55" s="486"/>
      <c r="I55" s="486"/>
      <c r="J55" s="486"/>
      <c r="K55" s="14"/>
      <c r="L55" s="17">
        <f aca="true" t="shared" si="6" ref="L55:U55">SUM(L56:L61)</f>
        <v>12602</v>
      </c>
      <c r="M55" s="17">
        <f t="shared" si="6"/>
        <v>12772</v>
      </c>
      <c r="N55" s="17">
        <f t="shared" si="6"/>
        <v>601</v>
      </c>
      <c r="O55" s="17">
        <f t="shared" si="6"/>
        <v>598</v>
      </c>
      <c r="P55" s="17">
        <f t="shared" si="6"/>
        <v>697</v>
      </c>
      <c r="Q55" s="17">
        <f t="shared" si="6"/>
        <v>670</v>
      </c>
      <c r="R55" s="17">
        <f t="shared" si="6"/>
        <v>671</v>
      </c>
      <c r="S55" s="17">
        <f t="shared" si="6"/>
        <v>609</v>
      </c>
      <c r="T55" s="17">
        <f t="shared" si="6"/>
        <v>618</v>
      </c>
      <c r="U55" s="17">
        <f t="shared" si="6"/>
        <v>611</v>
      </c>
      <c r="V55" s="52"/>
      <c r="W55" s="77"/>
    </row>
    <row r="56" spans="2:22" ht="10.5" customHeight="1">
      <c r="B56" s="7"/>
      <c r="C56" s="18"/>
      <c r="D56" s="18"/>
      <c r="E56" s="18"/>
      <c r="F56" s="18"/>
      <c r="G56" s="492" t="s">
        <v>25</v>
      </c>
      <c r="H56" s="492"/>
      <c r="I56" s="492"/>
      <c r="J56" s="492"/>
      <c r="K56" s="19"/>
      <c r="L56" s="85">
        <v>2346</v>
      </c>
      <c r="M56" s="37">
        <v>2436</v>
      </c>
      <c r="N56" s="37">
        <v>115</v>
      </c>
      <c r="O56" s="24">
        <v>111</v>
      </c>
      <c r="P56" s="24">
        <v>137</v>
      </c>
      <c r="Q56" s="24">
        <v>158</v>
      </c>
      <c r="R56" s="24">
        <v>120</v>
      </c>
      <c r="S56" s="24">
        <v>102</v>
      </c>
      <c r="T56" s="24">
        <v>114</v>
      </c>
      <c r="U56" s="24">
        <v>133</v>
      </c>
      <c r="V56" s="33"/>
    </row>
    <row r="57" spans="2:22" ht="10.5" customHeight="1">
      <c r="B57" s="7"/>
      <c r="C57" s="18"/>
      <c r="D57" s="18"/>
      <c r="E57" s="18"/>
      <c r="F57" s="18"/>
      <c r="G57" s="492" t="s">
        <v>26</v>
      </c>
      <c r="H57" s="492"/>
      <c r="I57" s="492"/>
      <c r="J57" s="492"/>
      <c r="K57" s="19"/>
      <c r="L57" s="85">
        <v>2094</v>
      </c>
      <c r="M57" s="37">
        <v>2155</v>
      </c>
      <c r="N57" s="24">
        <v>81</v>
      </c>
      <c r="O57" s="24">
        <v>90</v>
      </c>
      <c r="P57" s="24">
        <v>119</v>
      </c>
      <c r="Q57" s="24">
        <v>101</v>
      </c>
      <c r="R57" s="24">
        <v>114</v>
      </c>
      <c r="S57" s="24">
        <v>116</v>
      </c>
      <c r="T57" s="24">
        <v>102</v>
      </c>
      <c r="U57" s="24">
        <v>128</v>
      </c>
      <c r="V57" s="33"/>
    </row>
    <row r="58" spans="2:23" ht="10.5" customHeight="1">
      <c r="B58" s="7"/>
      <c r="C58" s="18"/>
      <c r="D58" s="18"/>
      <c r="E58" s="18"/>
      <c r="F58" s="18"/>
      <c r="G58" s="492" t="s">
        <v>30</v>
      </c>
      <c r="H58" s="492"/>
      <c r="I58" s="492"/>
      <c r="J58" s="492"/>
      <c r="K58" s="19"/>
      <c r="L58" s="85">
        <v>2096</v>
      </c>
      <c r="M58" s="37">
        <v>2142</v>
      </c>
      <c r="N58" s="24">
        <v>106</v>
      </c>
      <c r="O58" s="24">
        <v>98</v>
      </c>
      <c r="P58" s="24">
        <v>112</v>
      </c>
      <c r="Q58" s="24">
        <v>114</v>
      </c>
      <c r="R58" s="24">
        <v>113</v>
      </c>
      <c r="S58" s="24">
        <v>95</v>
      </c>
      <c r="T58" s="24">
        <v>98</v>
      </c>
      <c r="U58" s="24">
        <v>89</v>
      </c>
      <c r="V58" s="33"/>
      <c r="W58" s="72"/>
    </row>
    <row r="59" spans="2:23" ht="10.5" customHeight="1">
      <c r="B59" s="7"/>
      <c r="C59" s="18"/>
      <c r="D59" s="18"/>
      <c r="E59" s="18"/>
      <c r="F59" s="18"/>
      <c r="G59" s="492" t="s">
        <v>33</v>
      </c>
      <c r="H59" s="492"/>
      <c r="I59" s="492"/>
      <c r="J59" s="492"/>
      <c r="K59" s="19"/>
      <c r="L59" s="85">
        <v>2981</v>
      </c>
      <c r="M59" s="37">
        <v>2997</v>
      </c>
      <c r="N59" s="24">
        <v>145</v>
      </c>
      <c r="O59" s="24">
        <v>152</v>
      </c>
      <c r="P59" s="24">
        <v>164</v>
      </c>
      <c r="Q59" s="24">
        <v>137</v>
      </c>
      <c r="R59" s="24">
        <v>139</v>
      </c>
      <c r="S59" s="24">
        <v>130</v>
      </c>
      <c r="T59" s="24">
        <v>153</v>
      </c>
      <c r="U59" s="24">
        <v>120</v>
      </c>
      <c r="V59" s="33"/>
      <c r="W59" s="72"/>
    </row>
    <row r="60" spans="2:22" ht="10.5" customHeight="1">
      <c r="B60" s="7"/>
      <c r="C60" s="18"/>
      <c r="D60" s="18"/>
      <c r="E60" s="18"/>
      <c r="F60" s="18"/>
      <c r="G60" s="492" t="s">
        <v>36</v>
      </c>
      <c r="H60" s="492"/>
      <c r="I60" s="492"/>
      <c r="J60" s="492"/>
      <c r="K60" s="19"/>
      <c r="L60" s="85">
        <v>2197</v>
      </c>
      <c r="M60" s="37">
        <v>2150</v>
      </c>
      <c r="N60" s="24">
        <v>110</v>
      </c>
      <c r="O60" s="24">
        <v>107</v>
      </c>
      <c r="P60" s="24">
        <v>118</v>
      </c>
      <c r="Q60" s="24">
        <v>102</v>
      </c>
      <c r="R60" s="24">
        <v>128</v>
      </c>
      <c r="S60" s="24">
        <v>111</v>
      </c>
      <c r="T60" s="24">
        <v>111</v>
      </c>
      <c r="U60" s="24">
        <v>98</v>
      </c>
      <c r="V60" s="33"/>
    </row>
    <row r="61" spans="2:22" ht="10.5" customHeight="1">
      <c r="B61" s="7"/>
      <c r="C61" s="18"/>
      <c r="D61" s="18"/>
      <c r="E61" s="18"/>
      <c r="F61" s="18"/>
      <c r="G61" s="492" t="s">
        <v>37</v>
      </c>
      <c r="H61" s="492"/>
      <c r="I61" s="492"/>
      <c r="J61" s="492"/>
      <c r="K61" s="19"/>
      <c r="L61" s="85">
        <v>888</v>
      </c>
      <c r="M61" s="37">
        <v>892</v>
      </c>
      <c r="N61" s="24">
        <v>44</v>
      </c>
      <c r="O61" s="24">
        <v>40</v>
      </c>
      <c r="P61" s="24">
        <v>47</v>
      </c>
      <c r="Q61" s="24">
        <v>58</v>
      </c>
      <c r="R61" s="24">
        <v>57</v>
      </c>
      <c r="S61" s="24">
        <v>55</v>
      </c>
      <c r="T61" s="24">
        <v>40</v>
      </c>
      <c r="U61" s="24">
        <v>43</v>
      </c>
      <c r="V61" s="33"/>
    </row>
    <row r="62" spans="2:22" ht="6" customHeight="1">
      <c r="B62" s="7"/>
      <c r="C62" s="18"/>
      <c r="D62" s="18"/>
      <c r="E62" s="18"/>
      <c r="F62" s="18"/>
      <c r="G62" s="18"/>
      <c r="H62" s="18"/>
      <c r="I62" s="18"/>
      <c r="J62" s="18"/>
      <c r="K62" s="19"/>
      <c r="L62" s="26"/>
      <c r="M62" s="37"/>
      <c r="N62" s="24"/>
      <c r="O62" s="24"/>
      <c r="P62" s="24"/>
      <c r="Q62" s="24"/>
      <c r="R62" s="24"/>
      <c r="S62" s="24"/>
      <c r="T62" s="24"/>
      <c r="U62" s="24"/>
      <c r="V62" s="33"/>
    </row>
    <row r="63" spans="2:23" s="11" customFormat="1" ht="10.5" customHeight="1">
      <c r="B63" s="12"/>
      <c r="C63" s="486" t="s">
        <v>93</v>
      </c>
      <c r="D63" s="486"/>
      <c r="E63" s="486"/>
      <c r="F63" s="486"/>
      <c r="G63" s="486"/>
      <c r="H63" s="486"/>
      <c r="I63" s="486"/>
      <c r="J63" s="486"/>
      <c r="K63" s="14"/>
      <c r="L63" s="17">
        <f aca="true" t="shared" si="7" ref="L63:U63">SUM(L64:L69)</f>
        <v>11105</v>
      </c>
      <c r="M63" s="17">
        <f t="shared" si="7"/>
        <v>11009</v>
      </c>
      <c r="N63" s="17">
        <f t="shared" si="7"/>
        <v>487</v>
      </c>
      <c r="O63" s="17">
        <f t="shared" si="7"/>
        <v>531</v>
      </c>
      <c r="P63" s="17">
        <f t="shared" si="7"/>
        <v>636</v>
      </c>
      <c r="Q63" s="17">
        <f t="shared" si="7"/>
        <v>545</v>
      </c>
      <c r="R63" s="17">
        <f t="shared" si="7"/>
        <v>551</v>
      </c>
      <c r="S63" s="17">
        <f t="shared" si="7"/>
        <v>503</v>
      </c>
      <c r="T63" s="17">
        <f t="shared" si="7"/>
        <v>465</v>
      </c>
      <c r="U63" s="17">
        <f t="shared" si="7"/>
        <v>454</v>
      </c>
      <c r="V63" s="52"/>
      <c r="W63" s="77"/>
    </row>
    <row r="64" spans="2:22" ht="10.5" customHeight="1">
      <c r="B64" s="7"/>
      <c r="C64" s="18"/>
      <c r="D64" s="18"/>
      <c r="E64" s="18"/>
      <c r="F64" s="18"/>
      <c r="G64" s="492" t="s">
        <v>25</v>
      </c>
      <c r="H64" s="492"/>
      <c r="I64" s="492"/>
      <c r="J64" s="492"/>
      <c r="K64" s="19"/>
      <c r="L64" s="85">
        <v>2457</v>
      </c>
      <c r="M64" s="37">
        <v>2412</v>
      </c>
      <c r="N64" s="24">
        <v>126</v>
      </c>
      <c r="O64" s="24">
        <v>128</v>
      </c>
      <c r="P64" s="24">
        <v>161</v>
      </c>
      <c r="Q64" s="24">
        <v>120</v>
      </c>
      <c r="R64" s="24">
        <v>134</v>
      </c>
      <c r="S64" s="24">
        <v>113</v>
      </c>
      <c r="T64" s="24">
        <v>104</v>
      </c>
      <c r="U64" s="24">
        <v>108</v>
      </c>
      <c r="V64" s="33"/>
    </row>
    <row r="65" spans="2:22" ht="10.5" customHeight="1">
      <c r="B65" s="7"/>
      <c r="C65" s="18"/>
      <c r="D65" s="18"/>
      <c r="E65" s="18"/>
      <c r="F65" s="18"/>
      <c r="G65" s="492" t="s">
        <v>26</v>
      </c>
      <c r="H65" s="492"/>
      <c r="I65" s="492"/>
      <c r="J65" s="492"/>
      <c r="K65" s="19"/>
      <c r="L65" s="85">
        <v>2479</v>
      </c>
      <c r="M65" s="37">
        <v>2477</v>
      </c>
      <c r="N65" s="24">
        <v>107</v>
      </c>
      <c r="O65" s="24">
        <v>105</v>
      </c>
      <c r="P65" s="24">
        <v>113</v>
      </c>
      <c r="Q65" s="24">
        <v>108</v>
      </c>
      <c r="R65" s="24">
        <v>105</v>
      </c>
      <c r="S65" s="24">
        <v>104</v>
      </c>
      <c r="T65" s="24">
        <v>105</v>
      </c>
      <c r="U65" s="24">
        <v>120</v>
      </c>
      <c r="V65" s="33"/>
    </row>
    <row r="66" spans="2:22" ht="10.5" customHeight="1">
      <c r="B66" s="7"/>
      <c r="C66" s="18"/>
      <c r="D66" s="18"/>
      <c r="E66" s="18"/>
      <c r="F66" s="18"/>
      <c r="G66" s="492" t="s">
        <v>30</v>
      </c>
      <c r="H66" s="492"/>
      <c r="I66" s="492"/>
      <c r="J66" s="492"/>
      <c r="K66" s="19"/>
      <c r="L66" s="85">
        <v>2132</v>
      </c>
      <c r="M66" s="37">
        <v>2093</v>
      </c>
      <c r="N66" s="24">
        <v>92</v>
      </c>
      <c r="O66" s="24">
        <v>101</v>
      </c>
      <c r="P66" s="24">
        <v>145</v>
      </c>
      <c r="Q66" s="24">
        <v>128</v>
      </c>
      <c r="R66" s="24">
        <v>135</v>
      </c>
      <c r="S66" s="24">
        <v>113</v>
      </c>
      <c r="T66" s="24">
        <v>106</v>
      </c>
      <c r="U66" s="24">
        <v>88</v>
      </c>
      <c r="V66" s="33"/>
    </row>
    <row r="67" spans="2:22" ht="10.5" customHeight="1">
      <c r="B67" s="7"/>
      <c r="C67" s="18"/>
      <c r="D67" s="18"/>
      <c r="E67" s="18"/>
      <c r="F67" s="18"/>
      <c r="G67" s="492" t="s">
        <v>33</v>
      </c>
      <c r="H67" s="492"/>
      <c r="I67" s="492"/>
      <c r="J67" s="492"/>
      <c r="K67" s="19"/>
      <c r="L67" s="85">
        <v>1743</v>
      </c>
      <c r="M67" s="37">
        <v>1708</v>
      </c>
      <c r="N67" s="24">
        <v>76</v>
      </c>
      <c r="O67" s="24">
        <v>88</v>
      </c>
      <c r="P67" s="24">
        <v>117</v>
      </c>
      <c r="Q67" s="24">
        <v>97</v>
      </c>
      <c r="R67" s="24">
        <v>89</v>
      </c>
      <c r="S67" s="24">
        <v>87</v>
      </c>
      <c r="T67" s="24">
        <v>57</v>
      </c>
      <c r="U67" s="24">
        <v>57</v>
      </c>
      <c r="V67" s="33"/>
    </row>
    <row r="68" spans="2:22" ht="10.5" customHeight="1">
      <c r="B68" s="7"/>
      <c r="C68" s="18"/>
      <c r="D68" s="18"/>
      <c r="E68" s="18"/>
      <c r="F68" s="18"/>
      <c r="G68" s="492" t="s">
        <v>36</v>
      </c>
      <c r="H68" s="492"/>
      <c r="I68" s="492"/>
      <c r="J68" s="492"/>
      <c r="K68" s="19"/>
      <c r="L68" s="85">
        <v>1119</v>
      </c>
      <c r="M68" s="37">
        <v>1113</v>
      </c>
      <c r="N68" s="24">
        <v>29</v>
      </c>
      <c r="O68" s="24">
        <v>54</v>
      </c>
      <c r="P68" s="24">
        <v>54</v>
      </c>
      <c r="Q68" s="24">
        <v>30</v>
      </c>
      <c r="R68" s="24">
        <v>46</v>
      </c>
      <c r="S68" s="24">
        <v>36</v>
      </c>
      <c r="T68" s="24">
        <v>47</v>
      </c>
      <c r="U68" s="24">
        <v>35</v>
      </c>
      <c r="V68" s="33"/>
    </row>
    <row r="69" spans="2:22" ht="10.5" customHeight="1">
      <c r="B69" s="7"/>
      <c r="C69" s="18"/>
      <c r="D69" s="18"/>
      <c r="E69" s="18"/>
      <c r="F69" s="18"/>
      <c r="G69" s="492" t="s">
        <v>37</v>
      </c>
      <c r="H69" s="492"/>
      <c r="I69" s="492"/>
      <c r="J69" s="492"/>
      <c r="K69" s="19"/>
      <c r="L69" s="85">
        <v>1175</v>
      </c>
      <c r="M69" s="37">
        <v>1206</v>
      </c>
      <c r="N69" s="24">
        <v>57</v>
      </c>
      <c r="O69" s="24">
        <v>55</v>
      </c>
      <c r="P69" s="24">
        <v>46</v>
      </c>
      <c r="Q69" s="24">
        <v>62</v>
      </c>
      <c r="R69" s="24">
        <v>42</v>
      </c>
      <c r="S69" s="24">
        <v>50</v>
      </c>
      <c r="T69" s="24">
        <v>46</v>
      </c>
      <c r="U69" s="24">
        <v>46</v>
      </c>
      <c r="V69" s="33"/>
    </row>
    <row r="70" spans="2:22" ht="6" customHeight="1">
      <c r="B70" s="7"/>
      <c r="C70" s="18"/>
      <c r="D70" s="18"/>
      <c r="E70" s="18"/>
      <c r="F70" s="18"/>
      <c r="G70" s="18"/>
      <c r="H70" s="18"/>
      <c r="I70" s="18"/>
      <c r="J70" s="18"/>
      <c r="K70" s="19"/>
      <c r="L70" s="26"/>
      <c r="M70" s="37"/>
      <c r="N70" s="24"/>
      <c r="O70" s="24"/>
      <c r="P70" s="24"/>
      <c r="Q70" s="24"/>
      <c r="R70" s="24"/>
      <c r="S70" s="24"/>
      <c r="T70" s="24"/>
      <c r="U70" s="24"/>
      <c r="V70" s="33"/>
    </row>
    <row r="71" spans="2:23" s="11" customFormat="1" ht="10.5" customHeight="1">
      <c r="B71" s="12"/>
      <c r="C71" s="486" t="s">
        <v>94</v>
      </c>
      <c r="D71" s="486"/>
      <c r="E71" s="486"/>
      <c r="F71" s="486"/>
      <c r="G71" s="486"/>
      <c r="H71" s="486"/>
      <c r="I71" s="486"/>
      <c r="J71" s="486"/>
      <c r="K71" s="14"/>
      <c r="L71" s="17">
        <f>SUM(L72:L80)</f>
        <v>16354</v>
      </c>
      <c r="M71" s="17">
        <f aca="true" t="shared" si="8" ref="M71:U71">SUM(M72:M80)</f>
        <v>16706</v>
      </c>
      <c r="N71" s="17">
        <f t="shared" si="8"/>
        <v>789</v>
      </c>
      <c r="O71" s="17">
        <f t="shared" si="8"/>
        <v>738</v>
      </c>
      <c r="P71" s="17">
        <f t="shared" si="8"/>
        <v>883</v>
      </c>
      <c r="Q71" s="17">
        <f t="shared" si="8"/>
        <v>852</v>
      </c>
      <c r="R71" s="17">
        <f t="shared" si="8"/>
        <v>916</v>
      </c>
      <c r="S71" s="17">
        <f t="shared" si="8"/>
        <v>817</v>
      </c>
      <c r="T71" s="17">
        <f t="shared" si="8"/>
        <v>802</v>
      </c>
      <c r="U71" s="17">
        <f t="shared" si="8"/>
        <v>717</v>
      </c>
      <c r="V71" s="52"/>
      <c r="W71" s="77"/>
    </row>
    <row r="72" spans="2:22" ht="10.5" customHeight="1">
      <c r="B72" s="7"/>
      <c r="C72" s="18"/>
      <c r="D72" s="18"/>
      <c r="E72" s="18"/>
      <c r="F72" s="18"/>
      <c r="G72" s="492" t="s">
        <v>25</v>
      </c>
      <c r="H72" s="492"/>
      <c r="I72" s="492"/>
      <c r="J72" s="492"/>
      <c r="K72" s="19"/>
      <c r="L72" s="85">
        <v>1389</v>
      </c>
      <c r="M72" s="37">
        <v>1399</v>
      </c>
      <c r="N72" s="24">
        <v>52</v>
      </c>
      <c r="O72" s="24">
        <v>64</v>
      </c>
      <c r="P72" s="24">
        <v>67</v>
      </c>
      <c r="Q72" s="24">
        <v>61</v>
      </c>
      <c r="R72" s="24">
        <v>74</v>
      </c>
      <c r="S72" s="24">
        <v>59</v>
      </c>
      <c r="T72" s="24">
        <v>82</v>
      </c>
      <c r="U72" s="24">
        <v>63</v>
      </c>
      <c r="V72" s="33"/>
    </row>
    <row r="73" spans="2:22" ht="10.5" customHeight="1">
      <c r="B73" s="7"/>
      <c r="C73" s="18"/>
      <c r="D73" s="18"/>
      <c r="E73" s="18"/>
      <c r="F73" s="18"/>
      <c r="G73" s="492" t="s">
        <v>26</v>
      </c>
      <c r="H73" s="492"/>
      <c r="I73" s="492"/>
      <c r="J73" s="492"/>
      <c r="K73" s="19"/>
      <c r="L73" s="85">
        <v>1875</v>
      </c>
      <c r="M73" s="37">
        <v>1906</v>
      </c>
      <c r="N73" s="24">
        <v>103</v>
      </c>
      <c r="O73" s="24">
        <v>81</v>
      </c>
      <c r="P73" s="24">
        <v>92</v>
      </c>
      <c r="Q73" s="24">
        <v>101</v>
      </c>
      <c r="R73" s="24">
        <v>88</v>
      </c>
      <c r="S73" s="24">
        <v>91</v>
      </c>
      <c r="T73" s="24">
        <v>88</v>
      </c>
      <c r="U73" s="24">
        <v>88</v>
      </c>
      <c r="V73" s="33"/>
    </row>
    <row r="74" spans="2:22" ht="10.5" customHeight="1">
      <c r="B74" s="7"/>
      <c r="C74" s="18"/>
      <c r="D74" s="18"/>
      <c r="E74" s="18"/>
      <c r="F74" s="18"/>
      <c r="G74" s="492" t="s">
        <v>30</v>
      </c>
      <c r="H74" s="492"/>
      <c r="I74" s="492"/>
      <c r="J74" s="492"/>
      <c r="K74" s="19"/>
      <c r="L74" s="85">
        <v>1458</v>
      </c>
      <c r="M74" s="37">
        <v>1371</v>
      </c>
      <c r="N74" s="24">
        <v>82</v>
      </c>
      <c r="O74" s="24">
        <v>66</v>
      </c>
      <c r="P74" s="24">
        <v>97</v>
      </c>
      <c r="Q74" s="24">
        <v>81</v>
      </c>
      <c r="R74" s="24">
        <v>120</v>
      </c>
      <c r="S74" s="24">
        <v>68</v>
      </c>
      <c r="T74" s="24">
        <v>65</v>
      </c>
      <c r="U74" s="24">
        <v>74</v>
      </c>
      <c r="V74" s="33"/>
    </row>
    <row r="75" spans="2:22" ht="10.5" customHeight="1">
      <c r="B75" s="7"/>
      <c r="C75" s="18"/>
      <c r="D75" s="18"/>
      <c r="E75" s="18"/>
      <c r="F75" s="18"/>
      <c r="G75" s="492" t="s">
        <v>33</v>
      </c>
      <c r="H75" s="492"/>
      <c r="I75" s="492"/>
      <c r="J75" s="492"/>
      <c r="K75" s="19"/>
      <c r="L75" s="85">
        <v>2042</v>
      </c>
      <c r="M75" s="37">
        <v>2119</v>
      </c>
      <c r="N75" s="24">
        <v>88</v>
      </c>
      <c r="O75" s="24">
        <v>94</v>
      </c>
      <c r="P75" s="24">
        <v>139</v>
      </c>
      <c r="Q75" s="24">
        <v>135</v>
      </c>
      <c r="R75" s="24">
        <v>102</v>
      </c>
      <c r="S75" s="24">
        <v>108</v>
      </c>
      <c r="T75" s="24">
        <v>95</v>
      </c>
      <c r="U75" s="24">
        <v>92</v>
      </c>
      <c r="V75" s="33"/>
    </row>
    <row r="76" spans="2:22" ht="10.5" customHeight="1">
      <c r="B76" s="7"/>
      <c r="C76" s="18"/>
      <c r="D76" s="18"/>
      <c r="E76" s="18"/>
      <c r="F76" s="18"/>
      <c r="G76" s="492" t="s">
        <v>36</v>
      </c>
      <c r="H76" s="492"/>
      <c r="I76" s="492"/>
      <c r="J76" s="492"/>
      <c r="K76" s="19"/>
      <c r="L76" s="85">
        <v>2201</v>
      </c>
      <c r="M76" s="37">
        <v>2241</v>
      </c>
      <c r="N76" s="24">
        <v>119</v>
      </c>
      <c r="O76" s="24">
        <v>107</v>
      </c>
      <c r="P76" s="24">
        <v>124</v>
      </c>
      <c r="Q76" s="24">
        <v>120</v>
      </c>
      <c r="R76" s="24">
        <v>124</v>
      </c>
      <c r="S76" s="24">
        <v>125</v>
      </c>
      <c r="T76" s="24">
        <v>123</v>
      </c>
      <c r="U76" s="24">
        <v>98</v>
      </c>
      <c r="V76" s="33"/>
    </row>
    <row r="77" spans="2:22" ht="10.5" customHeight="1">
      <c r="B77" s="7"/>
      <c r="C77" s="18"/>
      <c r="D77" s="18"/>
      <c r="E77" s="18"/>
      <c r="F77" s="18"/>
      <c r="G77" s="492" t="s">
        <v>37</v>
      </c>
      <c r="H77" s="492"/>
      <c r="I77" s="492"/>
      <c r="J77" s="492"/>
      <c r="K77" s="19"/>
      <c r="L77" s="85">
        <v>2485</v>
      </c>
      <c r="M77" s="37">
        <v>2595</v>
      </c>
      <c r="N77" s="24">
        <v>82</v>
      </c>
      <c r="O77" s="24">
        <v>82</v>
      </c>
      <c r="P77" s="24">
        <v>111</v>
      </c>
      <c r="Q77" s="24">
        <v>100</v>
      </c>
      <c r="R77" s="24">
        <v>123</v>
      </c>
      <c r="S77" s="24">
        <v>102</v>
      </c>
      <c r="T77" s="24">
        <v>117</v>
      </c>
      <c r="U77" s="24">
        <v>97</v>
      </c>
      <c r="V77" s="33"/>
    </row>
    <row r="78" spans="2:22" ht="10.5" customHeight="1">
      <c r="B78" s="7"/>
      <c r="C78" s="18"/>
      <c r="D78" s="18"/>
      <c r="E78" s="18"/>
      <c r="F78" s="18"/>
      <c r="G78" s="492" t="s">
        <v>68</v>
      </c>
      <c r="H78" s="492"/>
      <c r="I78" s="492"/>
      <c r="J78" s="492"/>
      <c r="K78" s="19"/>
      <c r="L78" s="85">
        <v>2460</v>
      </c>
      <c r="M78" s="37">
        <v>2635</v>
      </c>
      <c r="N78" s="24">
        <v>131</v>
      </c>
      <c r="O78" s="24">
        <v>138</v>
      </c>
      <c r="P78" s="24">
        <v>122</v>
      </c>
      <c r="Q78" s="24">
        <v>123</v>
      </c>
      <c r="R78" s="24">
        <v>142</v>
      </c>
      <c r="S78" s="24">
        <v>112</v>
      </c>
      <c r="T78" s="24">
        <v>114</v>
      </c>
      <c r="U78" s="24">
        <v>99</v>
      </c>
      <c r="V78" s="33"/>
    </row>
    <row r="79" spans="2:22" ht="10.5" customHeight="1">
      <c r="B79" s="7"/>
      <c r="C79" s="18"/>
      <c r="D79" s="18"/>
      <c r="E79" s="18"/>
      <c r="F79" s="18"/>
      <c r="G79" s="492" t="s">
        <v>69</v>
      </c>
      <c r="H79" s="492"/>
      <c r="I79" s="492"/>
      <c r="J79" s="492"/>
      <c r="K79" s="19"/>
      <c r="L79" s="85">
        <v>2435</v>
      </c>
      <c r="M79" s="37">
        <v>2429</v>
      </c>
      <c r="N79" s="24">
        <v>132</v>
      </c>
      <c r="O79" s="24">
        <v>106</v>
      </c>
      <c r="P79" s="24">
        <v>131</v>
      </c>
      <c r="Q79" s="24">
        <v>131</v>
      </c>
      <c r="R79" s="24">
        <v>143</v>
      </c>
      <c r="S79" s="24">
        <v>152</v>
      </c>
      <c r="T79" s="24">
        <v>118</v>
      </c>
      <c r="U79" s="24">
        <v>106</v>
      </c>
      <c r="V79" s="33"/>
    </row>
    <row r="80" spans="2:22" ht="10.5" customHeight="1">
      <c r="B80" s="7"/>
      <c r="C80" s="18"/>
      <c r="D80" s="18"/>
      <c r="E80" s="18"/>
      <c r="F80" s="18"/>
      <c r="G80" s="492" t="s">
        <v>95</v>
      </c>
      <c r="H80" s="492"/>
      <c r="I80" s="492"/>
      <c r="J80" s="492"/>
      <c r="K80" s="19"/>
      <c r="L80" s="85">
        <v>9</v>
      </c>
      <c r="M80" s="37">
        <v>11</v>
      </c>
      <c r="N80" s="24">
        <v>0</v>
      </c>
      <c r="O80" s="24">
        <v>0</v>
      </c>
      <c r="P80" s="24">
        <v>0</v>
      </c>
      <c r="Q80" s="24">
        <v>0</v>
      </c>
      <c r="R80" s="24">
        <v>0</v>
      </c>
      <c r="S80" s="24">
        <v>0</v>
      </c>
      <c r="T80" s="24">
        <v>0</v>
      </c>
      <c r="U80" s="24">
        <v>0</v>
      </c>
      <c r="V80" s="33"/>
    </row>
    <row r="81" spans="2:22" ht="10.5" customHeight="1">
      <c r="B81" s="28"/>
      <c r="C81" s="53"/>
      <c r="D81" s="53"/>
      <c r="E81" s="53"/>
      <c r="F81" s="54"/>
      <c r="G81" s="28"/>
      <c r="H81" s="28"/>
      <c r="I81" s="28"/>
      <c r="J81" s="28"/>
      <c r="K81" s="55"/>
      <c r="L81" s="56"/>
      <c r="M81" s="57"/>
      <c r="N81" s="57"/>
      <c r="O81" s="57"/>
      <c r="P81" s="57"/>
      <c r="Q81" s="57"/>
      <c r="R81" s="57"/>
      <c r="S81" s="57"/>
      <c r="T81" s="57"/>
      <c r="U81" s="57"/>
      <c r="V81" s="6"/>
    </row>
    <row r="82" spans="3:22" ht="10.5" customHeight="1">
      <c r="C82" s="62"/>
      <c r="D82" s="62"/>
      <c r="E82" s="62"/>
      <c r="F82" s="8"/>
      <c r="G82" s="7"/>
      <c r="H82" s="7"/>
      <c r="I82" s="7"/>
      <c r="J82" s="7"/>
      <c r="K82" s="7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6"/>
    </row>
    <row r="83" spans="3:22" ht="10.5" customHeight="1">
      <c r="C83" s="62"/>
      <c r="D83" s="62"/>
      <c r="E83" s="62"/>
      <c r="F83" s="8"/>
      <c r="G83" s="7"/>
      <c r="H83" s="7"/>
      <c r="I83" s="7"/>
      <c r="J83" s="7"/>
      <c r="K83" s="7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6"/>
    </row>
    <row r="84" spans="3:22" ht="10.5" customHeight="1">
      <c r="C84" s="62"/>
      <c r="D84" s="62"/>
      <c r="E84" s="62"/>
      <c r="F84" s="8"/>
      <c r="G84" s="7"/>
      <c r="H84" s="7"/>
      <c r="I84" s="7"/>
      <c r="J84" s="7"/>
      <c r="K84" s="7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6"/>
    </row>
    <row r="85" spans="3:22" ht="10.5" customHeight="1">
      <c r="C85" s="62"/>
      <c r="D85" s="62"/>
      <c r="E85" s="62"/>
      <c r="F85" s="8"/>
      <c r="G85" s="7"/>
      <c r="H85" s="7"/>
      <c r="I85" s="7"/>
      <c r="J85" s="7"/>
      <c r="K85" s="7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6"/>
    </row>
    <row r="86" spans="12:22" ht="10.5" customHeight="1"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</row>
    <row r="87" spans="12:22" ht="10.5" customHeight="1"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</row>
    <row r="88" spans="12:22" ht="10.5" customHeight="1"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</row>
    <row r="89" spans="12:22" ht="10.5" customHeight="1"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</row>
  </sheetData>
  <mergeCells count="70">
    <mergeCell ref="P6:Q6"/>
    <mergeCell ref="B4:U4"/>
    <mergeCell ref="B3:U3"/>
    <mergeCell ref="G80:J80"/>
    <mergeCell ref="G79:J79"/>
    <mergeCell ref="G78:J78"/>
    <mergeCell ref="B6:K7"/>
    <mergeCell ref="R6:S6"/>
    <mergeCell ref="T6:U6"/>
    <mergeCell ref="L6:M6"/>
    <mergeCell ref="N6:O6"/>
    <mergeCell ref="G77:J77"/>
    <mergeCell ref="G76:J76"/>
    <mergeCell ref="G75:J75"/>
    <mergeCell ref="G74:J74"/>
    <mergeCell ref="G73:J73"/>
    <mergeCell ref="G72:J72"/>
    <mergeCell ref="C71:J71"/>
    <mergeCell ref="G69:J69"/>
    <mergeCell ref="G68:J68"/>
    <mergeCell ref="G67:J67"/>
    <mergeCell ref="G66:J66"/>
    <mergeCell ref="G65:J65"/>
    <mergeCell ref="G64:J64"/>
    <mergeCell ref="C63:J63"/>
    <mergeCell ref="G61:J61"/>
    <mergeCell ref="G60:J60"/>
    <mergeCell ref="G59:J59"/>
    <mergeCell ref="G58:J58"/>
    <mergeCell ref="G57:J57"/>
    <mergeCell ref="G56:J56"/>
    <mergeCell ref="C55:J55"/>
    <mergeCell ref="G53:J53"/>
    <mergeCell ref="G52:J52"/>
    <mergeCell ref="G51:J51"/>
    <mergeCell ref="G50:J50"/>
    <mergeCell ref="G49:J49"/>
    <mergeCell ref="G48:J48"/>
    <mergeCell ref="C47:J47"/>
    <mergeCell ref="C45:J45"/>
    <mergeCell ref="G43:J43"/>
    <mergeCell ref="G42:J42"/>
    <mergeCell ref="G41:J41"/>
    <mergeCell ref="C36:J36"/>
    <mergeCell ref="G34:J34"/>
    <mergeCell ref="G27:J27"/>
    <mergeCell ref="G40:J40"/>
    <mergeCell ref="G39:J39"/>
    <mergeCell ref="G38:J38"/>
    <mergeCell ref="G37:J37"/>
    <mergeCell ref="G26:J26"/>
    <mergeCell ref="G25:J25"/>
    <mergeCell ref="G24:J24"/>
    <mergeCell ref="C23:J23"/>
    <mergeCell ref="G13:J13"/>
    <mergeCell ref="G12:J12"/>
    <mergeCell ref="G21:J21"/>
    <mergeCell ref="G20:J20"/>
    <mergeCell ref="C19:J19"/>
    <mergeCell ref="C17:J17"/>
    <mergeCell ref="G11:J11"/>
    <mergeCell ref="C9:J9"/>
    <mergeCell ref="G33:J33"/>
    <mergeCell ref="G32:J32"/>
    <mergeCell ref="G30:J30"/>
    <mergeCell ref="G31:J31"/>
    <mergeCell ref="C29:J29"/>
    <mergeCell ref="G10:J10"/>
    <mergeCell ref="G15:J15"/>
    <mergeCell ref="G14:J14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AN105"/>
  <sheetViews>
    <sheetView view="pageBreakPreview" zoomScale="60" workbookViewId="0" topLeftCell="C28">
      <selection activeCell="AO12" sqref="AO12"/>
    </sheetView>
  </sheetViews>
  <sheetFormatPr defaultColWidth="9.00390625" defaultRowHeight="13.5"/>
  <cols>
    <col min="1" max="11" width="1.625" style="51" customWidth="1"/>
    <col min="12" max="19" width="10.25390625" style="51" customWidth="1"/>
    <col min="20" max="20" width="1.625" style="51" customWidth="1"/>
    <col min="21" max="21" width="9.00390625" style="51" customWidth="1"/>
    <col min="22" max="23" width="1.625" style="51" customWidth="1"/>
    <col min="24" max="24" width="1.875" style="51" customWidth="1"/>
    <col min="25" max="35" width="1.625" style="51" customWidth="1"/>
    <col min="36" max="36" width="13.875" style="51" customWidth="1"/>
    <col min="37" max="37" width="11.25390625" style="51" customWidth="1"/>
    <col min="38" max="38" width="10.75390625" style="51" customWidth="1"/>
    <col min="39" max="39" width="12.125" style="51" customWidth="1"/>
    <col min="40" max="16384" width="9.00390625" style="51" customWidth="1"/>
  </cols>
  <sheetData>
    <row r="1" spans="1:12" ht="10.5" customHeight="1">
      <c r="A1" s="1" t="s">
        <v>399</v>
      </c>
      <c r="C1" s="69"/>
      <c r="D1" s="69"/>
      <c r="E1" s="69"/>
      <c r="F1" s="69"/>
      <c r="G1" s="69"/>
      <c r="H1" s="69"/>
      <c r="I1" s="69"/>
      <c r="J1" s="69"/>
      <c r="K1" s="69"/>
      <c r="L1" s="69"/>
    </row>
    <row r="2" ht="10.5" customHeight="1"/>
    <row r="3" spans="2:40" s="154" customFormat="1" ht="18" customHeight="1">
      <c r="B3" s="392" t="s">
        <v>171</v>
      </c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392"/>
      <c r="T3" s="155"/>
      <c r="U3" s="156"/>
      <c r="AN3" s="156"/>
    </row>
    <row r="4" spans="2:40" ht="12.75" customHeight="1"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L4" s="157"/>
      <c r="AM4" s="157"/>
      <c r="AN4" s="72"/>
    </row>
    <row r="5" spans="2:40" ht="15.75" customHeight="1">
      <c r="B5" s="376" t="s">
        <v>11</v>
      </c>
      <c r="C5" s="393"/>
      <c r="D5" s="393"/>
      <c r="E5" s="393"/>
      <c r="F5" s="393"/>
      <c r="G5" s="393"/>
      <c r="H5" s="393"/>
      <c r="I5" s="393"/>
      <c r="J5" s="393"/>
      <c r="K5" s="375"/>
      <c r="L5" s="393" t="s">
        <v>172</v>
      </c>
      <c r="M5" s="393" t="s">
        <v>173</v>
      </c>
      <c r="N5" s="393"/>
      <c r="O5" s="393"/>
      <c r="P5" s="379" t="s">
        <v>174</v>
      </c>
      <c r="Q5" s="379" t="s">
        <v>175</v>
      </c>
      <c r="R5" s="393" t="s">
        <v>176</v>
      </c>
      <c r="S5" s="375"/>
      <c r="T5" s="72"/>
      <c r="U5" s="72"/>
      <c r="V5" s="72"/>
      <c r="W5" s="385" t="s">
        <v>177</v>
      </c>
      <c r="X5" s="385"/>
      <c r="Y5" s="385"/>
      <c r="Z5" s="385"/>
      <c r="AA5" s="385"/>
      <c r="AB5" s="385"/>
      <c r="AC5" s="385"/>
      <c r="AD5" s="385"/>
      <c r="AE5" s="385"/>
      <c r="AF5" s="385"/>
      <c r="AG5" s="385"/>
      <c r="AH5" s="385"/>
      <c r="AI5" s="385"/>
      <c r="AJ5" s="398" t="s">
        <v>178</v>
      </c>
      <c r="AK5" s="399"/>
      <c r="AL5" s="398"/>
      <c r="AM5" s="398"/>
      <c r="AN5" s="72"/>
    </row>
    <row r="6" spans="2:40" ht="15.75" customHeight="1">
      <c r="B6" s="377"/>
      <c r="C6" s="394"/>
      <c r="D6" s="394"/>
      <c r="E6" s="394"/>
      <c r="F6" s="394"/>
      <c r="G6" s="394"/>
      <c r="H6" s="394"/>
      <c r="I6" s="394"/>
      <c r="J6" s="394"/>
      <c r="K6" s="378"/>
      <c r="L6" s="394"/>
      <c r="M6" s="159" t="s">
        <v>12</v>
      </c>
      <c r="N6" s="159" t="s">
        <v>179</v>
      </c>
      <c r="O6" s="159" t="s">
        <v>180</v>
      </c>
      <c r="P6" s="394"/>
      <c r="Q6" s="394"/>
      <c r="R6" s="159" t="s">
        <v>172</v>
      </c>
      <c r="S6" s="120" t="s">
        <v>181</v>
      </c>
      <c r="T6" s="73"/>
      <c r="U6" s="72"/>
      <c r="V6" s="72"/>
      <c r="W6" s="385"/>
      <c r="X6" s="385"/>
      <c r="Y6" s="385"/>
      <c r="Z6" s="385"/>
      <c r="AA6" s="385"/>
      <c r="AB6" s="385"/>
      <c r="AC6" s="385"/>
      <c r="AD6" s="385"/>
      <c r="AE6" s="385"/>
      <c r="AF6" s="385"/>
      <c r="AG6" s="385"/>
      <c r="AH6" s="385"/>
      <c r="AI6" s="385"/>
      <c r="AJ6" s="398"/>
      <c r="AK6" s="354" t="s">
        <v>23</v>
      </c>
      <c r="AL6" s="354" t="s">
        <v>97</v>
      </c>
      <c r="AM6" s="354" t="s">
        <v>98</v>
      </c>
      <c r="AN6" s="72"/>
    </row>
    <row r="7" spans="12:40" ht="10.5" customHeight="1">
      <c r="L7" s="76"/>
      <c r="U7" s="72"/>
      <c r="V7" s="72"/>
      <c r="W7" s="399"/>
      <c r="X7" s="399"/>
      <c r="Y7" s="399"/>
      <c r="Z7" s="399"/>
      <c r="AA7" s="399"/>
      <c r="AB7" s="399"/>
      <c r="AC7" s="399"/>
      <c r="AD7" s="399"/>
      <c r="AE7" s="399"/>
      <c r="AF7" s="399"/>
      <c r="AG7" s="399"/>
      <c r="AH7" s="399"/>
      <c r="AI7" s="399"/>
      <c r="AJ7" s="399"/>
      <c r="AK7" s="399"/>
      <c r="AL7" s="399"/>
      <c r="AM7" s="399"/>
      <c r="AN7" s="72"/>
    </row>
    <row r="8" spans="3:40" s="77" customFormat="1" ht="10.5" customHeight="1">
      <c r="C8" s="391" t="s">
        <v>23</v>
      </c>
      <c r="D8" s="391"/>
      <c r="E8" s="391"/>
      <c r="F8" s="391"/>
      <c r="G8" s="391"/>
      <c r="H8" s="391"/>
      <c r="I8" s="391"/>
      <c r="J8" s="391"/>
      <c r="L8" s="161">
        <f>SUM(L90:L93)</f>
        <v>318474</v>
      </c>
      <c r="M8" s="162">
        <f>SUM(M90:M93)</f>
        <v>678398</v>
      </c>
      <c r="N8" s="162">
        <f>SUM(N90:N93)</f>
        <v>336892</v>
      </c>
      <c r="O8" s="162">
        <f>SUM(O90:O93)</f>
        <v>341506</v>
      </c>
      <c r="P8" s="162">
        <f>SUM(M8/AE8)</f>
        <v>14086.337209302326</v>
      </c>
      <c r="Q8" s="163">
        <f>SUM(M8/L8)</f>
        <v>2.130151911930016</v>
      </c>
      <c r="R8" s="164">
        <f>SUM(L8-AJ8)</f>
        <v>7984</v>
      </c>
      <c r="S8" s="164">
        <f>SUM(M8-AK8)</f>
        <v>6913</v>
      </c>
      <c r="T8" s="165"/>
      <c r="U8" s="78"/>
      <c r="V8" s="78"/>
      <c r="W8" s="380" t="s">
        <v>23</v>
      </c>
      <c r="X8" s="380"/>
      <c r="Y8" s="380"/>
      <c r="Z8" s="380"/>
      <c r="AA8" s="380"/>
      <c r="AB8" s="380"/>
      <c r="AC8" s="380"/>
      <c r="AD8" s="400"/>
      <c r="AE8" s="382">
        <v>48.16</v>
      </c>
      <c r="AF8" s="382"/>
      <c r="AG8" s="382"/>
      <c r="AH8" s="382"/>
      <c r="AI8" s="382"/>
      <c r="AJ8" s="401">
        <f>SUM(AJ90:AJ93)</f>
        <v>310490</v>
      </c>
      <c r="AK8" s="401">
        <f>SUM(AK90:AK93)</f>
        <v>671485</v>
      </c>
      <c r="AL8" s="401">
        <f>SUM(AL90:AL93)</f>
        <v>335800</v>
      </c>
      <c r="AM8" s="401">
        <f>SUM(AM90:AM93)</f>
        <v>337488</v>
      </c>
      <c r="AN8" s="78"/>
    </row>
    <row r="9" spans="3:40" ht="6" customHeight="1">
      <c r="C9" s="83"/>
      <c r="D9" s="83"/>
      <c r="E9" s="83"/>
      <c r="F9" s="83"/>
      <c r="G9" s="83"/>
      <c r="H9" s="83"/>
      <c r="I9" s="83"/>
      <c r="J9" s="83"/>
      <c r="L9" s="167"/>
      <c r="M9" s="168"/>
      <c r="N9" s="168"/>
      <c r="O9" s="168"/>
      <c r="P9" s="168"/>
      <c r="Q9" s="169"/>
      <c r="R9" s="170"/>
      <c r="S9" s="170"/>
      <c r="T9" s="171"/>
      <c r="U9" s="72"/>
      <c r="V9" s="72"/>
      <c r="W9" s="399"/>
      <c r="X9" s="399"/>
      <c r="Y9" s="399"/>
      <c r="Z9" s="399"/>
      <c r="AA9" s="399"/>
      <c r="AB9" s="399"/>
      <c r="AC9" s="399"/>
      <c r="AD9" s="399"/>
      <c r="AE9" s="399"/>
      <c r="AF9" s="399"/>
      <c r="AG9" s="399"/>
      <c r="AH9" s="399"/>
      <c r="AI9" s="399"/>
      <c r="AJ9" s="402"/>
      <c r="AK9" s="402"/>
      <c r="AL9" s="402"/>
      <c r="AM9" s="402"/>
      <c r="AN9" s="72"/>
    </row>
    <row r="10" spans="3:40" s="77" customFormat="1" ht="10.5" customHeight="1">
      <c r="C10" s="391" t="s">
        <v>24</v>
      </c>
      <c r="D10" s="391"/>
      <c r="E10" s="391"/>
      <c r="F10" s="391"/>
      <c r="G10" s="391"/>
      <c r="H10" s="391"/>
      <c r="I10" s="391"/>
      <c r="J10" s="391"/>
      <c r="L10" s="161">
        <f>SUM(L11:L12)</f>
        <v>4201</v>
      </c>
      <c r="M10" s="162">
        <f>SUM(M11:M12)</f>
        <v>7030</v>
      </c>
      <c r="N10" s="162">
        <f>SUM(N11:N12)</f>
        <v>3570</v>
      </c>
      <c r="O10" s="162">
        <f>SUM(O11:O12)</f>
        <v>3460</v>
      </c>
      <c r="P10" s="162">
        <f>SUM(M10/AE10)</f>
        <v>17063.106796116503</v>
      </c>
      <c r="Q10" s="163">
        <f>SUM(M10/L10)</f>
        <v>1.6734110925970007</v>
      </c>
      <c r="R10" s="164">
        <f>SUM(R11:R12)</f>
        <v>-6</v>
      </c>
      <c r="S10" s="164">
        <f>SUM(S11:S12)</f>
        <v>-99</v>
      </c>
      <c r="T10" s="165"/>
      <c r="U10" s="78"/>
      <c r="V10" s="78"/>
      <c r="W10" s="380" t="s">
        <v>24</v>
      </c>
      <c r="X10" s="380"/>
      <c r="Y10" s="380"/>
      <c r="Z10" s="380"/>
      <c r="AA10" s="380"/>
      <c r="AB10" s="380"/>
      <c r="AC10" s="380"/>
      <c r="AD10" s="400"/>
      <c r="AE10" s="382">
        <f>SUM(AE11:AI12)</f>
        <v>0.41200000000000003</v>
      </c>
      <c r="AF10" s="382"/>
      <c r="AG10" s="382"/>
      <c r="AH10" s="382"/>
      <c r="AI10" s="382"/>
      <c r="AJ10" s="401">
        <f>SUM(AJ11:AJ12)</f>
        <v>4207</v>
      </c>
      <c r="AK10" s="401">
        <f>SUM(AK11:AK12)</f>
        <v>7129</v>
      </c>
      <c r="AL10" s="401">
        <f>SUM(AL11:AL12)</f>
        <v>3631</v>
      </c>
      <c r="AM10" s="401">
        <f>SUM(AM11:AM12)</f>
        <v>3498</v>
      </c>
      <c r="AN10" s="78"/>
    </row>
    <row r="11" spans="3:40" ht="10.5" customHeight="1">
      <c r="C11" s="83"/>
      <c r="D11" s="83"/>
      <c r="E11" s="83"/>
      <c r="F11" s="83"/>
      <c r="G11" s="390" t="s">
        <v>25</v>
      </c>
      <c r="H11" s="390"/>
      <c r="I11" s="390"/>
      <c r="J11" s="390"/>
      <c r="L11" s="167">
        <v>2875</v>
      </c>
      <c r="M11" s="168">
        <f>SUM(N11:O11)</f>
        <v>4633</v>
      </c>
      <c r="N11" s="168">
        <v>2395</v>
      </c>
      <c r="O11" s="168">
        <v>2238</v>
      </c>
      <c r="P11" s="168">
        <f>SUM(M11/AE11)</f>
        <v>21155.25114155251</v>
      </c>
      <c r="Q11" s="169">
        <f>SUM(M11/L11)</f>
        <v>1.6114782608695652</v>
      </c>
      <c r="R11" s="170">
        <f>SUM(L11-AJ11)</f>
        <v>-35</v>
      </c>
      <c r="S11" s="170">
        <f>SUM(M11-AK11)</f>
        <v>-107</v>
      </c>
      <c r="T11" s="171"/>
      <c r="U11" s="72"/>
      <c r="V11" s="72"/>
      <c r="W11" s="403"/>
      <c r="X11" s="403"/>
      <c r="Y11" s="403"/>
      <c r="Z11" s="383" t="s">
        <v>25</v>
      </c>
      <c r="AA11" s="383"/>
      <c r="AB11" s="383"/>
      <c r="AC11" s="383"/>
      <c r="AD11" s="404"/>
      <c r="AE11" s="384">
        <v>0.219</v>
      </c>
      <c r="AF11" s="384"/>
      <c r="AG11" s="384"/>
      <c r="AH11" s="384"/>
      <c r="AI11" s="384"/>
      <c r="AJ11" s="414">
        <v>2910</v>
      </c>
      <c r="AK11" s="402">
        <f>SUM(AL11:AM11)</f>
        <v>4740</v>
      </c>
      <c r="AL11" s="414">
        <v>2473</v>
      </c>
      <c r="AM11" s="414">
        <v>2267</v>
      </c>
      <c r="AN11" s="72"/>
    </row>
    <row r="12" spans="3:40" ht="10.5" customHeight="1">
      <c r="C12" s="83"/>
      <c r="D12" s="83"/>
      <c r="E12" s="83"/>
      <c r="F12" s="83"/>
      <c r="G12" s="390" t="s">
        <v>26</v>
      </c>
      <c r="H12" s="390"/>
      <c r="I12" s="390"/>
      <c r="J12" s="390"/>
      <c r="L12" s="167">
        <v>1326</v>
      </c>
      <c r="M12" s="168">
        <f>SUM(N12:O12)</f>
        <v>2397</v>
      </c>
      <c r="N12" s="168">
        <v>1175</v>
      </c>
      <c r="O12" s="168">
        <v>1222</v>
      </c>
      <c r="P12" s="168">
        <f>SUM(M12/AE12)</f>
        <v>12419.689119170984</v>
      </c>
      <c r="Q12" s="169">
        <f>SUM(M12/L12)</f>
        <v>1.8076923076923077</v>
      </c>
      <c r="R12" s="170">
        <f>SUM(L12-AJ12)</f>
        <v>29</v>
      </c>
      <c r="S12" s="170">
        <f>SUM(M12-AK12)</f>
        <v>8</v>
      </c>
      <c r="T12" s="171"/>
      <c r="U12" s="72"/>
      <c r="V12" s="72"/>
      <c r="W12" s="403"/>
      <c r="X12" s="403"/>
      <c r="Y12" s="403"/>
      <c r="Z12" s="383" t="s">
        <v>26</v>
      </c>
      <c r="AA12" s="383"/>
      <c r="AB12" s="383"/>
      <c r="AC12" s="383"/>
      <c r="AD12" s="404"/>
      <c r="AE12" s="384">
        <v>0.193</v>
      </c>
      <c r="AF12" s="384"/>
      <c r="AG12" s="384"/>
      <c r="AH12" s="384"/>
      <c r="AI12" s="384"/>
      <c r="AJ12" s="414">
        <v>1297</v>
      </c>
      <c r="AK12" s="402">
        <f>SUM(AL12:AM12)</f>
        <v>2389</v>
      </c>
      <c r="AL12" s="414">
        <v>1158</v>
      </c>
      <c r="AM12" s="414">
        <v>1231</v>
      </c>
      <c r="AN12" s="72"/>
    </row>
    <row r="13" spans="3:40" ht="6" customHeight="1">
      <c r="C13" s="83"/>
      <c r="D13" s="83"/>
      <c r="E13" s="83"/>
      <c r="F13" s="83"/>
      <c r="G13" s="83"/>
      <c r="H13" s="83"/>
      <c r="I13" s="83"/>
      <c r="J13" s="83"/>
      <c r="L13" s="161"/>
      <c r="M13" s="168"/>
      <c r="N13" s="162"/>
      <c r="O13" s="162"/>
      <c r="P13" s="168"/>
      <c r="Q13" s="169"/>
      <c r="R13" s="170"/>
      <c r="S13" s="170"/>
      <c r="T13" s="171"/>
      <c r="U13" s="72"/>
      <c r="V13" s="72"/>
      <c r="W13" s="399"/>
      <c r="X13" s="399"/>
      <c r="Y13" s="399"/>
      <c r="Z13" s="399"/>
      <c r="AA13" s="399"/>
      <c r="AB13" s="399"/>
      <c r="AC13" s="399"/>
      <c r="AD13" s="399"/>
      <c r="AE13" s="399"/>
      <c r="AF13" s="399"/>
      <c r="AG13" s="399"/>
      <c r="AH13" s="399"/>
      <c r="AI13" s="399"/>
      <c r="AJ13" s="402"/>
      <c r="AK13" s="402"/>
      <c r="AL13" s="402"/>
      <c r="AM13" s="402"/>
      <c r="AN13" s="72"/>
    </row>
    <row r="14" spans="3:40" s="77" customFormat="1" ht="10.5" customHeight="1">
      <c r="C14" s="391" t="s">
        <v>27</v>
      </c>
      <c r="D14" s="391"/>
      <c r="E14" s="391"/>
      <c r="F14" s="391"/>
      <c r="G14" s="391"/>
      <c r="H14" s="391"/>
      <c r="I14" s="391"/>
      <c r="J14" s="391"/>
      <c r="L14" s="161">
        <f>SUM(L15:L16)</f>
        <v>4439</v>
      </c>
      <c r="M14" s="162">
        <f>SUM(M15:M16)</f>
        <v>7791</v>
      </c>
      <c r="N14" s="162">
        <f>SUM(N15:N16)</f>
        <v>3709</v>
      </c>
      <c r="O14" s="162">
        <f>SUM(O15:O16)</f>
        <v>4082</v>
      </c>
      <c r="P14" s="162">
        <f>SUM(M14/AE14)</f>
        <v>15040.54054054054</v>
      </c>
      <c r="Q14" s="163">
        <f>SUM(M14/L14)</f>
        <v>1.7551250281594954</v>
      </c>
      <c r="R14" s="164">
        <f>SUM(R15:R16)</f>
        <v>28</v>
      </c>
      <c r="S14" s="164">
        <f>SUM(S15:S16)</f>
        <v>-81</v>
      </c>
      <c r="T14" s="165"/>
      <c r="U14" s="78"/>
      <c r="V14" s="78"/>
      <c r="W14" s="380" t="s">
        <v>27</v>
      </c>
      <c r="X14" s="380"/>
      <c r="Y14" s="380"/>
      <c r="Z14" s="380"/>
      <c r="AA14" s="380"/>
      <c r="AB14" s="380"/>
      <c r="AC14" s="380"/>
      <c r="AD14" s="400"/>
      <c r="AE14" s="382">
        <f>SUM(AE15:AI16)</f>
        <v>0.518</v>
      </c>
      <c r="AF14" s="382"/>
      <c r="AG14" s="382"/>
      <c r="AH14" s="382"/>
      <c r="AI14" s="382"/>
      <c r="AJ14" s="401">
        <f>SUM(AJ15:AJ16)</f>
        <v>4411</v>
      </c>
      <c r="AK14" s="401">
        <f>SUM(AK15:AK16)</f>
        <v>7872</v>
      </c>
      <c r="AL14" s="401">
        <f>SUM(AL15:AL16)</f>
        <v>3724</v>
      </c>
      <c r="AM14" s="401">
        <f>SUM(AM15:AM16)</f>
        <v>4148</v>
      </c>
      <c r="AN14" s="78"/>
    </row>
    <row r="15" spans="3:40" ht="10.5" customHeight="1">
      <c r="C15" s="83"/>
      <c r="D15" s="83"/>
      <c r="E15" s="83"/>
      <c r="F15" s="83"/>
      <c r="G15" s="390" t="s">
        <v>25</v>
      </c>
      <c r="H15" s="390"/>
      <c r="I15" s="390"/>
      <c r="J15" s="390"/>
      <c r="L15" s="167">
        <v>2617</v>
      </c>
      <c r="M15" s="168">
        <f>SUM(N15:O15)</f>
        <v>4524</v>
      </c>
      <c r="N15" s="168">
        <v>2214</v>
      </c>
      <c r="O15" s="168">
        <v>2310</v>
      </c>
      <c r="P15" s="168">
        <f>SUM(M15/AE15)</f>
        <v>18241.93548387097</v>
      </c>
      <c r="Q15" s="169">
        <f>SUM(M15/L15)</f>
        <v>1.7286969812762705</v>
      </c>
      <c r="R15" s="170">
        <f>SUM(L15-AJ15)</f>
        <v>-37</v>
      </c>
      <c r="S15" s="170">
        <f>SUM(M15-AK15)</f>
        <v>-140</v>
      </c>
      <c r="T15" s="171"/>
      <c r="U15" s="72"/>
      <c r="V15" s="72"/>
      <c r="W15" s="403"/>
      <c r="X15" s="403"/>
      <c r="Y15" s="403"/>
      <c r="Z15" s="383" t="s">
        <v>25</v>
      </c>
      <c r="AA15" s="383"/>
      <c r="AB15" s="383"/>
      <c r="AC15" s="383"/>
      <c r="AD15" s="404"/>
      <c r="AE15" s="384">
        <v>0.248</v>
      </c>
      <c r="AF15" s="384"/>
      <c r="AG15" s="384"/>
      <c r="AH15" s="384"/>
      <c r="AI15" s="384"/>
      <c r="AJ15" s="414">
        <v>2654</v>
      </c>
      <c r="AK15" s="402">
        <f>SUM(AL15:AM15)</f>
        <v>4664</v>
      </c>
      <c r="AL15" s="414">
        <v>2275</v>
      </c>
      <c r="AM15" s="414">
        <v>2389</v>
      </c>
      <c r="AN15" s="72"/>
    </row>
    <row r="16" spans="3:40" ht="10.5" customHeight="1">
      <c r="C16" s="83"/>
      <c r="D16" s="83"/>
      <c r="E16" s="83"/>
      <c r="F16" s="83"/>
      <c r="G16" s="390" t="s">
        <v>26</v>
      </c>
      <c r="H16" s="390"/>
      <c r="I16" s="390"/>
      <c r="J16" s="390"/>
      <c r="L16" s="167">
        <v>1822</v>
      </c>
      <c r="M16" s="168">
        <f>SUM(N16:O16)</f>
        <v>3267</v>
      </c>
      <c r="N16" s="168">
        <v>1495</v>
      </c>
      <c r="O16" s="168">
        <v>1772</v>
      </c>
      <c r="P16" s="168">
        <f>SUM(M16/AE16)</f>
        <v>12100</v>
      </c>
      <c r="Q16" s="169">
        <f>SUM(M16/L16)</f>
        <v>1.7930845225027443</v>
      </c>
      <c r="R16" s="170">
        <f>SUM(L16-AJ16)</f>
        <v>65</v>
      </c>
      <c r="S16" s="170">
        <f>SUM(M16-AK16)</f>
        <v>59</v>
      </c>
      <c r="T16" s="171"/>
      <c r="U16" s="72"/>
      <c r="V16" s="72"/>
      <c r="W16" s="403"/>
      <c r="X16" s="403"/>
      <c r="Y16" s="403"/>
      <c r="Z16" s="383" t="s">
        <v>26</v>
      </c>
      <c r="AA16" s="383"/>
      <c r="AB16" s="383"/>
      <c r="AC16" s="383"/>
      <c r="AD16" s="404"/>
      <c r="AE16" s="384">
        <v>0.27</v>
      </c>
      <c r="AF16" s="384"/>
      <c r="AG16" s="384"/>
      <c r="AH16" s="384"/>
      <c r="AI16" s="384"/>
      <c r="AJ16" s="414">
        <v>1757</v>
      </c>
      <c r="AK16" s="402">
        <f>SUM(AL16:AM16)</f>
        <v>3208</v>
      </c>
      <c r="AL16" s="414">
        <v>1449</v>
      </c>
      <c r="AM16" s="414">
        <v>1759</v>
      </c>
      <c r="AN16" s="72"/>
    </row>
    <row r="17" spans="3:40" ht="6" customHeight="1">
      <c r="C17" s="83"/>
      <c r="D17" s="83"/>
      <c r="E17" s="83"/>
      <c r="F17" s="83"/>
      <c r="G17" s="83"/>
      <c r="H17" s="83"/>
      <c r="I17" s="83"/>
      <c r="J17" s="83"/>
      <c r="L17" s="161"/>
      <c r="M17" s="168"/>
      <c r="N17" s="162"/>
      <c r="O17" s="162"/>
      <c r="P17" s="168"/>
      <c r="Q17" s="169"/>
      <c r="R17" s="170"/>
      <c r="S17" s="170"/>
      <c r="T17" s="171"/>
      <c r="U17" s="72"/>
      <c r="V17" s="72"/>
      <c r="W17" s="399"/>
      <c r="X17" s="399"/>
      <c r="Y17" s="399"/>
      <c r="Z17" s="399"/>
      <c r="AA17" s="399"/>
      <c r="AB17" s="399"/>
      <c r="AC17" s="399"/>
      <c r="AD17" s="399"/>
      <c r="AE17" s="399"/>
      <c r="AF17" s="399"/>
      <c r="AG17" s="399"/>
      <c r="AH17" s="399"/>
      <c r="AI17" s="399"/>
      <c r="AJ17" s="402"/>
      <c r="AK17" s="402"/>
      <c r="AL17" s="402"/>
      <c r="AM17" s="402"/>
      <c r="AN17" s="72"/>
    </row>
    <row r="18" spans="3:40" s="77" customFormat="1" ht="10.5" customHeight="1">
      <c r="C18" s="391" t="s">
        <v>28</v>
      </c>
      <c r="D18" s="391"/>
      <c r="E18" s="391"/>
      <c r="F18" s="391"/>
      <c r="G18" s="391"/>
      <c r="H18" s="391"/>
      <c r="I18" s="391"/>
      <c r="J18" s="391"/>
      <c r="L18" s="161">
        <v>2087</v>
      </c>
      <c r="M18" s="162">
        <f>SUM(N18:O18)</f>
        <v>3525</v>
      </c>
      <c r="N18" s="162">
        <v>1744</v>
      </c>
      <c r="O18" s="162">
        <v>1781</v>
      </c>
      <c r="P18" s="162">
        <f>SUM(M18/AE18)</f>
        <v>21107.784431137723</v>
      </c>
      <c r="Q18" s="163">
        <f>SUM(M18/L18)</f>
        <v>1.6890273119310015</v>
      </c>
      <c r="R18" s="164">
        <f>SUM(L18-AJ18)</f>
        <v>15</v>
      </c>
      <c r="S18" s="164">
        <f>SUM(M18-AK18)</f>
        <v>-23</v>
      </c>
      <c r="T18" s="165"/>
      <c r="U18" s="78"/>
      <c r="V18" s="78"/>
      <c r="W18" s="380" t="s">
        <v>28</v>
      </c>
      <c r="X18" s="380"/>
      <c r="Y18" s="380"/>
      <c r="Z18" s="380"/>
      <c r="AA18" s="380"/>
      <c r="AB18" s="380"/>
      <c r="AC18" s="380"/>
      <c r="AD18" s="400"/>
      <c r="AE18" s="382">
        <v>0.167</v>
      </c>
      <c r="AF18" s="382"/>
      <c r="AG18" s="382"/>
      <c r="AH18" s="382"/>
      <c r="AI18" s="382"/>
      <c r="AJ18" s="415">
        <v>2072</v>
      </c>
      <c r="AK18" s="401">
        <f>SUM(AL18:AM18)</f>
        <v>3548</v>
      </c>
      <c r="AL18" s="415">
        <v>1724</v>
      </c>
      <c r="AM18" s="415">
        <v>1824</v>
      </c>
      <c r="AN18" s="78"/>
    </row>
    <row r="19" spans="3:40" ht="6" customHeight="1">
      <c r="C19" s="83"/>
      <c r="D19" s="83"/>
      <c r="E19" s="83"/>
      <c r="F19" s="83"/>
      <c r="G19" s="83"/>
      <c r="H19" s="83"/>
      <c r="I19" s="83"/>
      <c r="J19" s="83"/>
      <c r="L19" s="161"/>
      <c r="M19" s="168"/>
      <c r="N19" s="162"/>
      <c r="O19" s="162"/>
      <c r="P19" s="168"/>
      <c r="Q19" s="169"/>
      <c r="R19" s="170"/>
      <c r="S19" s="170"/>
      <c r="T19" s="171"/>
      <c r="U19" s="72"/>
      <c r="V19" s="72"/>
      <c r="W19" s="399"/>
      <c r="X19" s="399"/>
      <c r="Y19" s="399"/>
      <c r="Z19" s="399"/>
      <c r="AA19" s="399"/>
      <c r="AB19" s="399"/>
      <c r="AC19" s="399"/>
      <c r="AD19" s="399"/>
      <c r="AE19" s="399"/>
      <c r="AF19" s="399"/>
      <c r="AG19" s="399"/>
      <c r="AH19" s="399"/>
      <c r="AI19" s="399"/>
      <c r="AJ19" s="402"/>
      <c r="AK19" s="402"/>
      <c r="AL19" s="402"/>
      <c r="AM19" s="402"/>
      <c r="AN19" s="72"/>
    </row>
    <row r="20" spans="3:40" s="77" customFormat="1" ht="10.5" customHeight="1">
      <c r="C20" s="391" t="s">
        <v>29</v>
      </c>
      <c r="D20" s="391"/>
      <c r="E20" s="391"/>
      <c r="F20" s="391"/>
      <c r="G20" s="391"/>
      <c r="H20" s="391"/>
      <c r="I20" s="391"/>
      <c r="J20" s="391"/>
      <c r="L20" s="161">
        <f>SUM(L21:L23)</f>
        <v>3284</v>
      </c>
      <c r="M20" s="162">
        <f>SUM(M21:M23)</f>
        <v>6243</v>
      </c>
      <c r="N20" s="162">
        <f>SUM(N21:N23)</f>
        <v>3076</v>
      </c>
      <c r="O20" s="162">
        <f>SUM(O21:O23)</f>
        <v>3167</v>
      </c>
      <c r="P20" s="162">
        <f>SUM(M20/AE20)</f>
        <v>13396.995708154507</v>
      </c>
      <c r="Q20" s="163">
        <f>SUM(M20/L20)</f>
        <v>1.901035322777101</v>
      </c>
      <c r="R20" s="164">
        <f>SUM(R21:R23)</f>
        <v>76</v>
      </c>
      <c r="S20" s="164">
        <f>SUM(S21:S23)</f>
        <v>68</v>
      </c>
      <c r="T20" s="165"/>
      <c r="U20" s="78"/>
      <c r="V20" s="78"/>
      <c r="W20" s="380" t="s">
        <v>29</v>
      </c>
      <c r="X20" s="380"/>
      <c r="Y20" s="380"/>
      <c r="Z20" s="380"/>
      <c r="AA20" s="380"/>
      <c r="AB20" s="380"/>
      <c r="AC20" s="380"/>
      <c r="AD20" s="400"/>
      <c r="AE20" s="382">
        <f>SUM(AE21:AI23)</f>
        <v>0.46599999999999997</v>
      </c>
      <c r="AF20" s="382"/>
      <c r="AG20" s="382"/>
      <c r="AH20" s="382"/>
      <c r="AI20" s="382"/>
      <c r="AJ20" s="401">
        <f>SUM(AJ21:AJ23)</f>
        <v>3208</v>
      </c>
      <c r="AK20" s="401">
        <f>SUM(AK21:AK23)</f>
        <v>6175</v>
      </c>
      <c r="AL20" s="401">
        <f>SUM(AL21:AL23)</f>
        <v>3046</v>
      </c>
      <c r="AM20" s="401">
        <f>SUM(AM21:AM23)</f>
        <v>3129</v>
      </c>
      <c r="AN20" s="78"/>
    </row>
    <row r="21" spans="3:40" ht="10.5" customHeight="1">
      <c r="C21" s="83"/>
      <c r="D21" s="83"/>
      <c r="E21" s="83"/>
      <c r="F21" s="83"/>
      <c r="G21" s="390" t="s">
        <v>25</v>
      </c>
      <c r="H21" s="390"/>
      <c r="I21" s="390"/>
      <c r="J21" s="390"/>
      <c r="L21" s="167">
        <v>822</v>
      </c>
      <c r="M21" s="168">
        <f>SUM(N21:O21)</f>
        <v>1330</v>
      </c>
      <c r="N21" s="168">
        <v>640</v>
      </c>
      <c r="O21" s="168">
        <v>690</v>
      </c>
      <c r="P21" s="168">
        <f>SUM(M21/AE21)</f>
        <v>18732.394366197186</v>
      </c>
      <c r="Q21" s="169">
        <f>SUM(M21/L21)</f>
        <v>1.6180048661800486</v>
      </c>
      <c r="R21" s="170">
        <f aca="true" t="shared" si="0" ref="R21:S23">SUM(L21-AJ21)</f>
        <v>19</v>
      </c>
      <c r="S21" s="170">
        <f t="shared" si="0"/>
        <v>11</v>
      </c>
      <c r="T21" s="171"/>
      <c r="U21" s="72"/>
      <c r="V21" s="72"/>
      <c r="W21" s="403"/>
      <c r="X21" s="403"/>
      <c r="Y21" s="403"/>
      <c r="Z21" s="383" t="s">
        <v>25</v>
      </c>
      <c r="AA21" s="383"/>
      <c r="AB21" s="383"/>
      <c r="AC21" s="383"/>
      <c r="AD21" s="404"/>
      <c r="AE21" s="384">
        <v>0.071</v>
      </c>
      <c r="AF21" s="384"/>
      <c r="AG21" s="384"/>
      <c r="AH21" s="384"/>
      <c r="AI21" s="384"/>
      <c r="AJ21" s="414">
        <v>803</v>
      </c>
      <c r="AK21" s="402">
        <f>SUM(AL21:AM21)</f>
        <v>1319</v>
      </c>
      <c r="AL21" s="414">
        <v>634</v>
      </c>
      <c r="AM21" s="414">
        <v>685</v>
      </c>
      <c r="AN21" s="72"/>
    </row>
    <row r="22" spans="3:40" ht="10.5" customHeight="1">
      <c r="C22" s="83"/>
      <c r="D22" s="83"/>
      <c r="E22" s="83"/>
      <c r="F22" s="83"/>
      <c r="G22" s="390" t="s">
        <v>26</v>
      </c>
      <c r="H22" s="390"/>
      <c r="I22" s="390"/>
      <c r="J22" s="390"/>
      <c r="L22" s="167">
        <v>1569</v>
      </c>
      <c r="M22" s="168">
        <f>SUM(N22:O22)</f>
        <v>3171</v>
      </c>
      <c r="N22" s="168">
        <v>1548</v>
      </c>
      <c r="O22" s="168">
        <v>1623</v>
      </c>
      <c r="P22" s="168">
        <f>SUM(M22/AE22)</f>
        <v>13786.95652173913</v>
      </c>
      <c r="Q22" s="169">
        <f>SUM(M22/L22)</f>
        <v>2.0210325047801145</v>
      </c>
      <c r="R22" s="170">
        <f t="shared" si="0"/>
        <v>46</v>
      </c>
      <c r="S22" s="170">
        <f t="shared" si="0"/>
        <v>41</v>
      </c>
      <c r="T22" s="171"/>
      <c r="U22" s="72"/>
      <c r="V22" s="72"/>
      <c r="W22" s="403"/>
      <c r="X22" s="403"/>
      <c r="Y22" s="403"/>
      <c r="Z22" s="383" t="s">
        <v>26</v>
      </c>
      <c r="AA22" s="383"/>
      <c r="AB22" s="383"/>
      <c r="AC22" s="383"/>
      <c r="AD22" s="404"/>
      <c r="AE22" s="384">
        <v>0.23</v>
      </c>
      <c r="AF22" s="384"/>
      <c r="AG22" s="384"/>
      <c r="AH22" s="384"/>
      <c r="AI22" s="384"/>
      <c r="AJ22" s="414">
        <v>1523</v>
      </c>
      <c r="AK22" s="402">
        <f>SUM(AL22:AM22)</f>
        <v>3130</v>
      </c>
      <c r="AL22" s="414">
        <v>1532</v>
      </c>
      <c r="AM22" s="414">
        <v>1598</v>
      </c>
      <c r="AN22" s="72"/>
    </row>
    <row r="23" spans="3:40" ht="10.5" customHeight="1">
      <c r="C23" s="83"/>
      <c r="D23" s="83"/>
      <c r="E23" s="83"/>
      <c r="F23" s="83"/>
      <c r="G23" s="390" t="s">
        <v>30</v>
      </c>
      <c r="H23" s="390"/>
      <c r="I23" s="390"/>
      <c r="J23" s="390"/>
      <c r="L23" s="167">
        <v>893</v>
      </c>
      <c r="M23" s="168">
        <f>SUM(N23:O23)</f>
        <v>1742</v>
      </c>
      <c r="N23" s="168">
        <v>888</v>
      </c>
      <c r="O23" s="168">
        <v>854</v>
      </c>
      <c r="P23" s="168">
        <f>SUM(M23/AE23)</f>
        <v>10557.575757575758</v>
      </c>
      <c r="Q23" s="169">
        <f>SUM(M23/L23)</f>
        <v>1.950727883538634</v>
      </c>
      <c r="R23" s="170">
        <f t="shared" si="0"/>
        <v>11</v>
      </c>
      <c r="S23" s="170">
        <f t="shared" si="0"/>
        <v>16</v>
      </c>
      <c r="T23" s="171"/>
      <c r="U23" s="72"/>
      <c r="V23" s="72"/>
      <c r="W23" s="403"/>
      <c r="X23" s="403"/>
      <c r="Y23" s="403"/>
      <c r="Z23" s="383" t="s">
        <v>30</v>
      </c>
      <c r="AA23" s="383"/>
      <c r="AB23" s="383"/>
      <c r="AC23" s="383"/>
      <c r="AD23" s="404"/>
      <c r="AE23" s="384">
        <v>0.165</v>
      </c>
      <c r="AF23" s="384"/>
      <c r="AG23" s="384"/>
      <c r="AH23" s="384"/>
      <c r="AI23" s="384"/>
      <c r="AJ23" s="414">
        <v>882</v>
      </c>
      <c r="AK23" s="402">
        <f>SUM(AL23:AM23)</f>
        <v>1726</v>
      </c>
      <c r="AL23" s="414">
        <v>880</v>
      </c>
      <c r="AM23" s="414">
        <v>846</v>
      </c>
      <c r="AN23" s="72"/>
    </row>
    <row r="24" spans="3:40" ht="6" customHeight="1">
      <c r="C24" s="83"/>
      <c r="D24" s="83"/>
      <c r="E24" s="83"/>
      <c r="F24" s="83"/>
      <c r="G24" s="83"/>
      <c r="H24" s="83"/>
      <c r="I24" s="83"/>
      <c r="J24" s="83"/>
      <c r="L24" s="161"/>
      <c r="M24" s="168"/>
      <c r="N24" s="162"/>
      <c r="O24" s="162"/>
      <c r="P24" s="168"/>
      <c r="Q24" s="169"/>
      <c r="R24" s="170"/>
      <c r="S24" s="170"/>
      <c r="T24" s="171"/>
      <c r="U24" s="72"/>
      <c r="V24" s="72"/>
      <c r="W24" s="399"/>
      <c r="X24" s="399"/>
      <c r="Y24" s="399"/>
      <c r="Z24" s="399"/>
      <c r="AA24" s="399"/>
      <c r="AB24" s="399"/>
      <c r="AC24" s="399"/>
      <c r="AD24" s="399"/>
      <c r="AE24" s="399"/>
      <c r="AF24" s="399"/>
      <c r="AG24" s="399"/>
      <c r="AH24" s="399"/>
      <c r="AI24" s="399"/>
      <c r="AJ24" s="402"/>
      <c r="AK24" s="402"/>
      <c r="AL24" s="402"/>
      <c r="AM24" s="402"/>
      <c r="AN24" s="72"/>
    </row>
    <row r="25" spans="3:40" s="77" customFormat="1" ht="10.5" customHeight="1">
      <c r="C25" s="391" t="s">
        <v>31</v>
      </c>
      <c r="D25" s="391"/>
      <c r="E25" s="391"/>
      <c r="F25" s="391"/>
      <c r="G25" s="391"/>
      <c r="H25" s="391"/>
      <c r="I25" s="391"/>
      <c r="J25" s="391"/>
      <c r="L25" s="161">
        <f>SUM(L26:L27)</f>
        <v>3416</v>
      </c>
      <c r="M25" s="162">
        <f>SUM(M26:M27)</f>
        <v>5527</v>
      </c>
      <c r="N25" s="162">
        <f>SUM(N26:N27)</f>
        <v>2696</v>
      </c>
      <c r="O25" s="162">
        <f>SUM(O26:O27)</f>
        <v>2831</v>
      </c>
      <c r="P25" s="162">
        <f>SUM(M25/AE25)</f>
        <v>17658.14696485623</v>
      </c>
      <c r="Q25" s="163">
        <f>SUM(M25/L25)</f>
        <v>1.6179742388758782</v>
      </c>
      <c r="R25" s="164">
        <f>SUM(R26:R27)</f>
        <v>112</v>
      </c>
      <c r="S25" s="164">
        <f>SUM(S26:S27)</f>
        <v>95</v>
      </c>
      <c r="T25" s="165"/>
      <c r="U25" s="78"/>
      <c r="V25" s="78"/>
      <c r="W25" s="380" t="s">
        <v>31</v>
      </c>
      <c r="X25" s="380"/>
      <c r="Y25" s="380"/>
      <c r="Z25" s="380"/>
      <c r="AA25" s="380"/>
      <c r="AB25" s="380"/>
      <c r="AC25" s="380"/>
      <c r="AD25" s="400"/>
      <c r="AE25" s="382">
        <f>SUM(AE26:AI27)</f>
        <v>0.313</v>
      </c>
      <c r="AF25" s="382"/>
      <c r="AG25" s="382"/>
      <c r="AH25" s="382"/>
      <c r="AI25" s="382"/>
      <c r="AJ25" s="401">
        <f>SUM(AJ26:AJ27)</f>
        <v>3304</v>
      </c>
      <c r="AK25" s="401">
        <f>SUM(AK26:AK27)</f>
        <v>5432</v>
      </c>
      <c r="AL25" s="401">
        <f>SUM(AL26:AL27)</f>
        <v>2693</v>
      </c>
      <c r="AM25" s="401">
        <f>SUM(AM26:AM27)</f>
        <v>2739</v>
      </c>
      <c r="AN25" s="78"/>
    </row>
    <row r="26" spans="3:40" ht="10.5" customHeight="1">
      <c r="C26" s="83"/>
      <c r="D26" s="83"/>
      <c r="E26" s="83"/>
      <c r="F26" s="83"/>
      <c r="G26" s="390" t="s">
        <v>25</v>
      </c>
      <c r="H26" s="390"/>
      <c r="I26" s="390"/>
      <c r="J26" s="390"/>
      <c r="L26" s="167">
        <v>1216</v>
      </c>
      <c r="M26" s="168">
        <f>SUM(N26:O26)</f>
        <v>1953</v>
      </c>
      <c r="N26" s="168">
        <v>980</v>
      </c>
      <c r="O26" s="168">
        <v>973</v>
      </c>
      <c r="P26" s="168">
        <f>SUM(M26/AE26)</f>
        <v>11160</v>
      </c>
      <c r="Q26" s="169">
        <f>SUM(M26/L26)</f>
        <v>1.6060855263157894</v>
      </c>
      <c r="R26" s="170">
        <f>SUM(L26-AJ26)</f>
        <v>-5</v>
      </c>
      <c r="S26" s="170">
        <f>SUM(M26-AK26)</f>
        <v>-18</v>
      </c>
      <c r="T26" s="171"/>
      <c r="U26" s="72"/>
      <c r="V26" s="72"/>
      <c r="W26" s="403"/>
      <c r="X26" s="403"/>
      <c r="Y26" s="403"/>
      <c r="Z26" s="383" t="s">
        <v>25</v>
      </c>
      <c r="AA26" s="383"/>
      <c r="AB26" s="383"/>
      <c r="AC26" s="383"/>
      <c r="AD26" s="404"/>
      <c r="AE26" s="384">
        <v>0.175</v>
      </c>
      <c r="AF26" s="384"/>
      <c r="AG26" s="384"/>
      <c r="AH26" s="384"/>
      <c r="AI26" s="384"/>
      <c r="AJ26" s="414">
        <v>1221</v>
      </c>
      <c r="AK26" s="402">
        <f>SUM(AL26:AM26)</f>
        <v>1971</v>
      </c>
      <c r="AL26" s="414">
        <v>1004</v>
      </c>
      <c r="AM26" s="414">
        <v>967</v>
      </c>
      <c r="AN26" s="72"/>
    </row>
    <row r="27" spans="3:40" ht="10.5" customHeight="1">
      <c r="C27" s="83"/>
      <c r="D27" s="83"/>
      <c r="E27" s="83"/>
      <c r="F27" s="83"/>
      <c r="G27" s="390" t="s">
        <v>26</v>
      </c>
      <c r="H27" s="390"/>
      <c r="I27" s="390"/>
      <c r="J27" s="390"/>
      <c r="L27" s="167">
        <v>2200</v>
      </c>
      <c r="M27" s="168">
        <f>SUM(N27:O27)</f>
        <v>3574</v>
      </c>
      <c r="N27" s="168">
        <v>1716</v>
      </c>
      <c r="O27" s="168">
        <v>1858</v>
      </c>
      <c r="P27" s="168">
        <f>SUM(M27/AE27)</f>
        <v>25898.55072463768</v>
      </c>
      <c r="Q27" s="169">
        <f>SUM(M27/L27)</f>
        <v>1.6245454545454545</v>
      </c>
      <c r="R27" s="170">
        <f>SUM(L27-AJ27)</f>
        <v>117</v>
      </c>
      <c r="S27" s="170">
        <f>SUM(M27-AK27)</f>
        <v>113</v>
      </c>
      <c r="T27" s="171"/>
      <c r="U27" s="72"/>
      <c r="V27" s="72"/>
      <c r="W27" s="403"/>
      <c r="X27" s="403"/>
      <c r="Y27" s="403"/>
      <c r="Z27" s="383" t="s">
        <v>26</v>
      </c>
      <c r="AA27" s="383"/>
      <c r="AB27" s="383"/>
      <c r="AC27" s="383"/>
      <c r="AD27" s="404"/>
      <c r="AE27" s="384">
        <v>0.138</v>
      </c>
      <c r="AF27" s="384"/>
      <c r="AG27" s="384"/>
      <c r="AH27" s="384"/>
      <c r="AI27" s="384"/>
      <c r="AJ27" s="414">
        <v>2083</v>
      </c>
      <c r="AK27" s="402">
        <f>SUM(AL27:AM27)</f>
        <v>3461</v>
      </c>
      <c r="AL27" s="414">
        <v>1689</v>
      </c>
      <c r="AM27" s="414">
        <v>1772</v>
      </c>
      <c r="AN27" s="72"/>
    </row>
    <row r="28" spans="3:40" ht="6" customHeight="1">
      <c r="C28" s="83"/>
      <c r="D28" s="83"/>
      <c r="E28" s="83"/>
      <c r="F28" s="83"/>
      <c r="G28" s="83"/>
      <c r="H28" s="83"/>
      <c r="I28" s="83"/>
      <c r="J28" s="83"/>
      <c r="L28" s="161"/>
      <c r="M28" s="168"/>
      <c r="N28" s="162"/>
      <c r="O28" s="162"/>
      <c r="P28" s="168"/>
      <c r="Q28" s="169"/>
      <c r="R28" s="170"/>
      <c r="S28" s="170"/>
      <c r="T28" s="171"/>
      <c r="U28" s="72"/>
      <c r="V28" s="72"/>
      <c r="W28" s="399"/>
      <c r="X28" s="399"/>
      <c r="Y28" s="399"/>
      <c r="Z28" s="399"/>
      <c r="AA28" s="399"/>
      <c r="AB28" s="399"/>
      <c r="AC28" s="399"/>
      <c r="AD28" s="399"/>
      <c r="AE28" s="399"/>
      <c r="AF28" s="399"/>
      <c r="AG28" s="399"/>
      <c r="AH28" s="399"/>
      <c r="AI28" s="399"/>
      <c r="AJ28" s="402"/>
      <c r="AK28" s="402"/>
      <c r="AL28" s="402"/>
      <c r="AM28" s="402"/>
      <c r="AN28" s="72"/>
    </row>
    <row r="29" spans="3:40" s="77" customFormat="1" ht="10.5" customHeight="1">
      <c r="C29" s="391" t="s">
        <v>32</v>
      </c>
      <c r="D29" s="391"/>
      <c r="E29" s="391"/>
      <c r="F29" s="391"/>
      <c r="G29" s="391"/>
      <c r="H29" s="391"/>
      <c r="I29" s="391"/>
      <c r="J29" s="391"/>
      <c r="L29" s="161">
        <f>SUM(L30:L33)</f>
        <v>4698</v>
      </c>
      <c r="M29" s="162">
        <f>SUM(M30:M33)</f>
        <v>9099</v>
      </c>
      <c r="N29" s="162">
        <f>SUM(N30:N33)</f>
        <v>4636</v>
      </c>
      <c r="O29" s="162">
        <f>SUM(O30:O33)</f>
        <v>4463</v>
      </c>
      <c r="P29" s="162">
        <f>SUM(M29/AE29)</f>
        <v>16850</v>
      </c>
      <c r="Q29" s="163">
        <f>SUM(M29/L29)</f>
        <v>1.9367816091954022</v>
      </c>
      <c r="R29" s="164">
        <f>SUM(R30:R33)</f>
        <v>202</v>
      </c>
      <c r="S29" s="164">
        <f>SUM(S30:S33)</f>
        <v>357</v>
      </c>
      <c r="T29" s="165"/>
      <c r="U29" s="78"/>
      <c r="V29" s="78"/>
      <c r="W29" s="380" t="s">
        <v>32</v>
      </c>
      <c r="X29" s="380"/>
      <c r="Y29" s="380"/>
      <c r="Z29" s="380"/>
      <c r="AA29" s="380"/>
      <c r="AB29" s="380"/>
      <c r="AC29" s="380"/>
      <c r="AD29" s="400"/>
      <c r="AE29" s="382">
        <f>SUM(AE30:AI33)</f>
        <v>0.54</v>
      </c>
      <c r="AF29" s="382"/>
      <c r="AG29" s="382"/>
      <c r="AH29" s="382"/>
      <c r="AI29" s="382"/>
      <c r="AJ29" s="401">
        <f>SUM(AJ30:AJ33)</f>
        <v>4496</v>
      </c>
      <c r="AK29" s="401">
        <f>SUM(AK30:AK33)</f>
        <v>8742</v>
      </c>
      <c r="AL29" s="401">
        <f>SUM(AL30:AL33)</f>
        <v>4459</v>
      </c>
      <c r="AM29" s="401">
        <f>SUM(AM30:AM33)</f>
        <v>4283</v>
      </c>
      <c r="AN29" s="78"/>
    </row>
    <row r="30" spans="3:40" ht="10.5" customHeight="1">
      <c r="C30" s="83"/>
      <c r="D30" s="83"/>
      <c r="E30" s="83"/>
      <c r="F30" s="83"/>
      <c r="G30" s="390" t="s">
        <v>25</v>
      </c>
      <c r="H30" s="390"/>
      <c r="I30" s="390"/>
      <c r="J30" s="390"/>
      <c r="L30" s="167">
        <v>1183</v>
      </c>
      <c r="M30" s="168">
        <f>SUM(N30:O30)</f>
        <v>2296</v>
      </c>
      <c r="N30" s="168">
        <v>1179</v>
      </c>
      <c r="O30" s="168">
        <v>1117</v>
      </c>
      <c r="P30" s="168">
        <f>SUM(M30/AE30)</f>
        <v>17007.407407407405</v>
      </c>
      <c r="Q30" s="169">
        <f>SUM(M30/L30)</f>
        <v>1.9408284023668638</v>
      </c>
      <c r="R30" s="170">
        <f aca="true" t="shared" si="1" ref="R30:S33">SUM(L30-AJ30)</f>
        <v>-14</v>
      </c>
      <c r="S30" s="170">
        <f t="shared" si="1"/>
        <v>-47</v>
      </c>
      <c r="T30" s="171"/>
      <c r="U30" s="72"/>
      <c r="V30" s="72"/>
      <c r="W30" s="403"/>
      <c r="X30" s="403"/>
      <c r="Y30" s="403"/>
      <c r="Z30" s="383" t="s">
        <v>25</v>
      </c>
      <c r="AA30" s="383"/>
      <c r="AB30" s="383"/>
      <c r="AC30" s="383"/>
      <c r="AD30" s="404"/>
      <c r="AE30" s="384">
        <v>0.135</v>
      </c>
      <c r="AF30" s="384"/>
      <c r="AG30" s="384"/>
      <c r="AH30" s="384"/>
      <c r="AI30" s="384"/>
      <c r="AJ30" s="414">
        <v>1197</v>
      </c>
      <c r="AK30" s="402">
        <f>SUM(AL30:AM30)</f>
        <v>2343</v>
      </c>
      <c r="AL30" s="414">
        <v>1212</v>
      </c>
      <c r="AM30" s="414">
        <v>1131</v>
      </c>
      <c r="AN30" s="72"/>
    </row>
    <row r="31" spans="3:40" ht="10.5" customHeight="1">
      <c r="C31" s="83"/>
      <c r="D31" s="83"/>
      <c r="E31" s="83"/>
      <c r="F31" s="83"/>
      <c r="G31" s="390" t="s">
        <v>26</v>
      </c>
      <c r="H31" s="390"/>
      <c r="I31" s="390"/>
      <c r="J31" s="390"/>
      <c r="L31" s="167">
        <v>1477</v>
      </c>
      <c r="M31" s="168">
        <f>SUM(N31:O31)</f>
        <v>2793</v>
      </c>
      <c r="N31" s="168">
        <v>1443</v>
      </c>
      <c r="O31" s="168">
        <v>1350</v>
      </c>
      <c r="P31" s="168">
        <f>SUM(M31/AE31)</f>
        <v>18019.354838709678</v>
      </c>
      <c r="Q31" s="169">
        <f>SUM(M31/L31)</f>
        <v>1.8909952606635072</v>
      </c>
      <c r="R31" s="170">
        <f t="shared" si="1"/>
        <v>93</v>
      </c>
      <c r="S31" s="170">
        <f t="shared" si="1"/>
        <v>189</v>
      </c>
      <c r="T31" s="171"/>
      <c r="U31" s="72"/>
      <c r="V31" s="72"/>
      <c r="W31" s="403"/>
      <c r="X31" s="403"/>
      <c r="Y31" s="403"/>
      <c r="Z31" s="383" t="s">
        <v>26</v>
      </c>
      <c r="AA31" s="383"/>
      <c r="AB31" s="383"/>
      <c r="AC31" s="383"/>
      <c r="AD31" s="404"/>
      <c r="AE31" s="384">
        <v>0.155</v>
      </c>
      <c r="AF31" s="384"/>
      <c r="AG31" s="384"/>
      <c r="AH31" s="384"/>
      <c r="AI31" s="384"/>
      <c r="AJ31" s="414">
        <v>1384</v>
      </c>
      <c r="AK31" s="402">
        <f>SUM(AL31:AM31)</f>
        <v>2604</v>
      </c>
      <c r="AL31" s="414">
        <v>1326</v>
      </c>
      <c r="AM31" s="414">
        <v>1278</v>
      </c>
      <c r="AN31" s="72"/>
    </row>
    <row r="32" spans="3:40" ht="10.5" customHeight="1">
      <c r="C32" s="83"/>
      <c r="D32" s="83"/>
      <c r="E32" s="83"/>
      <c r="F32" s="83"/>
      <c r="G32" s="390" t="s">
        <v>30</v>
      </c>
      <c r="H32" s="390"/>
      <c r="I32" s="390"/>
      <c r="J32" s="390"/>
      <c r="L32" s="167">
        <v>1372</v>
      </c>
      <c r="M32" s="168">
        <f>SUM(N32:O32)</f>
        <v>2570</v>
      </c>
      <c r="N32" s="168">
        <v>1302</v>
      </c>
      <c r="O32" s="168">
        <v>1268</v>
      </c>
      <c r="P32" s="168">
        <f>SUM(M32/AE32)</f>
        <v>17482.993197278913</v>
      </c>
      <c r="Q32" s="169">
        <f>SUM(M32/L32)</f>
        <v>1.8731778425655976</v>
      </c>
      <c r="R32" s="170">
        <f t="shared" si="1"/>
        <v>4</v>
      </c>
      <c r="S32" s="170">
        <f t="shared" si="1"/>
        <v>-55</v>
      </c>
      <c r="T32" s="171"/>
      <c r="U32" s="72"/>
      <c r="V32" s="72"/>
      <c r="W32" s="403"/>
      <c r="X32" s="403"/>
      <c r="Y32" s="403"/>
      <c r="Z32" s="383" t="s">
        <v>30</v>
      </c>
      <c r="AA32" s="383"/>
      <c r="AB32" s="383"/>
      <c r="AC32" s="383"/>
      <c r="AD32" s="404"/>
      <c r="AE32" s="384">
        <v>0.147</v>
      </c>
      <c r="AF32" s="384"/>
      <c r="AG32" s="384"/>
      <c r="AH32" s="384"/>
      <c r="AI32" s="384"/>
      <c r="AJ32" s="414">
        <v>1368</v>
      </c>
      <c r="AK32" s="402">
        <f>SUM(AL32:AM32)</f>
        <v>2625</v>
      </c>
      <c r="AL32" s="414">
        <v>1341</v>
      </c>
      <c r="AM32" s="414">
        <v>1284</v>
      </c>
      <c r="AN32" s="72"/>
    </row>
    <row r="33" spans="3:40" ht="10.5" customHeight="1">
      <c r="C33" s="83"/>
      <c r="D33" s="83"/>
      <c r="E33" s="83"/>
      <c r="F33" s="83"/>
      <c r="G33" s="390" t="s">
        <v>33</v>
      </c>
      <c r="H33" s="390"/>
      <c r="I33" s="390"/>
      <c r="J33" s="390"/>
      <c r="L33" s="167">
        <v>666</v>
      </c>
      <c r="M33" s="168">
        <f>SUM(N33:O33)</f>
        <v>1440</v>
      </c>
      <c r="N33" s="168">
        <v>712</v>
      </c>
      <c r="O33" s="168">
        <v>728</v>
      </c>
      <c r="P33" s="168">
        <f>SUM(M33/AE33)</f>
        <v>13980.582524271846</v>
      </c>
      <c r="Q33" s="169">
        <f>SUM(M33/L33)</f>
        <v>2.1621621621621623</v>
      </c>
      <c r="R33" s="170">
        <f t="shared" si="1"/>
        <v>119</v>
      </c>
      <c r="S33" s="170">
        <f t="shared" si="1"/>
        <v>270</v>
      </c>
      <c r="T33" s="171"/>
      <c r="U33" s="72"/>
      <c r="V33" s="72"/>
      <c r="W33" s="403"/>
      <c r="X33" s="403"/>
      <c r="Y33" s="403"/>
      <c r="Z33" s="383" t="s">
        <v>33</v>
      </c>
      <c r="AA33" s="383"/>
      <c r="AB33" s="383"/>
      <c r="AC33" s="383"/>
      <c r="AD33" s="404"/>
      <c r="AE33" s="384">
        <v>0.103</v>
      </c>
      <c r="AF33" s="384"/>
      <c r="AG33" s="384"/>
      <c r="AH33" s="384"/>
      <c r="AI33" s="384"/>
      <c r="AJ33" s="414">
        <v>547</v>
      </c>
      <c r="AK33" s="402">
        <f>SUM(AL33:AM33)</f>
        <v>1170</v>
      </c>
      <c r="AL33" s="414">
        <v>580</v>
      </c>
      <c r="AM33" s="414">
        <v>590</v>
      </c>
      <c r="AN33" s="72"/>
    </row>
    <row r="34" spans="3:40" ht="6" customHeight="1">
      <c r="C34" s="83"/>
      <c r="D34" s="83"/>
      <c r="E34" s="83"/>
      <c r="F34" s="83"/>
      <c r="G34" s="83"/>
      <c r="H34" s="83"/>
      <c r="I34" s="83"/>
      <c r="J34" s="83"/>
      <c r="L34" s="161"/>
      <c r="M34" s="168"/>
      <c r="N34" s="162"/>
      <c r="O34" s="162"/>
      <c r="P34" s="168"/>
      <c r="Q34" s="169"/>
      <c r="R34" s="170"/>
      <c r="S34" s="170"/>
      <c r="T34" s="171"/>
      <c r="U34" s="72"/>
      <c r="V34" s="72"/>
      <c r="W34" s="399"/>
      <c r="X34" s="399"/>
      <c r="Y34" s="399"/>
      <c r="Z34" s="399"/>
      <c r="AA34" s="399"/>
      <c r="AB34" s="399"/>
      <c r="AC34" s="399"/>
      <c r="AD34" s="399"/>
      <c r="AE34" s="399"/>
      <c r="AF34" s="399"/>
      <c r="AG34" s="399"/>
      <c r="AH34" s="399"/>
      <c r="AI34" s="399"/>
      <c r="AJ34" s="402"/>
      <c r="AK34" s="402"/>
      <c r="AL34" s="402"/>
      <c r="AM34" s="402"/>
      <c r="AN34" s="72"/>
    </row>
    <row r="35" spans="3:40" s="77" customFormat="1" ht="10.5" customHeight="1">
      <c r="C35" s="391" t="s">
        <v>34</v>
      </c>
      <c r="D35" s="391"/>
      <c r="E35" s="391"/>
      <c r="F35" s="391"/>
      <c r="G35" s="391"/>
      <c r="H35" s="391"/>
      <c r="I35" s="391"/>
      <c r="J35" s="391"/>
      <c r="L35" s="161">
        <f>SUM(L36:L38)</f>
        <v>3737</v>
      </c>
      <c r="M35" s="162">
        <f>SUM(M36:M38)</f>
        <v>7548</v>
      </c>
      <c r="N35" s="162">
        <f>SUM(N36:N38)</f>
        <v>3885</v>
      </c>
      <c r="O35" s="162">
        <f>SUM(O36:O38)</f>
        <v>3663</v>
      </c>
      <c r="P35" s="162">
        <f>SUM(M35/AE35)</f>
        <v>16444.444444444445</v>
      </c>
      <c r="Q35" s="163">
        <f>SUM(M35/L35)</f>
        <v>2.01980198019802</v>
      </c>
      <c r="R35" s="164">
        <f>SUM(R36:R38)</f>
        <v>266</v>
      </c>
      <c r="S35" s="164">
        <f>SUM(S36:S38)</f>
        <v>391</v>
      </c>
      <c r="T35" s="165"/>
      <c r="U35" s="78"/>
      <c r="V35" s="78"/>
      <c r="W35" s="380" t="s">
        <v>34</v>
      </c>
      <c r="X35" s="380"/>
      <c r="Y35" s="380"/>
      <c r="Z35" s="380"/>
      <c r="AA35" s="380"/>
      <c r="AB35" s="380"/>
      <c r="AC35" s="380"/>
      <c r="AD35" s="400"/>
      <c r="AE35" s="382">
        <f>SUM(AE36:AI38)</f>
        <v>0.459</v>
      </c>
      <c r="AF35" s="382"/>
      <c r="AG35" s="382"/>
      <c r="AH35" s="382"/>
      <c r="AI35" s="382"/>
      <c r="AJ35" s="401">
        <f>SUM(AJ36:AJ38)</f>
        <v>3471</v>
      </c>
      <c r="AK35" s="401">
        <f>SUM(AK36:AK38)</f>
        <v>7157</v>
      </c>
      <c r="AL35" s="401">
        <f>SUM(AL36:AL38)</f>
        <v>3666</v>
      </c>
      <c r="AM35" s="401">
        <f>SUM(AM36:AM38)</f>
        <v>3491</v>
      </c>
      <c r="AN35" s="78"/>
    </row>
    <row r="36" spans="3:40" ht="10.5" customHeight="1">
      <c r="C36" s="83"/>
      <c r="D36" s="83"/>
      <c r="E36" s="83"/>
      <c r="F36" s="83"/>
      <c r="G36" s="390" t="s">
        <v>25</v>
      </c>
      <c r="H36" s="390"/>
      <c r="I36" s="390"/>
      <c r="J36" s="390"/>
      <c r="L36" s="167">
        <v>985</v>
      </c>
      <c r="M36" s="168">
        <f>SUM(N36:O36)</f>
        <v>2026</v>
      </c>
      <c r="N36" s="168">
        <v>1031</v>
      </c>
      <c r="O36" s="168">
        <v>995</v>
      </c>
      <c r="P36" s="168">
        <f>SUM(M36/AE36)</f>
        <v>18587.155963302754</v>
      </c>
      <c r="Q36" s="169">
        <f>SUM(M36/L36)</f>
        <v>2.0568527918781725</v>
      </c>
      <c r="R36" s="170">
        <f aca="true" t="shared" si="2" ref="R36:S38">SUM(L36-AJ36)</f>
        <v>108</v>
      </c>
      <c r="S36" s="170">
        <f t="shared" si="2"/>
        <v>218</v>
      </c>
      <c r="T36" s="171"/>
      <c r="U36" s="72"/>
      <c r="V36" s="72"/>
      <c r="W36" s="403"/>
      <c r="X36" s="403"/>
      <c r="Y36" s="403"/>
      <c r="Z36" s="383" t="s">
        <v>25</v>
      </c>
      <c r="AA36" s="383"/>
      <c r="AB36" s="383"/>
      <c r="AC36" s="383"/>
      <c r="AD36" s="404"/>
      <c r="AE36" s="384">
        <v>0.109</v>
      </c>
      <c r="AF36" s="384"/>
      <c r="AG36" s="384"/>
      <c r="AH36" s="384"/>
      <c r="AI36" s="384"/>
      <c r="AJ36" s="414">
        <v>877</v>
      </c>
      <c r="AK36" s="402">
        <f>SUM(AL36:AM36)</f>
        <v>1808</v>
      </c>
      <c r="AL36" s="414">
        <v>910</v>
      </c>
      <c r="AM36" s="414">
        <v>898</v>
      </c>
      <c r="AN36" s="72"/>
    </row>
    <row r="37" spans="3:40" ht="10.5" customHeight="1">
      <c r="C37" s="83"/>
      <c r="D37" s="83"/>
      <c r="E37" s="83"/>
      <c r="F37" s="83"/>
      <c r="G37" s="390" t="s">
        <v>26</v>
      </c>
      <c r="H37" s="390"/>
      <c r="I37" s="390"/>
      <c r="J37" s="390"/>
      <c r="L37" s="167">
        <v>1040</v>
      </c>
      <c r="M37" s="168">
        <f>SUM(N37:O37)</f>
        <v>1979</v>
      </c>
      <c r="N37" s="168">
        <v>1005</v>
      </c>
      <c r="O37" s="168">
        <v>974</v>
      </c>
      <c r="P37" s="168">
        <f>SUM(M37/AE37)</f>
        <v>12767.741935483871</v>
      </c>
      <c r="Q37" s="169">
        <f>SUM(M37/L37)</f>
        <v>1.9028846153846153</v>
      </c>
      <c r="R37" s="170">
        <f t="shared" si="2"/>
        <v>52</v>
      </c>
      <c r="S37" s="170">
        <f t="shared" si="2"/>
        <v>22</v>
      </c>
      <c r="T37" s="171"/>
      <c r="U37" s="72"/>
      <c r="V37" s="72"/>
      <c r="W37" s="403"/>
      <c r="X37" s="403"/>
      <c r="Y37" s="403"/>
      <c r="Z37" s="383" t="s">
        <v>26</v>
      </c>
      <c r="AA37" s="383"/>
      <c r="AB37" s="383"/>
      <c r="AC37" s="383"/>
      <c r="AD37" s="404"/>
      <c r="AE37" s="384">
        <v>0.155</v>
      </c>
      <c r="AF37" s="384"/>
      <c r="AG37" s="384"/>
      <c r="AH37" s="384"/>
      <c r="AI37" s="384"/>
      <c r="AJ37" s="414">
        <v>988</v>
      </c>
      <c r="AK37" s="402">
        <f>SUM(AL37:AM37)</f>
        <v>1957</v>
      </c>
      <c r="AL37" s="414">
        <v>982</v>
      </c>
      <c r="AM37" s="414">
        <v>975</v>
      </c>
      <c r="AN37" s="72"/>
    </row>
    <row r="38" spans="3:40" ht="10.5" customHeight="1">
      <c r="C38" s="83"/>
      <c r="D38" s="83"/>
      <c r="E38" s="83"/>
      <c r="F38" s="83"/>
      <c r="G38" s="390" t="s">
        <v>30</v>
      </c>
      <c r="H38" s="390"/>
      <c r="I38" s="390"/>
      <c r="J38" s="390"/>
      <c r="L38" s="167">
        <v>1712</v>
      </c>
      <c r="M38" s="168">
        <f>SUM(N38:O38)</f>
        <v>3543</v>
      </c>
      <c r="N38" s="168">
        <v>1849</v>
      </c>
      <c r="O38" s="168">
        <v>1694</v>
      </c>
      <c r="P38" s="168">
        <f>SUM(M38/AE38)</f>
        <v>18169.23076923077</v>
      </c>
      <c r="Q38" s="169">
        <f>SUM(M38/L38)</f>
        <v>2.0695093457943927</v>
      </c>
      <c r="R38" s="170">
        <f t="shared" si="2"/>
        <v>106</v>
      </c>
      <c r="S38" s="170">
        <f t="shared" si="2"/>
        <v>151</v>
      </c>
      <c r="T38" s="171"/>
      <c r="U38" s="72"/>
      <c r="V38" s="72"/>
      <c r="W38" s="403"/>
      <c r="X38" s="403"/>
      <c r="Y38" s="403"/>
      <c r="Z38" s="383" t="s">
        <v>30</v>
      </c>
      <c r="AA38" s="383"/>
      <c r="AB38" s="383"/>
      <c r="AC38" s="383"/>
      <c r="AD38" s="404"/>
      <c r="AE38" s="384">
        <v>0.195</v>
      </c>
      <c r="AF38" s="384"/>
      <c r="AG38" s="384"/>
      <c r="AH38" s="384"/>
      <c r="AI38" s="384"/>
      <c r="AJ38" s="414">
        <v>1606</v>
      </c>
      <c r="AK38" s="402">
        <f>SUM(AL38:AM38)</f>
        <v>3392</v>
      </c>
      <c r="AL38" s="414">
        <v>1774</v>
      </c>
      <c r="AM38" s="414">
        <v>1618</v>
      </c>
      <c r="AN38" s="72"/>
    </row>
    <row r="39" spans="3:40" ht="6" customHeight="1">
      <c r="C39" s="83"/>
      <c r="D39" s="83"/>
      <c r="E39" s="83"/>
      <c r="F39" s="83"/>
      <c r="G39" s="83"/>
      <c r="H39" s="83"/>
      <c r="I39" s="83"/>
      <c r="J39" s="83"/>
      <c r="L39" s="161"/>
      <c r="M39" s="168"/>
      <c r="N39" s="162"/>
      <c r="O39" s="162"/>
      <c r="P39" s="168"/>
      <c r="Q39" s="169"/>
      <c r="R39" s="170"/>
      <c r="S39" s="170"/>
      <c r="T39" s="171"/>
      <c r="U39" s="72"/>
      <c r="V39" s="72"/>
      <c r="W39" s="399"/>
      <c r="X39" s="399"/>
      <c r="Y39" s="399"/>
      <c r="Z39" s="399"/>
      <c r="AA39" s="399"/>
      <c r="AB39" s="399"/>
      <c r="AC39" s="399"/>
      <c r="AD39" s="399"/>
      <c r="AE39" s="399"/>
      <c r="AF39" s="399"/>
      <c r="AG39" s="399"/>
      <c r="AH39" s="399"/>
      <c r="AI39" s="399"/>
      <c r="AJ39" s="402"/>
      <c r="AK39" s="402"/>
      <c r="AL39" s="402"/>
      <c r="AM39" s="402"/>
      <c r="AN39" s="72"/>
    </row>
    <row r="40" spans="3:40" s="77" customFormat="1" ht="10.5" customHeight="1">
      <c r="C40" s="391" t="s">
        <v>35</v>
      </c>
      <c r="D40" s="391"/>
      <c r="E40" s="391"/>
      <c r="F40" s="391"/>
      <c r="G40" s="391"/>
      <c r="H40" s="391"/>
      <c r="I40" s="391"/>
      <c r="J40" s="391"/>
      <c r="L40" s="161">
        <f>SUM(L41:L46)</f>
        <v>9259</v>
      </c>
      <c r="M40" s="162">
        <f>SUM(M41:M46)</f>
        <v>16041</v>
      </c>
      <c r="N40" s="162">
        <f>SUM(N41:N46)</f>
        <v>7992</v>
      </c>
      <c r="O40" s="162">
        <f>SUM(O41:O46)</f>
        <v>8049</v>
      </c>
      <c r="P40" s="162">
        <f aca="true" t="shared" si="3" ref="P40:P46">SUM(M40/AE40)</f>
        <v>19682.208588957055</v>
      </c>
      <c r="Q40" s="163">
        <f aca="true" t="shared" si="4" ref="Q40:Q46">SUM(M40/L40)</f>
        <v>1.7324765093422616</v>
      </c>
      <c r="R40" s="164">
        <f>SUM(R41:R46)</f>
        <v>455</v>
      </c>
      <c r="S40" s="164">
        <f>SUM(S41:S46)</f>
        <v>427</v>
      </c>
      <c r="T40" s="165"/>
      <c r="U40" s="78"/>
      <c r="V40" s="78"/>
      <c r="W40" s="380" t="s">
        <v>35</v>
      </c>
      <c r="X40" s="380"/>
      <c r="Y40" s="380"/>
      <c r="Z40" s="380"/>
      <c r="AA40" s="380"/>
      <c r="AB40" s="380"/>
      <c r="AC40" s="380"/>
      <c r="AD40" s="400"/>
      <c r="AE40" s="382">
        <f>SUM(AE41:AI46)</f>
        <v>0.8150000000000001</v>
      </c>
      <c r="AF40" s="382"/>
      <c r="AG40" s="382"/>
      <c r="AH40" s="382"/>
      <c r="AI40" s="382"/>
      <c r="AJ40" s="401">
        <f>SUM(AJ41:AJ46)</f>
        <v>8804</v>
      </c>
      <c r="AK40" s="401">
        <f>SUM(AK41:AK46)</f>
        <v>15614</v>
      </c>
      <c r="AL40" s="401">
        <f>SUM(AL41:AL46)</f>
        <v>7775</v>
      </c>
      <c r="AM40" s="401">
        <f>SUM(AM41:AM46)</f>
        <v>7839</v>
      </c>
      <c r="AN40" s="78"/>
    </row>
    <row r="41" spans="3:40" ht="10.5" customHeight="1">
      <c r="C41" s="83"/>
      <c r="D41" s="83"/>
      <c r="E41" s="83"/>
      <c r="F41" s="83"/>
      <c r="G41" s="390" t="s">
        <v>25</v>
      </c>
      <c r="H41" s="390"/>
      <c r="I41" s="390"/>
      <c r="J41" s="390"/>
      <c r="L41" s="167">
        <v>1294</v>
      </c>
      <c r="M41" s="168">
        <f aca="true" t="shared" si="5" ref="M41:M46">SUM(N41:O41)</f>
        <v>2290</v>
      </c>
      <c r="N41" s="168">
        <v>1104</v>
      </c>
      <c r="O41" s="168">
        <v>1186</v>
      </c>
      <c r="P41" s="168">
        <f t="shared" si="3"/>
        <v>18925.619834710746</v>
      </c>
      <c r="Q41" s="169">
        <f t="shared" si="4"/>
        <v>1.769706336939722</v>
      </c>
      <c r="R41" s="170">
        <f aca="true" t="shared" si="6" ref="R41:S46">SUM(L41-AJ41)</f>
        <v>109</v>
      </c>
      <c r="S41" s="170">
        <f t="shared" si="6"/>
        <v>80</v>
      </c>
      <c r="T41" s="171"/>
      <c r="U41" s="72"/>
      <c r="V41" s="72"/>
      <c r="W41" s="403"/>
      <c r="X41" s="403"/>
      <c r="Y41" s="403"/>
      <c r="Z41" s="383" t="s">
        <v>25</v>
      </c>
      <c r="AA41" s="383"/>
      <c r="AB41" s="383"/>
      <c r="AC41" s="383"/>
      <c r="AD41" s="404"/>
      <c r="AE41" s="384">
        <v>0.121</v>
      </c>
      <c r="AF41" s="384"/>
      <c r="AG41" s="384"/>
      <c r="AH41" s="384"/>
      <c r="AI41" s="384"/>
      <c r="AJ41" s="414">
        <v>1185</v>
      </c>
      <c r="AK41" s="402">
        <f aca="true" t="shared" si="7" ref="AK41:AK46">SUM(AL41:AM41)</f>
        <v>2210</v>
      </c>
      <c r="AL41" s="414">
        <v>1056</v>
      </c>
      <c r="AM41" s="414">
        <v>1154</v>
      </c>
      <c r="AN41" s="72"/>
    </row>
    <row r="42" spans="3:40" ht="10.5" customHeight="1">
      <c r="C42" s="83"/>
      <c r="D42" s="83"/>
      <c r="E42" s="83"/>
      <c r="F42" s="83"/>
      <c r="G42" s="390" t="s">
        <v>26</v>
      </c>
      <c r="H42" s="390"/>
      <c r="I42" s="390"/>
      <c r="J42" s="390"/>
      <c r="L42" s="167">
        <v>1239</v>
      </c>
      <c r="M42" s="168">
        <f t="shared" si="5"/>
        <v>2129</v>
      </c>
      <c r="N42" s="168">
        <v>1038</v>
      </c>
      <c r="O42" s="168">
        <v>1091</v>
      </c>
      <c r="P42" s="168">
        <f t="shared" si="3"/>
        <v>17741.666666666668</v>
      </c>
      <c r="Q42" s="169">
        <f t="shared" si="4"/>
        <v>1.718321226795803</v>
      </c>
      <c r="R42" s="170">
        <f t="shared" si="6"/>
        <v>70</v>
      </c>
      <c r="S42" s="170">
        <f t="shared" si="6"/>
        <v>87</v>
      </c>
      <c r="T42" s="171"/>
      <c r="U42" s="72"/>
      <c r="V42" s="72"/>
      <c r="W42" s="403"/>
      <c r="X42" s="403"/>
      <c r="Y42" s="403"/>
      <c r="Z42" s="383" t="s">
        <v>26</v>
      </c>
      <c r="AA42" s="383"/>
      <c r="AB42" s="383"/>
      <c r="AC42" s="383"/>
      <c r="AD42" s="404"/>
      <c r="AE42" s="384">
        <v>0.12</v>
      </c>
      <c r="AF42" s="384"/>
      <c r="AG42" s="384"/>
      <c r="AH42" s="384"/>
      <c r="AI42" s="384"/>
      <c r="AJ42" s="414">
        <v>1169</v>
      </c>
      <c r="AK42" s="402">
        <f t="shared" si="7"/>
        <v>2042</v>
      </c>
      <c r="AL42" s="414">
        <v>1021</v>
      </c>
      <c r="AM42" s="414">
        <v>1021</v>
      </c>
      <c r="AN42" s="72"/>
    </row>
    <row r="43" spans="3:40" ht="10.5" customHeight="1">
      <c r="C43" s="83"/>
      <c r="D43" s="83"/>
      <c r="E43" s="83"/>
      <c r="F43" s="83"/>
      <c r="G43" s="390" t="s">
        <v>30</v>
      </c>
      <c r="H43" s="390"/>
      <c r="I43" s="390"/>
      <c r="J43" s="390"/>
      <c r="L43" s="167">
        <v>1449</v>
      </c>
      <c r="M43" s="168">
        <f t="shared" si="5"/>
        <v>2502</v>
      </c>
      <c r="N43" s="168">
        <v>1302</v>
      </c>
      <c r="O43" s="168">
        <v>1200</v>
      </c>
      <c r="P43" s="168">
        <f t="shared" si="3"/>
        <v>16038.461538461539</v>
      </c>
      <c r="Q43" s="169">
        <f t="shared" si="4"/>
        <v>1.7267080745341614</v>
      </c>
      <c r="R43" s="170">
        <f t="shared" si="6"/>
        <v>37</v>
      </c>
      <c r="S43" s="170">
        <f t="shared" si="6"/>
        <v>1</v>
      </c>
      <c r="T43" s="171"/>
      <c r="U43" s="72"/>
      <c r="V43" s="72"/>
      <c r="W43" s="403"/>
      <c r="X43" s="403"/>
      <c r="Y43" s="403"/>
      <c r="Z43" s="383" t="s">
        <v>30</v>
      </c>
      <c r="AA43" s="383"/>
      <c r="AB43" s="383"/>
      <c r="AC43" s="383"/>
      <c r="AD43" s="404"/>
      <c r="AE43" s="384">
        <v>0.156</v>
      </c>
      <c r="AF43" s="384"/>
      <c r="AG43" s="384"/>
      <c r="AH43" s="384"/>
      <c r="AI43" s="384"/>
      <c r="AJ43" s="414">
        <v>1412</v>
      </c>
      <c r="AK43" s="402">
        <f t="shared" si="7"/>
        <v>2501</v>
      </c>
      <c r="AL43" s="414">
        <v>1288</v>
      </c>
      <c r="AM43" s="414">
        <v>1213</v>
      </c>
      <c r="AN43" s="72"/>
    </row>
    <row r="44" spans="3:40" ht="10.5" customHeight="1">
      <c r="C44" s="83"/>
      <c r="D44" s="83"/>
      <c r="E44" s="83"/>
      <c r="F44" s="83"/>
      <c r="G44" s="390" t="s">
        <v>33</v>
      </c>
      <c r="H44" s="390"/>
      <c r="I44" s="390"/>
      <c r="J44" s="390"/>
      <c r="L44" s="167">
        <v>1951</v>
      </c>
      <c r="M44" s="168">
        <f t="shared" si="5"/>
        <v>3334</v>
      </c>
      <c r="N44" s="168">
        <v>1704</v>
      </c>
      <c r="O44" s="168">
        <v>1630</v>
      </c>
      <c r="P44" s="168">
        <f t="shared" si="3"/>
        <v>21649.35064935065</v>
      </c>
      <c r="Q44" s="169">
        <f t="shared" si="4"/>
        <v>1.708867247565351</v>
      </c>
      <c r="R44" s="170">
        <f t="shared" si="6"/>
        <v>159</v>
      </c>
      <c r="S44" s="170">
        <f t="shared" si="6"/>
        <v>225</v>
      </c>
      <c r="T44" s="171"/>
      <c r="U44" s="72"/>
      <c r="V44" s="72"/>
      <c r="W44" s="403"/>
      <c r="X44" s="403"/>
      <c r="Y44" s="403"/>
      <c r="Z44" s="383" t="s">
        <v>33</v>
      </c>
      <c r="AA44" s="383"/>
      <c r="AB44" s="383"/>
      <c r="AC44" s="383"/>
      <c r="AD44" s="404"/>
      <c r="AE44" s="384">
        <v>0.154</v>
      </c>
      <c r="AF44" s="384"/>
      <c r="AG44" s="384"/>
      <c r="AH44" s="384"/>
      <c r="AI44" s="384"/>
      <c r="AJ44" s="414">
        <v>1792</v>
      </c>
      <c r="AK44" s="402">
        <f t="shared" si="7"/>
        <v>3109</v>
      </c>
      <c r="AL44" s="414">
        <v>1563</v>
      </c>
      <c r="AM44" s="414">
        <v>1546</v>
      </c>
      <c r="AN44" s="72"/>
    </row>
    <row r="45" spans="3:40" ht="10.5" customHeight="1">
      <c r="C45" s="83"/>
      <c r="D45" s="83"/>
      <c r="E45" s="83"/>
      <c r="F45" s="83"/>
      <c r="G45" s="390" t="s">
        <v>36</v>
      </c>
      <c r="H45" s="390"/>
      <c r="I45" s="390"/>
      <c r="J45" s="390"/>
      <c r="L45" s="167">
        <v>1754</v>
      </c>
      <c r="M45" s="168">
        <f t="shared" si="5"/>
        <v>2875</v>
      </c>
      <c r="N45" s="168">
        <v>1414</v>
      </c>
      <c r="O45" s="168">
        <v>1461</v>
      </c>
      <c r="P45" s="168">
        <f t="shared" si="3"/>
        <v>20104.895104895106</v>
      </c>
      <c r="Q45" s="169">
        <f t="shared" si="4"/>
        <v>1.6391106043329533</v>
      </c>
      <c r="R45" s="170">
        <f t="shared" si="6"/>
        <v>62</v>
      </c>
      <c r="S45" s="170">
        <f t="shared" si="6"/>
        <v>8</v>
      </c>
      <c r="T45" s="171"/>
      <c r="U45" s="72"/>
      <c r="V45" s="72"/>
      <c r="W45" s="403"/>
      <c r="X45" s="403"/>
      <c r="Y45" s="403"/>
      <c r="Z45" s="383" t="s">
        <v>36</v>
      </c>
      <c r="AA45" s="383"/>
      <c r="AB45" s="383"/>
      <c r="AC45" s="383"/>
      <c r="AD45" s="404"/>
      <c r="AE45" s="384">
        <v>0.143</v>
      </c>
      <c r="AF45" s="384"/>
      <c r="AG45" s="384"/>
      <c r="AH45" s="384"/>
      <c r="AI45" s="384"/>
      <c r="AJ45" s="414">
        <v>1692</v>
      </c>
      <c r="AK45" s="402">
        <f t="shared" si="7"/>
        <v>2867</v>
      </c>
      <c r="AL45" s="414">
        <v>1414</v>
      </c>
      <c r="AM45" s="414">
        <v>1453</v>
      </c>
      <c r="AN45" s="72"/>
    </row>
    <row r="46" spans="3:40" ht="10.5" customHeight="1">
      <c r="C46" s="83"/>
      <c r="D46" s="83"/>
      <c r="E46" s="83"/>
      <c r="F46" s="83"/>
      <c r="G46" s="390" t="s">
        <v>37</v>
      </c>
      <c r="H46" s="390"/>
      <c r="I46" s="390"/>
      <c r="J46" s="390"/>
      <c r="L46" s="167">
        <v>1572</v>
      </c>
      <c r="M46" s="168">
        <f t="shared" si="5"/>
        <v>2911</v>
      </c>
      <c r="N46" s="168">
        <v>1430</v>
      </c>
      <c r="O46" s="168">
        <v>1481</v>
      </c>
      <c r="P46" s="168">
        <f t="shared" si="3"/>
        <v>24057.85123966942</v>
      </c>
      <c r="Q46" s="169">
        <f t="shared" si="4"/>
        <v>1.8517811704834606</v>
      </c>
      <c r="R46" s="170">
        <f t="shared" si="6"/>
        <v>18</v>
      </c>
      <c r="S46" s="170">
        <f t="shared" si="6"/>
        <v>26</v>
      </c>
      <c r="T46" s="171"/>
      <c r="U46" s="72"/>
      <c r="V46" s="72"/>
      <c r="W46" s="403"/>
      <c r="X46" s="403"/>
      <c r="Y46" s="403"/>
      <c r="Z46" s="383" t="s">
        <v>37</v>
      </c>
      <c r="AA46" s="383"/>
      <c r="AB46" s="383"/>
      <c r="AC46" s="383"/>
      <c r="AD46" s="404"/>
      <c r="AE46" s="384">
        <v>0.121</v>
      </c>
      <c r="AF46" s="384"/>
      <c r="AG46" s="384"/>
      <c r="AH46" s="384"/>
      <c r="AI46" s="384"/>
      <c r="AJ46" s="414">
        <v>1554</v>
      </c>
      <c r="AK46" s="402">
        <f t="shared" si="7"/>
        <v>2885</v>
      </c>
      <c r="AL46" s="414">
        <v>1433</v>
      </c>
      <c r="AM46" s="414">
        <v>1452</v>
      </c>
      <c r="AN46" s="72"/>
    </row>
    <row r="47" spans="2:40" ht="6" customHeight="1"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161"/>
      <c r="M47" s="173"/>
      <c r="N47" s="162"/>
      <c r="O47" s="162"/>
      <c r="P47" s="173"/>
      <c r="Q47" s="174"/>
      <c r="R47" s="175"/>
      <c r="S47" s="175"/>
      <c r="T47" s="176"/>
      <c r="U47" s="72"/>
      <c r="V47" s="72"/>
      <c r="W47" s="399"/>
      <c r="X47" s="399"/>
      <c r="Y47" s="399"/>
      <c r="Z47" s="399"/>
      <c r="AA47" s="399"/>
      <c r="AB47" s="399"/>
      <c r="AC47" s="399"/>
      <c r="AD47" s="399"/>
      <c r="AE47" s="399"/>
      <c r="AF47" s="399"/>
      <c r="AG47" s="399"/>
      <c r="AH47" s="399"/>
      <c r="AI47" s="399"/>
      <c r="AJ47" s="402"/>
      <c r="AK47" s="402"/>
      <c r="AL47" s="402"/>
      <c r="AM47" s="402"/>
      <c r="AN47" s="72"/>
    </row>
    <row r="48" spans="2:40" s="77" customFormat="1" ht="10.5" customHeight="1">
      <c r="B48" s="78"/>
      <c r="C48" s="391" t="s">
        <v>38</v>
      </c>
      <c r="D48" s="391"/>
      <c r="E48" s="391"/>
      <c r="F48" s="391"/>
      <c r="G48" s="391"/>
      <c r="H48" s="391"/>
      <c r="I48" s="391"/>
      <c r="J48" s="391"/>
      <c r="K48" s="78"/>
      <c r="L48" s="161">
        <f>SUM(L49:L51)</f>
        <v>4234</v>
      </c>
      <c r="M48" s="177">
        <f>SUM(M49:M51)</f>
        <v>8887</v>
      </c>
      <c r="N48" s="162">
        <f>SUM(N49:N51)</f>
        <v>4338</v>
      </c>
      <c r="O48" s="162">
        <f>SUM(O49:O51)</f>
        <v>4549</v>
      </c>
      <c r="P48" s="162">
        <f>SUM(M48/AE48)</f>
        <v>17845.38152610442</v>
      </c>
      <c r="Q48" s="163">
        <f>SUM(M48/L48)</f>
        <v>2.0989607935758148</v>
      </c>
      <c r="R48" s="178">
        <f>SUM(R49:R51)</f>
        <v>106</v>
      </c>
      <c r="S48" s="178">
        <f>SUM(S49:S51)</f>
        <v>249</v>
      </c>
      <c r="T48" s="179"/>
      <c r="U48" s="78"/>
      <c r="V48" s="78"/>
      <c r="W48" s="380" t="s">
        <v>38</v>
      </c>
      <c r="X48" s="380"/>
      <c r="Y48" s="380"/>
      <c r="Z48" s="380"/>
      <c r="AA48" s="380"/>
      <c r="AB48" s="380"/>
      <c r="AC48" s="380"/>
      <c r="AD48" s="400"/>
      <c r="AE48" s="382">
        <f>SUM(AE49:AI51)</f>
        <v>0.498</v>
      </c>
      <c r="AF48" s="382"/>
      <c r="AG48" s="382"/>
      <c r="AH48" s="382"/>
      <c r="AI48" s="382"/>
      <c r="AJ48" s="401">
        <f>SUM(AJ49:AJ51)</f>
        <v>4128</v>
      </c>
      <c r="AK48" s="401">
        <f>SUM(AK49:AK51)</f>
        <v>8638</v>
      </c>
      <c r="AL48" s="401">
        <f>SUM(AL49:AL51)</f>
        <v>4281</v>
      </c>
      <c r="AM48" s="401">
        <f>SUM(AM49:AM51)</f>
        <v>4357</v>
      </c>
      <c r="AN48" s="78"/>
    </row>
    <row r="49" spans="3:40" ht="10.5" customHeight="1">
      <c r="C49" s="83"/>
      <c r="D49" s="83"/>
      <c r="E49" s="83"/>
      <c r="F49" s="83"/>
      <c r="G49" s="390" t="s">
        <v>25</v>
      </c>
      <c r="H49" s="390"/>
      <c r="I49" s="390"/>
      <c r="J49" s="390"/>
      <c r="L49" s="167">
        <v>1064</v>
      </c>
      <c r="M49" s="168">
        <f>SUM(N49:O49)</f>
        <v>2254</v>
      </c>
      <c r="N49" s="168">
        <v>1101</v>
      </c>
      <c r="O49" s="168">
        <v>1153</v>
      </c>
      <c r="P49" s="168">
        <f>SUM(M49/AE49)</f>
        <v>15229.72972972973</v>
      </c>
      <c r="Q49" s="169">
        <f>SUM(M49/L49)</f>
        <v>2.1184210526315788</v>
      </c>
      <c r="R49" s="170">
        <f aca="true" t="shared" si="8" ref="R49:S51">SUM(L49-AJ49)</f>
        <v>3</v>
      </c>
      <c r="S49" s="170">
        <f t="shared" si="8"/>
        <v>-36</v>
      </c>
      <c r="T49" s="171"/>
      <c r="U49" s="72"/>
      <c r="V49" s="72"/>
      <c r="W49" s="403"/>
      <c r="X49" s="403"/>
      <c r="Y49" s="403"/>
      <c r="Z49" s="383" t="s">
        <v>25</v>
      </c>
      <c r="AA49" s="383"/>
      <c r="AB49" s="383"/>
      <c r="AC49" s="383"/>
      <c r="AD49" s="404"/>
      <c r="AE49" s="384">
        <v>0.148</v>
      </c>
      <c r="AF49" s="384"/>
      <c r="AG49" s="384"/>
      <c r="AH49" s="384"/>
      <c r="AI49" s="384"/>
      <c r="AJ49" s="414">
        <v>1061</v>
      </c>
      <c r="AK49" s="402">
        <f>SUM(AL49:AM49)</f>
        <v>2290</v>
      </c>
      <c r="AL49" s="414">
        <v>1152</v>
      </c>
      <c r="AM49" s="414">
        <v>1138</v>
      </c>
      <c r="AN49" s="72"/>
    </row>
    <row r="50" spans="3:40" ht="10.5" customHeight="1">
      <c r="C50" s="83"/>
      <c r="D50" s="83"/>
      <c r="E50" s="83"/>
      <c r="F50" s="83"/>
      <c r="G50" s="390" t="s">
        <v>26</v>
      </c>
      <c r="H50" s="390"/>
      <c r="I50" s="390"/>
      <c r="J50" s="390"/>
      <c r="L50" s="167">
        <v>1342</v>
      </c>
      <c r="M50" s="168">
        <f>SUM(N50:O50)</f>
        <v>2935</v>
      </c>
      <c r="N50" s="168">
        <v>1428</v>
      </c>
      <c r="O50" s="168">
        <v>1507</v>
      </c>
      <c r="P50" s="168">
        <f>SUM(M50/AE50)</f>
        <v>18814.102564102563</v>
      </c>
      <c r="Q50" s="169">
        <f>SUM(M50/L50)</f>
        <v>2.1870342771982116</v>
      </c>
      <c r="R50" s="170">
        <f t="shared" si="8"/>
        <v>108</v>
      </c>
      <c r="S50" s="170">
        <f t="shared" si="8"/>
        <v>297</v>
      </c>
      <c r="T50" s="171"/>
      <c r="U50" s="72"/>
      <c r="V50" s="72"/>
      <c r="W50" s="403"/>
      <c r="X50" s="403"/>
      <c r="Y50" s="403"/>
      <c r="Z50" s="383" t="s">
        <v>26</v>
      </c>
      <c r="AA50" s="383"/>
      <c r="AB50" s="383"/>
      <c r="AC50" s="383"/>
      <c r="AD50" s="404"/>
      <c r="AE50" s="384">
        <v>0.156</v>
      </c>
      <c r="AF50" s="384"/>
      <c r="AG50" s="384"/>
      <c r="AH50" s="384"/>
      <c r="AI50" s="384"/>
      <c r="AJ50" s="414">
        <v>1234</v>
      </c>
      <c r="AK50" s="402">
        <f>SUM(AL50:AM50)</f>
        <v>2638</v>
      </c>
      <c r="AL50" s="414">
        <v>1295</v>
      </c>
      <c r="AM50" s="414">
        <v>1343</v>
      </c>
      <c r="AN50" s="72"/>
    </row>
    <row r="51" spans="3:40" ht="10.5" customHeight="1">
      <c r="C51" s="83"/>
      <c r="D51" s="83"/>
      <c r="E51" s="83"/>
      <c r="F51" s="83"/>
      <c r="G51" s="390" t="s">
        <v>30</v>
      </c>
      <c r="H51" s="390"/>
      <c r="I51" s="390"/>
      <c r="J51" s="390"/>
      <c r="L51" s="167">
        <v>1828</v>
      </c>
      <c r="M51" s="168">
        <f>SUM(N51:O51)</f>
        <v>3698</v>
      </c>
      <c r="N51" s="168">
        <v>1809</v>
      </c>
      <c r="O51" s="168">
        <v>1889</v>
      </c>
      <c r="P51" s="168">
        <f>SUM(M51/AE51)</f>
        <v>19061.855670103094</v>
      </c>
      <c r="Q51" s="169">
        <f>SUM(M51/L51)</f>
        <v>2.0229759299781183</v>
      </c>
      <c r="R51" s="170">
        <f t="shared" si="8"/>
        <v>-5</v>
      </c>
      <c r="S51" s="170">
        <f t="shared" si="8"/>
        <v>-12</v>
      </c>
      <c r="T51" s="171"/>
      <c r="U51" s="72"/>
      <c r="V51" s="72"/>
      <c r="W51" s="403"/>
      <c r="X51" s="403"/>
      <c r="Y51" s="403"/>
      <c r="Z51" s="383" t="s">
        <v>30</v>
      </c>
      <c r="AA51" s="383"/>
      <c r="AB51" s="383"/>
      <c r="AC51" s="383"/>
      <c r="AD51" s="404"/>
      <c r="AE51" s="384">
        <v>0.194</v>
      </c>
      <c r="AF51" s="384"/>
      <c r="AG51" s="384"/>
      <c r="AH51" s="384"/>
      <c r="AI51" s="384"/>
      <c r="AJ51" s="414">
        <v>1833</v>
      </c>
      <c r="AK51" s="402">
        <f>SUM(AL51:AM51)</f>
        <v>3710</v>
      </c>
      <c r="AL51" s="414">
        <v>1834</v>
      </c>
      <c r="AM51" s="414">
        <v>1876</v>
      </c>
      <c r="AN51" s="72"/>
    </row>
    <row r="52" spans="12:40" ht="6" customHeight="1">
      <c r="L52" s="161"/>
      <c r="M52" s="168"/>
      <c r="N52" s="162"/>
      <c r="O52" s="162"/>
      <c r="P52" s="168"/>
      <c r="Q52" s="169"/>
      <c r="R52" s="170"/>
      <c r="S52" s="170"/>
      <c r="T52" s="171"/>
      <c r="U52" s="72"/>
      <c r="V52" s="72"/>
      <c r="W52" s="399"/>
      <c r="X52" s="399"/>
      <c r="Y52" s="399"/>
      <c r="Z52" s="399"/>
      <c r="AA52" s="399"/>
      <c r="AB52" s="399"/>
      <c r="AC52" s="399"/>
      <c r="AD52" s="399"/>
      <c r="AE52" s="399"/>
      <c r="AF52" s="399"/>
      <c r="AG52" s="399"/>
      <c r="AH52" s="399"/>
      <c r="AI52" s="399"/>
      <c r="AJ52" s="402"/>
      <c r="AK52" s="402"/>
      <c r="AL52" s="402"/>
      <c r="AM52" s="402"/>
      <c r="AN52" s="72"/>
    </row>
    <row r="53" spans="3:40" s="77" customFormat="1" ht="10.5" customHeight="1">
      <c r="C53" s="391" t="s">
        <v>39</v>
      </c>
      <c r="D53" s="391"/>
      <c r="E53" s="391"/>
      <c r="F53" s="391"/>
      <c r="G53" s="391"/>
      <c r="H53" s="391"/>
      <c r="I53" s="391"/>
      <c r="J53" s="391"/>
      <c r="L53" s="161">
        <f>SUM(L54:L56)</f>
        <v>4121</v>
      </c>
      <c r="M53" s="162">
        <f>SUM(M54:M56)</f>
        <v>8659</v>
      </c>
      <c r="N53" s="162">
        <f>SUM(N54:N56)</f>
        <v>4290</v>
      </c>
      <c r="O53" s="162">
        <f>SUM(O54:O56)</f>
        <v>4369</v>
      </c>
      <c r="P53" s="162">
        <f>SUM(M53/AE53)</f>
        <v>16813.59223300971</v>
      </c>
      <c r="Q53" s="163">
        <f>SUM(M53/L53)</f>
        <v>2.101189031788401</v>
      </c>
      <c r="R53" s="164">
        <f>SUM(R54:R56)</f>
        <v>6</v>
      </c>
      <c r="S53" s="164">
        <f>SUM(S54:S56)</f>
        <v>23</v>
      </c>
      <c r="T53" s="165"/>
      <c r="U53" s="78"/>
      <c r="V53" s="78"/>
      <c r="W53" s="380" t="s">
        <v>39</v>
      </c>
      <c r="X53" s="380"/>
      <c r="Y53" s="380"/>
      <c r="Z53" s="380"/>
      <c r="AA53" s="380"/>
      <c r="AB53" s="380"/>
      <c r="AC53" s="380"/>
      <c r="AD53" s="400"/>
      <c r="AE53" s="382">
        <f>SUM(AE54:AI56)</f>
        <v>0.515</v>
      </c>
      <c r="AF53" s="382"/>
      <c r="AG53" s="382"/>
      <c r="AH53" s="382"/>
      <c r="AI53" s="382"/>
      <c r="AJ53" s="401">
        <f>SUM(AJ54:AJ56)</f>
        <v>4115</v>
      </c>
      <c r="AK53" s="401">
        <f>SUM(AK54:AK56)</f>
        <v>8636</v>
      </c>
      <c r="AL53" s="401">
        <f>SUM(AL54:AL56)</f>
        <v>4294</v>
      </c>
      <c r="AM53" s="401">
        <f>SUM(AM54:AM56)</f>
        <v>4342</v>
      </c>
      <c r="AN53" s="78"/>
    </row>
    <row r="54" spans="3:40" ht="10.5" customHeight="1">
      <c r="C54" s="83"/>
      <c r="D54" s="83"/>
      <c r="E54" s="83"/>
      <c r="F54" s="83"/>
      <c r="G54" s="390" t="s">
        <v>25</v>
      </c>
      <c r="H54" s="390"/>
      <c r="I54" s="390"/>
      <c r="J54" s="390"/>
      <c r="L54" s="167">
        <v>1432</v>
      </c>
      <c r="M54" s="168">
        <f>SUM(N54:O54)</f>
        <v>3189</v>
      </c>
      <c r="N54" s="168">
        <v>1622</v>
      </c>
      <c r="O54" s="168">
        <v>1567</v>
      </c>
      <c r="P54" s="168">
        <f>SUM(M54/AE54)</f>
        <v>14763.888888888889</v>
      </c>
      <c r="Q54" s="169">
        <f>SUM(M54/L54)</f>
        <v>2.22695530726257</v>
      </c>
      <c r="R54" s="170">
        <f aca="true" t="shared" si="9" ref="R54:S56">SUM(L54-AJ54)</f>
        <v>-33</v>
      </c>
      <c r="S54" s="170">
        <f t="shared" si="9"/>
        <v>-35</v>
      </c>
      <c r="T54" s="171"/>
      <c r="U54" s="72"/>
      <c r="V54" s="72"/>
      <c r="W54" s="403"/>
      <c r="X54" s="403"/>
      <c r="Y54" s="403"/>
      <c r="Z54" s="383" t="s">
        <v>25</v>
      </c>
      <c r="AA54" s="383"/>
      <c r="AB54" s="383"/>
      <c r="AC54" s="383"/>
      <c r="AD54" s="404"/>
      <c r="AE54" s="384">
        <v>0.216</v>
      </c>
      <c r="AF54" s="384"/>
      <c r="AG54" s="384"/>
      <c r="AH54" s="384"/>
      <c r="AI54" s="384"/>
      <c r="AJ54" s="414">
        <v>1465</v>
      </c>
      <c r="AK54" s="402">
        <f>SUM(AL54:AM54)</f>
        <v>3224</v>
      </c>
      <c r="AL54" s="414">
        <v>1639</v>
      </c>
      <c r="AM54" s="414">
        <v>1585</v>
      </c>
      <c r="AN54" s="72"/>
    </row>
    <row r="55" spans="3:40" ht="10.5" customHeight="1">
      <c r="C55" s="83"/>
      <c r="D55" s="83"/>
      <c r="E55" s="83"/>
      <c r="F55" s="83"/>
      <c r="G55" s="390" t="s">
        <v>26</v>
      </c>
      <c r="H55" s="390"/>
      <c r="I55" s="390"/>
      <c r="J55" s="390"/>
      <c r="L55" s="167">
        <v>1559</v>
      </c>
      <c r="M55" s="168">
        <f>SUM(N55:O55)</f>
        <v>3066</v>
      </c>
      <c r="N55" s="168">
        <v>1510</v>
      </c>
      <c r="O55" s="168">
        <v>1556</v>
      </c>
      <c r="P55" s="168">
        <f>SUM(M55/AE55)</f>
        <v>18250</v>
      </c>
      <c r="Q55" s="169">
        <f>SUM(M55/L55)</f>
        <v>1.9666452854393843</v>
      </c>
      <c r="R55" s="170">
        <f t="shared" si="9"/>
        <v>20</v>
      </c>
      <c r="S55" s="170">
        <f t="shared" si="9"/>
        <v>24</v>
      </c>
      <c r="T55" s="171"/>
      <c r="U55" s="72"/>
      <c r="V55" s="72"/>
      <c r="W55" s="403"/>
      <c r="X55" s="403"/>
      <c r="Y55" s="403"/>
      <c r="Z55" s="383" t="s">
        <v>26</v>
      </c>
      <c r="AA55" s="383"/>
      <c r="AB55" s="383"/>
      <c r="AC55" s="383"/>
      <c r="AD55" s="404"/>
      <c r="AE55" s="384">
        <v>0.168</v>
      </c>
      <c r="AF55" s="384"/>
      <c r="AG55" s="384"/>
      <c r="AH55" s="384"/>
      <c r="AI55" s="384"/>
      <c r="AJ55" s="414">
        <v>1539</v>
      </c>
      <c r="AK55" s="402">
        <f>SUM(AL55:AM55)</f>
        <v>3042</v>
      </c>
      <c r="AL55" s="414">
        <v>1503</v>
      </c>
      <c r="AM55" s="414">
        <v>1539</v>
      </c>
      <c r="AN55" s="72"/>
    </row>
    <row r="56" spans="3:40" ht="10.5" customHeight="1">
      <c r="C56" s="83"/>
      <c r="D56" s="83"/>
      <c r="E56" s="83"/>
      <c r="F56" s="83"/>
      <c r="G56" s="390" t="s">
        <v>30</v>
      </c>
      <c r="H56" s="390"/>
      <c r="I56" s="390"/>
      <c r="J56" s="390"/>
      <c r="L56" s="167">
        <v>1130</v>
      </c>
      <c r="M56" s="168">
        <f>SUM(N56:O56)</f>
        <v>2404</v>
      </c>
      <c r="N56" s="168">
        <v>1158</v>
      </c>
      <c r="O56" s="168">
        <v>1246</v>
      </c>
      <c r="P56" s="168">
        <f>SUM(M56/AE56)</f>
        <v>18351.14503816794</v>
      </c>
      <c r="Q56" s="169">
        <f>SUM(M56/L56)</f>
        <v>2.127433628318584</v>
      </c>
      <c r="R56" s="170">
        <f t="shared" si="9"/>
        <v>19</v>
      </c>
      <c r="S56" s="170">
        <f t="shared" si="9"/>
        <v>34</v>
      </c>
      <c r="T56" s="171"/>
      <c r="U56" s="72"/>
      <c r="V56" s="72"/>
      <c r="W56" s="403"/>
      <c r="X56" s="403"/>
      <c r="Y56" s="403"/>
      <c r="Z56" s="383" t="s">
        <v>30</v>
      </c>
      <c r="AA56" s="383"/>
      <c r="AB56" s="383"/>
      <c r="AC56" s="383"/>
      <c r="AD56" s="404"/>
      <c r="AE56" s="384">
        <v>0.131</v>
      </c>
      <c r="AF56" s="384"/>
      <c r="AG56" s="384"/>
      <c r="AH56" s="384"/>
      <c r="AI56" s="384"/>
      <c r="AJ56" s="414">
        <v>1111</v>
      </c>
      <c r="AK56" s="402">
        <f>SUM(AL56:AM56)</f>
        <v>2370</v>
      </c>
      <c r="AL56" s="414">
        <v>1152</v>
      </c>
      <c r="AM56" s="414">
        <v>1218</v>
      </c>
      <c r="AN56" s="72"/>
    </row>
    <row r="57" spans="2:40" ht="6" customHeight="1">
      <c r="B57" s="72"/>
      <c r="C57" s="83"/>
      <c r="D57" s="83"/>
      <c r="E57" s="83"/>
      <c r="F57" s="83"/>
      <c r="G57" s="72"/>
      <c r="H57" s="72"/>
      <c r="I57" s="72"/>
      <c r="J57" s="72"/>
      <c r="K57" s="72"/>
      <c r="L57" s="161"/>
      <c r="M57" s="173"/>
      <c r="N57" s="162"/>
      <c r="O57" s="162"/>
      <c r="P57" s="173"/>
      <c r="Q57" s="174"/>
      <c r="R57" s="175"/>
      <c r="S57" s="175"/>
      <c r="T57" s="176"/>
      <c r="U57" s="72"/>
      <c r="V57" s="72"/>
      <c r="W57" s="399"/>
      <c r="X57" s="399"/>
      <c r="Y57" s="399"/>
      <c r="Z57" s="399"/>
      <c r="AA57" s="399"/>
      <c r="AB57" s="399"/>
      <c r="AC57" s="399"/>
      <c r="AD57" s="399"/>
      <c r="AE57" s="399"/>
      <c r="AF57" s="399"/>
      <c r="AG57" s="399"/>
      <c r="AH57" s="399"/>
      <c r="AI57" s="399"/>
      <c r="AJ57" s="402"/>
      <c r="AK57" s="402"/>
      <c r="AL57" s="402"/>
      <c r="AM57" s="402"/>
      <c r="AN57" s="72"/>
    </row>
    <row r="58" spans="2:40" s="77" customFormat="1" ht="10.5" customHeight="1">
      <c r="B58" s="78"/>
      <c r="C58" s="391" t="s">
        <v>40</v>
      </c>
      <c r="D58" s="391"/>
      <c r="E58" s="391"/>
      <c r="F58" s="391"/>
      <c r="G58" s="391"/>
      <c r="H58" s="391"/>
      <c r="I58" s="391"/>
      <c r="J58" s="391"/>
      <c r="K58" s="78"/>
      <c r="L58" s="161">
        <f>SUM(L59:L62)</f>
        <v>5168</v>
      </c>
      <c r="M58" s="177">
        <f>SUM(M59:M62)</f>
        <v>9455</v>
      </c>
      <c r="N58" s="162">
        <f>SUM(N59:N62)</f>
        <v>4621</v>
      </c>
      <c r="O58" s="162">
        <f>SUM(O59:O62)</f>
        <v>4834</v>
      </c>
      <c r="P58" s="162">
        <f>SUM(M58/AE58)</f>
        <v>21057.906458797326</v>
      </c>
      <c r="Q58" s="163">
        <f>SUM(M58/L58)</f>
        <v>1.8295278637770898</v>
      </c>
      <c r="R58" s="178">
        <f>SUM(R59:R62)</f>
        <v>212</v>
      </c>
      <c r="S58" s="178">
        <f>SUM(S59:S62)</f>
        <v>183</v>
      </c>
      <c r="T58" s="179"/>
      <c r="U58" s="78"/>
      <c r="V58" s="78"/>
      <c r="W58" s="380" t="s">
        <v>40</v>
      </c>
      <c r="X58" s="380"/>
      <c r="Y58" s="380"/>
      <c r="Z58" s="380"/>
      <c r="AA58" s="380"/>
      <c r="AB58" s="380"/>
      <c r="AC58" s="380"/>
      <c r="AD58" s="400"/>
      <c r="AE58" s="382">
        <f>SUM(AE59:AI62)</f>
        <v>0.449</v>
      </c>
      <c r="AF58" s="382"/>
      <c r="AG58" s="382"/>
      <c r="AH58" s="382"/>
      <c r="AI58" s="382"/>
      <c r="AJ58" s="401">
        <f>SUM(AJ59:AJ62)</f>
        <v>4956</v>
      </c>
      <c r="AK58" s="401">
        <f>SUM(AK59:AK62)</f>
        <v>9272</v>
      </c>
      <c r="AL58" s="401">
        <f>SUM(AL59:AL62)</f>
        <v>4506</v>
      </c>
      <c r="AM58" s="401">
        <f>SUM(AM59:AM62)</f>
        <v>4766</v>
      </c>
      <c r="AN58" s="78"/>
    </row>
    <row r="59" spans="3:40" ht="10.5" customHeight="1">
      <c r="C59" s="83"/>
      <c r="D59" s="83"/>
      <c r="E59" s="83"/>
      <c r="F59" s="83"/>
      <c r="G59" s="390" t="s">
        <v>25</v>
      </c>
      <c r="H59" s="390"/>
      <c r="I59" s="390"/>
      <c r="J59" s="390"/>
      <c r="L59" s="167">
        <v>1517</v>
      </c>
      <c r="M59" s="168">
        <f>SUM(N59:O59)</f>
        <v>2713</v>
      </c>
      <c r="N59" s="168">
        <v>1356</v>
      </c>
      <c r="O59" s="168">
        <v>1357</v>
      </c>
      <c r="P59" s="168">
        <f>SUM(M59/AE59)</f>
        <v>22237.70491803279</v>
      </c>
      <c r="Q59" s="169">
        <f>SUM(M59/L59)</f>
        <v>1.7883981542518128</v>
      </c>
      <c r="R59" s="170">
        <f aca="true" t="shared" si="10" ref="R59:S62">SUM(L59-AJ59)</f>
        <v>96</v>
      </c>
      <c r="S59" s="170">
        <f t="shared" si="10"/>
        <v>10</v>
      </c>
      <c r="T59" s="171"/>
      <c r="U59" s="72"/>
      <c r="V59" s="72"/>
      <c r="W59" s="403"/>
      <c r="X59" s="403"/>
      <c r="Y59" s="403"/>
      <c r="Z59" s="383" t="s">
        <v>25</v>
      </c>
      <c r="AA59" s="383"/>
      <c r="AB59" s="383"/>
      <c r="AC59" s="383"/>
      <c r="AD59" s="404"/>
      <c r="AE59" s="384">
        <v>0.122</v>
      </c>
      <c r="AF59" s="384"/>
      <c r="AG59" s="384"/>
      <c r="AH59" s="384"/>
      <c r="AI59" s="384"/>
      <c r="AJ59" s="414">
        <v>1421</v>
      </c>
      <c r="AK59" s="402">
        <f>SUM(AL59:AM59)</f>
        <v>2703</v>
      </c>
      <c r="AL59" s="414">
        <v>1335</v>
      </c>
      <c r="AM59" s="414">
        <v>1368</v>
      </c>
      <c r="AN59" s="72"/>
    </row>
    <row r="60" spans="3:40" ht="10.5" customHeight="1">
      <c r="C60" s="83"/>
      <c r="D60" s="83"/>
      <c r="E60" s="83"/>
      <c r="F60" s="83"/>
      <c r="G60" s="390" t="s">
        <v>26</v>
      </c>
      <c r="H60" s="390"/>
      <c r="I60" s="390"/>
      <c r="J60" s="390"/>
      <c r="L60" s="167">
        <v>1296</v>
      </c>
      <c r="M60" s="168">
        <f>SUM(N60:O60)</f>
        <v>2496</v>
      </c>
      <c r="N60" s="168">
        <v>1294</v>
      </c>
      <c r="O60" s="168">
        <v>1202</v>
      </c>
      <c r="P60" s="168">
        <f>SUM(M60/AE60)</f>
        <v>19968</v>
      </c>
      <c r="Q60" s="169">
        <f>SUM(M60/L60)</f>
        <v>1.9259259259259258</v>
      </c>
      <c r="R60" s="170">
        <f t="shared" si="10"/>
        <v>123</v>
      </c>
      <c r="S60" s="170">
        <f t="shared" si="10"/>
        <v>200</v>
      </c>
      <c r="T60" s="171"/>
      <c r="U60" s="72"/>
      <c r="V60" s="72"/>
      <c r="W60" s="403"/>
      <c r="X60" s="403"/>
      <c r="Y60" s="403"/>
      <c r="Z60" s="383" t="s">
        <v>26</v>
      </c>
      <c r="AA60" s="383"/>
      <c r="AB60" s="383"/>
      <c r="AC60" s="383"/>
      <c r="AD60" s="404"/>
      <c r="AE60" s="384">
        <v>0.125</v>
      </c>
      <c r="AF60" s="384"/>
      <c r="AG60" s="384"/>
      <c r="AH60" s="384"/>
      <c r="AI60" s="384"/>
      <c r="AJ60" s="414">
        <v>1173</v>
      </c>
      <c r="AK60" s="402">
        <f>SUM(AL60:AM60)</f>
        <v>2296</v>
      </c>
      <c r="AL60" s="414">
        <v>1191</v>
      </c>
      <c r="AM60" s="414">
        <v>1105</v>
      </c>
      <c r="AN60" s="72"/>
    </row>
    <row r="61" spans="3:40" ht="10.5" customHeight="1">
      <c r="C61" s="83"/>
      <c r="D61" s="83"/>
      <c r="E61" s="83"/>
      <c r="F61" s="83"/>
      <c r="G61" s="390" t="s">
        <v>30</v>
      </c>
      <c r="H61" s="390"/>
      <c r="I61" s="390"/>
      <c r="J61" s="390"/>
      <c r="L61" s="167">
        <v>1042</v>
      </c>
      <c r="M61" s="168">
        <f>SUM(N61:O61)</f>
        <v>1820</v>
      </c>
      <c r="N61" s="168">
        <v>853</v>
      </c>
      <c r="O61" s="168">
        <v>967</v>
      </c>
      <c r="P61" s="168">
        <f>SUM(M61/AE61)</f>
        <v>22750</v>
      </c>
      <c r="Q61" s="169">
        <f>SUM(M61/L61)</f>
        <v>1.7466410748560461</v>
      </c>
      <c r="R61" s="170">
        <f t="shared" si="10"/>
        <v>-3</v>
      </c>
      <c r="S61" s="170">
        <f t="shared" si="10"/>
        <v>-13</v>
      </c>
      <c r="T61" s="171"/>
      <c r="U61" s="72"/>
      <c r="V61" s="72"/>
      <c r="W61" s="403"/>
      <c r="X61" s="403"/>
      <c r="Y61" s="403"/>
      <c r="Z61" s="383" t="s">
        <v>30</v>
      </c>
      <c r="AA61" s="383"/>
      <c r="AB61" s="383"/>
      <c r="AC61" s="383"/>
      <c r="AD61" s="404"/>
      <c r="AE61" s="384">
        <v>0.08</v>
      </c>
      <c r="AF61" s="384"/>
      <c r="AG61" s="384"/>
      <c r="AH61" s="384"/>
      <c r="AI61" s="384"/>
      <c r="AJ61" s="414">
        <v>1045</v>
      </c>
      <c r="AK61" s="402">
        <f>SUM(AL61:AM61)</f>
        <v>1833</v>
      </c>
      <c r="AL61" s="414">
        <v>850</v>
      </c>
      <c r="AM61" s="414">
        <v>983</v>
      </c>
      <c r="AN61" s="72"/>
    </row>
    <row r="62" spans="3:40" ht="10.5" customHeight="1">
      <c r="C62" s="83"/>
      <c r="D62" s="83"/>
      <c r="E62" s="83"/>
      <c r="F62" s="83"/>
      <c r="G62" s="390" t="s">
        <v>33</v>
      </c>
      <c r="H62" s="390"/>
      <c r="I62" s="390"/>
      <c r="J62" s="390"/>
      <c r="L62" s="167">
        <v>1313</v>
      </c>
      <c r="M62" s="168">
        <f>SUM(N62:O62)</f>
        <v>2426</v>
      </c>
      <c r="N62" s="168">
        <v>1118</v>
      </c>
      <c r="O62" s="168">
        <v>1308</v>
      </c>
      <c r="P62" s="168">
        <f>SUM(M62/AE62)</f>
        <v>19885.245901639344</v>
      </c>
      <c r="Q62" s="169">
        <f>SUM(M62/L62)</f>
        <v>1.8476770753998477</v>
      </c>
      <c r="R62" s="170">
        <f t="shared" si="10"/>
        <v>-4</v>
      </c>
      <c r="S62" s="170">
        <f t="shared" si="10"/>
        <v>-14</v>
      </c>
      <c r="T62" s="171"/>
      <c r="U62" s="72"/>
      <c r="V62" s="72"/>
      <c r="W62" s="403"/>
      <c r="X62" s="403"/>
      <c r="Y62" s="403"/>
      <c r="Z62" s="383" t="s">
        <v>33</v>
      </c>
      <c r="AA62" s="383"/>
      <c r="AB62" s="383"/>
      <c r="AC62" s="383"/>
      <c r="AD62" s="404"/>
      <c r="AE62" s="384">
        <v>0.122</v>
      </c>
      <c r="AF62" s="384"/>
      <c r="AG62" s="384"/>
      <c r="AH62" s="384"/>
      <c r="AI62" s="384"/>
      <c r="AJ62" s="414">
        <v>1317</v>
      </c>
      <c r="AK62" s="402">
        <f>SUM(AL62:AM62)</f>
        <v>2440</v>
      </c>
      <c r="AL62" s="414">
        <v>1130</v>
      </c>
      <c r="AM62" s="414">
        <v>1310</v>
      </c>
      <c r="AN62" s="72"/>
    </row>
    <row r="63" spans="3:40" ht="6" customHeight="1">
      <c r="C63" s="83"/>
      <c r="D63" s="83"/>
      <c r="E63" s="83"/>
      <c r="F63" s="83"/>
      <c r="G63" s="83"/>
      <c r="H63" s="83"/>
      <c r="I63" s="83"/>
      <c r="J63" s="83"/>
      <c r="L63" s="161"/>
      <c r="M63" s="168"/>
      <c r="N63" s="162"/>
      <c r="O63" s="162"/>
      <c r="P63" s="168"/>
      <c r="Q63" s="169"/>
      <c r="R63" s="170"/>
      <c r="S63" s="170"/>
      <c r="T63" s="171"/>
      <c r="U63" s="72"/>
      <c r="V63" s="72"/>
      <c r="W63" s="399"/>
      <c r="X63" s="399"/>
      <c r="Y63" s="399"/>
      <c r="Z63" s="399"/>
      <c r="AA63" s="399"/>
      <c r="AB63" s="399"/>
      <c r="AC63" s="399"/>
      <c r="AD63" s="399"/>
      <c r="AE63" s="399"/>
      <c r="AF63" s="399"/>
      <c r="AG63" s="399"/>
      <c r="AH63" s="399"/>
      <c r="AI63" s="399"/>
      <c r="AJ63" s="402"/>
      <c r="AK63" s="402"/>
      <c r="AL63" s="402"/>
      <c r="AM63" s="402"/>
      <c r="AN63" s="72"/>
    </row>
    <row r="64" spans="3:40" s="77" customFormat="1" ht="10.5" customHeight="1">
      <c r="C64" s="391" t="s">
        <v>41</v>
      </c>
      <c r="D64" s="391"/>
      <c r="E64" s="391"/>
      <c r="F64" s="391"/>
      <c r="G64" s="391"/>
      <c r="H64" s="391"/>
      <c r="I64" s="391"/>
      <c r="J64" s="391"/>
      <c r="L64" s="161">
        <f>SUM(L65:L70)</f>
        <v>12481</v>
      </c>
      <c r="M64" s="162">
        <f>SUM(M65:M70)</f>
        <v>23876</v>
      </c>
      <c r="N64" s="162">
        <f>SUM(N65:N70)</f>
        <v>11846</v>
      </c>
      <c r="O64" s="162">
        <f>SUM(O65:O70)</f>
        <v>12030</v>
      </c>
      <c r="P64" s="162">
        <f aca="true" t="shared" si="11" ref="P64:P70">SUM(M64/AE64)</f>
        <v>17214.1312184571</v>
      </c>
      <c r="Q64" s="163">
        <f aca="true" t="shared" si="12" ref="Q64:Q70">SUM(M64/L64)</f>
        <v>1.9129877413668777</v>
      </c>
      <c r="R64" s="164">
        <f>SUM(R65:R70)</f>
        <v>259</v>
      </c>
      <c r="S64" s="164">
        <f>SUM(S65:S70)</f>
        <v>114</v>
      </c>
      <c r="T64" s="165"/>
      <c r="U64" s="78"/>
      <c r="V64" s="78"/>
      <c r="W64" s="380" t="s">
        <v>41</v>
      </c>
      <c r="X64" s="380"/>
      <c r="Y64" s="380"/>
      <c r="Z64" s="380"/>
      <c r="AA64" s="380"/>
      <c r="AB64" s="380"/>
      <c r="AC64" s="380"/>
      <c r="AD64" s="400"/>
      <c r="AE64" s="382">
        <f>SUM(AE65:AI70)</f>
        <v>1.387</v>
      </c>
      <c r="AF64" s="382"/>
      <c r="AG64" s="382"/>
      <c r="AH64" s="382"/>
      <c r="AI64" s="382"/>
      <c r="AJ64" s="401">
        <f>SUM(AJ65:AJ70)</f>
        <v>12222</v>
      </c>
      <c r="AK64" s="401">
        <f>SUM(AK65:AK70)</f>
        <v>23762</v>
      </c>
      <c r="AL64" s="401">
        <f>SUM(AL65:AL70)</f>
        <v>11793</v>
      </c>
      <c r="AM64" s="401">
        <f>SUM(AM65:AM70)</f>
        <v>11969</v>
      </c>
      <c r="AN64" s="78"/>
    </row>
    <row r="65" spans="3:40" ht="10.5" customHeight="1">
      <c r="C65" s="83"/>
      <c r="D65" s="83"/>
      <c r="E65" s="83"/>
      <c r="F65" s="83"/>
      <c r="G65" s="390" t="s">
        <v>25</v>
      </c>
      <c r="H65" s="390"/>
      <c r="I65" s="390"/>
      <c r="J65" s="390"/>
      <c r="L65" s="167">
        <v>2689</v>
      </c>
      <c r="M65" s="168">
        <f aca="true" t="shared" si="13" ref="M65:M70">SUM(N65:O65)</f>
        <v>4623</v>
      </c>
      <c r="N65" s="168">
        <v>2280</v>
      </c>
      <c r="O65" s="168">
        <v>2343</v>
      </c>
      <c r="P65" s="168">
        <f t="shared" si="11"/>
        <v>22441.747572815537</v>
      </c>
      <c r="Q65" s="169">
        <f t="shared" si="12"/>
        <v>1.7192264782447007</v>
      </c>
      <c r="R65" s="170">
        <f aca="true" t="shared" si="14" ref="R65:S70">SUM(L65-AJ65)</f>
        <v>107</v>
      </c>
      <c r="S65" s="170">
        <f t="shared" si="14"/>
        <v>93</v>
      </c>
      <c r="T65" s="171"/>
      <c r="U65" s="72"/>
      <c r="V65" s="72"/>
      <c r="W65" s="403"/>
      <c r="X65" s="403"/>
      <c r="Y65" s="403"/>
      <c r="Z65" s="383" t="s">
        <v>25</v>
      </c>
      <c r="AA65" s="383"/>
      <c r="AB65" s="383"/>
      <c r="AC65" s="383"/>
      <c r="AD65" s="404"/>
      <c r="AE65" s="384">
        <v>0.206</v>
      </c>
      <c r="AF65" s="384"/>
      <c r="AG65" s="384"/>
      <c r="AH65" s="384"/>
      <c r="AI65" s="384"/>
      <c r="AJ65" s="414">
        <v>2582</v>
      </c>
      <c r="AK65" s="402">
        <f aca="true" t="shared" si="15" ref="AK65:AK70">SUM(AL65:AM65)</f>
        <v>4530</v>
      </c>
      <c r="AL65" s="414">
        <v>2223</v>
      </c>
      <c r="AM65" s="414">
        <v>2307</v>
      </c>
      <c r="AN65" s="72"/>
    </row>
    <row r="66" spans="3:40" ht="10.5" customHeight="1">
      <c r="C66" s="83"/>
      <c r="D66" s="83"/>
      <c r="E66" s="83"/>
      <c r="F66" s="83"/>
      <c r="G66" s="390" t="s">
        <v>26</v>
      </c>
      <c r="H66" s="390"/>
      <c r="I66" s="390"/>
      <c r="J66" s="390"/>
      <c r="L66" s="167">
        <v>2273</v>
      </c>
      <c r="M66" s="168">
        <f t="shared" si="13"/>
        <v>4323</v>
      </c>
      <c r="N66" s="168">
        <v>2166</v>
      </c>
      <c r="O66" s="168">
        <v>2157</v>
      </c>
      <c r="P66" s="168">
        <f t="shared" si="11"/>
        <v>17717.2131147541</v>
      </c>
      <c r="Q66" s="169">
        <f t="shared" si="12"/>
        <v>1.9018917729872415</v>
      </c>
      <c r="R66" s="170">
        <f t="shared" si="14"/>
        <v>0</v>
      </c>
      <c r="S66" s="170">
        <f t="shared" si="14"/>
        <v>-36</v>
      </c>
      <c r="T66" s="171"/>
      <c r="U66" s="72"/>
      <c r="V66" s="72"/>
      <c r="W66" s="403"/>
      <c r="X66" s="403"/>
      <c r="Y66" s="403"/>
      <c r="Z66" s="383" t="s">
        <v>26</v>
      </c>
      <c r="AA66" s="383"/>
      <c r="AB66" s="383"/>
      <c r="AC66" s="383"/>
      <c r="AD66" s="404"/>
      <c r="AE66" s="384">
        <v>0.244</v>
      </c>
      <c r="AF66" s="384"/>
      <c r="AG66" s="384"/>
      <c r="AH66" s="384"/>
      <c r="AI66" s="384"/>
      <c r="AJ66" s="414">
        <v>2273</v>
      </c>
      <c r="AK66" s="402">
        <f t="shared" si="15"/>
        <v>4359</v>
      </c>
      <c r="AL66" s="414">
        <v>2180</v>
      </c>
      <c r="AM66" s="414">
        <v>2179</v>
      </c>
      <c r="AN66" s="72"/>
    </row>
    <row r="67" spans="3:40" ht="10.5" customHeight="1">
      <c r="C67" s="83"/>
      <c r="D67" s="83"/>
      <c r="E67" s="83"/>
      <c r="F67" s="83"/>
      <c r="G67" s="390" t="s">
        <v>30</v>
      </c>
      <c r="H67" s="390"/>
      <c r="I67" s="390"/>
      <c r="J67" s="390"/>
      <c r="L67" s="167">
        <v>2343</v>
      </c>
      <c r="M67" s="168">
        <f t="shared" si="13"/>
        <v>4706</v>
      </c>
      <c r="N67" s="168">
        <v>2342</v>
      </c>
      <c r="O67" s="168">
        <v>2364</v>
      </c>
      <c r="P67" s="168">
        <f t="shared" si="11"/>
        <v>16454.545454545456</v>
      </c>
      <c r="Q67" s="169">
        <f t="shared" si="12"/>
        <v>2.008536064874093</v>
      </c>
      <c r="R67" s="170">
        <f t="shared" si="14"/>
        <v>129</v>
      </c>
      <c r="S67" s="170">
        <f t="shared" si="14"/>
        <v>191</v>
      </c>
      <c r="T67" s="171"/>
      <c r="U67" s="72"/>
      <c r="V67" s="72"/>
      <c r="W67" s="403"/>
      <c r="X67" s="403"/>
      <c r="Y67" s="403"/>
      <c r="Z67" s="383" t="s">
        <v>30</v>
      </c>
      <c r="AA67" s="383"/>
      <c r="AB67" s="383"/>
      <c r="AC67" s="383"/>
      <c r="AD67" s="404"/>
      <c r="AE67" s="384">
        <v>0.286</v>
      </c>
      <c r="AF67" s="384"/>
      <c r="AG67" s="384"/>
      <c r="AH67" s="384"/>
      <c r="AI67" s="384"/>
      <c r="AJ67" s="414">
        <v>2214</v>
      </c>
      <c r="AK67" s="402">
        <f t="shared" si="15"/>
        <v>4515</v>
      </c>
      <c r="AL67" s="414">
        <v>2258</v>
      </c>
      <c r="AM67" s="414">
        <v>2257</v>
      </c>
      <c r="AN67" s="72"/>
    </row>
    <row r="68" spans="3:40" ht="10.5" customHeight="1">
      <c r="C68" s="83"/>
      <c r="D68" s="83"/>
      <c r="E68" s="83"/>
      <c r="F68" s="83"/>
      <c r="G68" s="390" t="s">
        <v>33</v>
      </c>
      <c r="H68" s="390"/>
      <c r="I68" s="390"/>
      <c r="J68" s="390"/>
      <c r="L68" s="167">
        <v>1742</v>
      </c>
      <c r="M68" s="168">
        <f t="shared" si="13"/>
        <v>3056</v>
      </c>
      <c r="N68" s="168">
        <v>1467</v>
      </c>
      <c r="O68" s="168">
        <v>1589</v>
      </c>
      <c r="P68" s="168">
        <f t="shared" si="11"/>
        <v>20238.41059602649</v>
      </c>
      <c r="Q68" s="169">
        <f t="shared" si="12"/>
        <v>1.754305396096441</v>
      </c>
      <c r="R68" s="170">
        <f t="shared" si="14"/>
        <v>13</v>
      </c>
      <c r="S68" s="170">
        <f t="shared" si="14"/>
        <v>-35</v>
      </c>
      <c r="T68" s="171"/>
      <c r="U68" s="72"/>
      <c r="V68" s="72"/>
      <c r="W68" s="403"/>
      <c r="X68" s="403"/>
      <c r="Y68" s="403"/>
      <c r="Z68" s="383" t="s">
        <v>33</v>
      </c>
      <c r="AA68" s="383"/>
      <c r="AB68" s="383"/>
      <c r="AC68" s="383"/>
      <c r="AD68" s="404"/>
      <c r="AE68" s="384">
        <v>0.151</v>
      </c>
      <c r="AF68" s="384"/>
      <c r="AG68" s="384"/>
      <c r="AH68" s="384"/>
      <c r="AI68" s="384"/>
      <c r="AJ68" s="414">
        <v>1729</v>
      </c>
      <c r="AK68" s="402">
        <f t="shared" si="15"/>
        <v>3091</v>
      </c>
      <c r="AL68" s="414">
        <v>1488</v>
      </c>
      <c r="AM68" s="414">
        <v>1603</v>
      </c>
      <c r="AN68" s="72"/>
    </row>
    <row r="69" spans="3:40" ht="10.5" customHeight="1">
      <c r="C69" s="83"/>
      <c r="D69" s="83"/>
      <c r="E69" s="83"/>
      <c r="F69" s="83"/>
      <c r="G69" s="390" t="s">
        <v>36</v>
      </c>
      <c r="H69" s="390"/>
      <c r="I69" s="390"/>
      <c r="J69" s="390"/>
      <c r="L69" s="167">
        <v>1817</v>
      </c>
      <c r="M69" s="168">
        <f t="shared" si="13"/>
        <v>3632</v>
      </c>
      <c r="N69" s="168">
        <v>1856</v>
      </c>
      <c r="O69" s="168">
        <v>1776</v>
      </c>
      <c r="P69" s="168">
        <f t="shared" si="11"/>
        <v>15070.539419087138</v>
      </c>
      <c r="Q69" s="347">
        <f t="shared" si="12"/>
        <v>1.9988992845349478</v>
      </c>
      <c r="R69" s="170">
        <f t="shared" si="14"/>
        <v>-17</v>
      </c>
      <c r="S69" s="170">
        <f t="shared" si="14"/>
        <v>-81</v>
      </c>
      <c r="T69" s="171"/>
      <c r="U69" s="72"/>
      <c r="V69" s="72"/>
      <c r="W69" s="403"/>
      <c r="X69" s="403"/>
      <c r="Y69" s="403"/>
      <c r="Z69" s="383" t="s">
        <v>36</v>
      </c>
      <c r="AA69" s="383"/>
      <c r="AB69" s="383"/>
      <c r="AC69" s="383"/>
      <c r="AD69" s="404"/>
      <c r="AE69" s="384">
        <v>0.241</v>
      </c>
      <c r="AF69" s="384"/>
      <c r="AG69" s="384"/>
      <c r="AH69" s="384"/>
      <c r="AI69" s="384"/>
      <c r="AJ69" s="414">
        <v>1834</v>
      </c>
      <c r="AK69" s="402">
        <f t="shared" si="15"/>
        <v>3713</v>
      </c>
      <c r="AL69" s="414">
        <v>1910</v>
      </c>
      <c r="AM69" s="414">
        <v>1803</v>
      </c>
      <c r="AN69" s="72"/>
    </row>
    <row r="70" spans="3:40" ht="10.5" customHeight="1">
      <c r="C70" s="83"/>
      <c r="D70" s="83"/>
      <c r="E70" s="83"/>
      <c r="F70" s="83"/>
      <c r="G70" s="390" t="s">
        <v>37</v>
      </c>
      <c r="H70" s="390"/>
      <c r="I70" s="390"/>
      <c r="J70" s="390"/>
      <c r="L70" s="167">
        <v>1617</v>
      </c>
      <c r="M70" s="168">
        <f t="shared" si="13"/>
        <v>3536</v>
      </c>
      <c r="N70" s="168">
        <v>1735</v>
      </c>
      <c r="O70" s="168">
        <v>1801</v>
      </c>
      <c r="P70" s="168">
        <f t="shared" si="11"/>
        <v>13652.509652509652</v>
      </c>
      <c r="Q70" s="169">
        <f t="shared" si="12"/>
        <v>2.186765615337044</v>
      </c>
      <c r="R70" s="170">
        <f t="shared" si="14"/>
        <v>27</v>
      </c>
      <c r="S70" s="170">
        <f t="shared" si="14"/>
        <v>-18</v>
      </c>
      <c r="T70" s="171"/>
      <c r="U70" s="72"/>
      <c r="V70" s="72"/>
      <c r="W70" s="403"/>
      <c r="X70" s="403"/>
      <c r="Y70" s="403"/>
      <c r="Z70" s="383" t="s">
        <v>37</v>
      </c>
      <c r="AA70" s="383"/>
      <c r="AB70" s="383"/>
      <c r="AC70" s="383"/>
      <c r="AD70" s="404"/>
      <c r="AE70" s="384">
        <v>0.259</v>
      </c>
      <c r="AF70" s="384"/>
      <c r="AG70" s="384"/>
      <c r="AH70" s="384"/>
      <c r="AI70" s="384"/>
      <c r="AJ70" s="414">
        <v>1590</v>
      </c>
      <c r="AK70" s="402">
        <f t="shared" si="15"/>
        <v>3554</v>
      </c>
      <c r="AL70" s="414">
        <v>1734</v>
      </c>
      <c r="AM70" s="414">
        <v>1820</v>
      </c>
      <c r="AN70" s="72"/>
    </row>
    <row r="71" spans="3:40" ht="6" customHeight="1">
      <c r="C71" s="83"/>
      <c r="D71" s="83"/>
      <c r="E71" s="83"/>
      <c r="F71" s="83"/>
      <c r="G71" s="83"/>
      <c r="H71" s="83"/>
      <c r="I71" s="83"/>
      <c r="J71" s="83"/>
      <c r="L71" s="161"/>
      <c r="M71" s="168"/>
      <c r="N71" s="162"/>
      <c r="O71" s="162"/>
      <c r="P71" s="168"/>
      <c r="Q71" s="169"/>
      <c r="R71" s="170"/>
      <c r="S71" s="170"/>
      <c r="T71" s="171"/>
      <c r="U71" s="72"/>
      <c r="V71" s="72"/>
      <c r="W71" s="399"/>
      <c r="X71" s="399"/>
      <c r="Y71" s="399"/>
      <c r="Z71" s="399"/>
      <c r="AA71" s="399"/>
      <c r="AB71" s="399"/>
      <c r="AC71" s="399"/>
      <c r="AD71" s="399"/>
      <c r="AE71" s="399"/>
      <c r="AF71" s="399"/>
      <c r="AG71" s="399"/>
      <c r="AH71" s="399"/>
      <c r="AI71" s="399"/>
      <c r="AJ71" s="402"/>
      <c r="AK71" s="402"/>
      <c r="AL71" s="402"/>
      <c r="AM71" s="402"/>
      <c r="AN71" s="72"/>
    </row>
    <row r="72" spans="3:40" s="77" customFormat="1" ht="10.5" customHeight="1">
      <c r="C72" s="391" t="s">
        <v>42</v>
      </c>
      <c r="D72" s="391"/>
      <c r="E72" s="391"/>
      <c r="F72" s="391"/>
      <c r="G72" s="391"/>
      <c r="H72" s="391"/>
      <c r="I72" s="391"/>
      <c r="J72" s="391"/>
      <c r="L72" s="161">
        <f>SUM(L73:L76)</f>
        <v>7751</v>
      </c>
      <c r="M72" s="162">
        <f>SUM(M73:M76)</f>
        <v>13848</v>
      </c>
      <c r="N72" s="162">
        <f>SUM(N73:N76)</f>
        <v>6923</v>
      </c>
      <c r="O72" s="162">
        <f>SUM(O73:O76)</f>
        <v>6925</v>
      </c>
      <c r="P72" s="162">
        <f>SUM(M72/AE72)</f>
        <v>17418.867924528302</v>
      </c>
      <c r="Q72" s="163">
        <f>SUM(M72/L72)</f>
        <v>1.7866081795897304</v>
      </c>
      <c r="R72" s="164">
        <f>SUM(R73:R76)</f>
        <v>211</v>
      </c>
      <c r="S72" s="164">
        <f>SUM(S73:S76)</f>
        <v>104</v>
      </c>
      <c r="T72" s="165"/>
      <c r="U72" s="78"/>
      <c r="V72" s="78"/>
      <c r="W72" s="380" t="s">
        <v>42</v>
      </c>
      <c r="X72" s="380"/>
      <c r="Y72" s="380"/>
      <c r="Z72" s="380"/>
      <c r="AA72" s="380"/>
      <c r="AB72" s="380"/>
      <c r="AC72" s="380"/>
      <c r="AD72" s="400"/>
      <c r="AE72" s="382">
        <f>SUM(AE73:AI76)</f>
        <v>0.7949999999999999</v>
      </c>
      <c r="AF72" s="382"/>
      <c r="AG72" s="382"/>
      <c r="AH72" s="382"/>
      <c r="AI72" s="382"/>
      <c r="AJ72" s="401">
        <f>SUM(AJ73:AJ76)</f>
        <v>7540</v>
      </c>
      <c r="AK72" s="401">
        <f>SUM(AK73:AK76)</f>
        <v>13744</v>
      </c>
      <c r="AL72" s="401">
        <f>SUM(AL73:AL76)</f>
        <v>6873</v>
      </c>
      <c r="AM72" s="401">
        <f>SUM(AM73:AM76)</f>
        <v>6871</v>
      </c>
      <c r="AN72" s="78"/>
    </row>
    <row r="73" spans="3:40" ht="10.5" customHeight="1">
      <c r="C73" s="83"/>
      <c r="D73" s="83"/>
      <c r="E73" s="83"/>
      <c r="F73" s="83"/>
      <c r="G73" s="390" t="s">
        <v>25</v>
      </c>
      <c r="H73" s="390"/>
      <c r="I73" s="390"/>
      <c r="J73" s="390"/>
      <c r="L73" s="167">
        <v>2219</v>
      </c>
      <c r="M73" s="168">
        <f>SUM(N73:O73)</f>
        <v>3815</v>
      </c>
      <c r="N73" s="168">
        <v>1926</v>
      </c>
      <c r="O73" s="168">
        <v>1889</v>
      </c>
      <c r="P73" s="168">
        <f>SUM(M73/AE73)</f>
        <v>18519.417475728158</v>
      </c>
      <c r="Q73" s="169">
        <f>SUM(M73/L73)</f>
        <v>1.7192429022082019</v>
      </c>
      <c r="R73" s="170">
        <f aca="true" t="shared" si="16" ref="R73:S76">SUM(L73-AJ73)</f>
        <v>130</v>
      </c>
      <c r="S73" s="170">
        <f t="shared" si="16"/>
        <v>133</v>
      </c>
      <c r="T73" s="171"/>
      <c r="U73" s="72"/>
      <c r="V73" s="72"/>
      <c r="W73" s="403"/>
      <c r="X73" s="403"/>
      <c r="Y73" s="403"/>
      <c r="Z73" s="383" t="s">
        <v>25</v>
      </c>
      <c r="AA73" s="383"/>
      <c r="AB73" s="383"/>
      <c r="AC73" s="383"/>
      <c r="AD73" s="404"/>
      <c r="AE73" s="384">
        <v>0.206</v>
      </c>
      <c r="AF73" s="384"/>
      <c r="AG73" s="384"/>
      <c r="AH73" s="384"/>
      <c r="AI73" s="384"/>
      <c r="AJ73" s="414">
        <v>2089</v>
      </c>
      <c r="AK73" s="402">
        <f>SUM(AL73:AM73)</f>
        <v>3682</v>
      </c>
      <c r="AL73" s="414">
        <v>1849</v>
      </c>
      <c r="AM73" s="414">
        <v>1833</v>
      </c>
      <c r="AN73" s="72"/>
    </row>
    <row r="74" spans="3:40" ht="10.5" customHeight="1">
      <c r="C74" s="83"/>
      <c r="D74" s="83"/>
      <c r="E74" s="83"/>
      <c r="F74" s="83"/>
      <c r="G74" s="390" t="s">
        <v>26</v>
      </c>
      <c r="H74" s="390"/>
      <c r="I74" s="390"/>
      <c r="J74" s="390"/>
      <c r="L74" s="167">
        <v>1652</v>
      </c>
      <c r="M74" s="168">
        <f>SUM(N74:O74)</f>
        <v>3086</v>
      </c>
      <c r="N74" s="168">
        <v>1524</v>
      </c>
      <c r="O74" s="168">
        <v>1562</v>
      </c>
      <c r="P74" s="168">
        <f>SUM(M74/AE74)</f>
        <v>11514.925373134327</v>
      </c>
      <c r="Q74" s="169">
        <f>SUM(M74/L74)</f>
        <v>1.868038740920097</v>
      </c>
      <c r="R74" s="170">
        <f t="shared" si="16"/>
        <v>10</v>
      </c>
      <c r="S74" s="170">
        <f t="shared" si="16"/>
        <v>-49</v>
      </c>
      <c r="T74" s="171"/>
      <c r="U74" s="72"/>
      <c r="V74" s="72"/>
      <c r="W74" s="403"/>
      <c r="X74" s="403"/>
      <c r="Y74" s="403"/>
      <c r="Z74" s="383" t="s">
        <v>26</v>
      </c>
      <c r="AA74" s="383"/>
      <c r="AB74" s="383"/>
      <c r="AC74" s="383"/>
      <c r="AD74" s="404"/>
      <c r="AE74" s="384">
        <v>0.268</v>
      </c>
      <c r="AF74" s="384"/>
      <c r="AG74" s="384"/>
      <c r="AH74" s="384"/>
      <c r="AI74" s="384"/>
      <c r="AJ74" s="414">
        <v>1642</v>
      </c>
      <c r="AK74" s="402">
        <f>SUM(AL74:AM74)</f>
        <v>3135</v>
      </c>
      <c r="AL74" s="414">
        <v>1545</v>
      </c>
      <c r="AM74" s="414">
        <v>1590</v>
      </c>
      <c r="AN74" s="72"/>
    </row>
    <row r="75" spans="3:40" ht="10.5" customHeight="1">
      <c r="C75" s="83"/>
      <c r="D75" s="83"/>
      <c r="E75" s="83"/>
      <c r="F75" s="83"/>
      <c r="G75" s="390" t="s">
        <v>30</v>
      </c>
      <c r="H75" s="390"/>
      <c r="I75" s="390"/>
      <c r="J75" s="390"/>
      <c r="L75" s="167">
        <v>1979</v>
      </c>
      <c r="M75" s="168">
        <f>SUM(N75:O75)</f>
        <v>3340</v>
      </c>
      <c r="N75" s="168">
        <v>1673</v>
      </c>
      <c r="O75" s="168">
        <v>1667</v>
      </c>
      <c r="P75" s="168">
        <f>SUM(M75/AE75)</f>
        <v>24925.373134328358</v>
      </c>
      <c r="Q75" s="169">
        <f>SUM(M75/L75)</f>
        <v>1.687721071248105</v>
      </c>
      <c r="R75" s="170">
        <f t="shared" si="16"/>
        <v>1</v>
      </c>
      <c r="S75" s="170">
        <f t="shared" si="16"/>
        <v>-63</v>
      </c>
      <c r="T75" s="171"/>
      <c r="U75" s="72"/>
      <c r="V75" s="72"/>
      <c r="W75" s="403"/>
      <c r="X75" s="403"/>
      <c r="Y75" s="403"/>
      <c r="Z75" s="383" t="s">
        <v>30</v>
      </c>
      <c r="AA75" s="383"/>
      <c r="AB75" s="383"/>
      <c r="AC75" s="383"/>
      <c r="AD75" s="404"/>
      <c r="AE75" s="384">
        <v>0.134</v>
      </c>
      <c r="AF75" s="384"/>
      <c r="AG75" s="384"/>
      <c r="AH75" s="384"/>
      <c r="AI75" s="384"/>
      <c r="AJ75" s="414">
        <v>1978</v>
      </c>
      <c r="AK75" s="402">
        <f>SUM(AL75:AM75)</f>
        <v>3403</v>
      </c>
      <c r="AL75" s="414">
        <v>1712</v>
      </c>
      <c r="AM75" s="414">
        <v>1691</v>
      </c>
      <c r="AN75" s="72"/>
    </row>
    <row r="76" spans="3:40" ht="10.5" customHeight="1">
      <c r="C76" s="83"/>
      <c r="D76" s="83"/>
      <c r="E76" s="83"/>
      <c r="F76" s="83"/>
      <c r="G76" s="390" t="s">
        <v>33</v>
      </c>
      <c r="H76" s="390"/>
      <c r="I76" s="390"/>
      <c r="J76" s="390"/>
      <c r="L76" s="167">
        <v>1901</v>
      </c>
      <c r="M76" s="168">
        <f>SUM(N76:O76)</f>
        <v>3607</v>
      </c>
      <c r="N76" s="168">
        <v>1800</v>
      </c>
      <c r="O76" s="168">
        <v>1807</v>
      </c>
      <c r="P76" s="168">
        <f>SUM(M76/AE76)</f>
        <v>19288.770053475935</v>
      </c>
      <c r="Q76" s="169">
        <f>SUM(M76/L76)</f>
        <v>1.8974224092582852</v>
      </c>
      <c r="R76" s="170">
        <f t="shared" si="16"/>
        <v>70</v>
      </c>
      <c r="S76" s="170">
        <f t="shared" si="16"/>
        <v>83</v>
      </c>
      <c r="T76" s="171"/>
      <c r="U76" s="72"/>
      <c r="V76" s="72"/>
      <c r="W76" s="403"/>
      <c r="X76" s="403"/>
      <c r="Y76" s="403"/>
      <c r="Z76" s="383" t="s">
        <v>33</v>
      </c>
      <c r="AA76" s="383"/>
      <c r="AB76" s="383"/>
      <c r="AC76" s="383"/>
      <c r="AD76" s="404"/>
      <c r="AE76" s="384">
        <v>0.187</v>
      </c>
      <c r="AF76" s="384"/>
      <c r="AG76" s="384"/>
      <c r="AH76" s="384"/>
      <c r="AI76" s="384"/>
      <c r="AJ76" s="414">
        <v>1831</v>
      </c>
      <c r="AK76" s="402">
        <f>SUM(AL76:AM76)</f>
        <v>3524</v>
      </c>
      <c r="AL76" s="414">
        <v>1767</v>
      </c>
      <c r="AM76" s="414">
        <v>1757</v>
      </c>
      <c r="AN76" s="72"/>
    </row>
    <row r="77" spans="3:40" ht="6" customHeight="1">
      <c r="C77" s="83"/>
      <c r="D77" s="83"/>
      <c r="E77" s="83"/>
      <c r="F77" s="83"/>
      <c r="G77" s="83"/>
      <c r="H77" s="83"/>
      <c r="I77" s="83"/>
      <c r="J77" s="83"/>
      <c r="L77" s="161"/>
      <c r="M77" s="168"/>
      <c r="N77" s="162"/>
      <c r="O77" s="162"/>
      <c r="P77" s="168"/>
      <c r="Q77" s="169"/>
      <c r="R77" s="170"/>
      <c r="S77" s="170"/>
      <c r="T77" s="171"/>
      <c r="U77" s="72"/>
      <c r="V77" s="72"/>
      <c r="W77" s="399"/>
      <c r="X77" s="399"/>
      <c r="Y77" s="399"/>
      <c r="Z77" s="399"/>
      <c r="AA77" s="399"/>
      <c r="AB77" s="399"/>
      <c r="AC77" s="399"/>
      <c r="AD77" s="399"/>
      <c r="AE77" s="399"/>
      <c r="AF77" s="399"/>
      <c r="AG77" s="399"/>
      <c r="AH77" s="399"/>
      <c r="AI77" s="399"/>
      <c r="AJ77" s="402"/>
      <c r="AK77" s="402"/>
      <c r="AL77" s="402"/>
      <c r="AM77" s="402"/>
      <c r="AN77" s="72"/>
    </row>
    <row r="78" spans="3:40" s="77" customFormat="1" ht="10.5" customHeight="1">
      <c r="C78" s="391" t="s">
        <v>43</v>
      </c>
      <c r="D78" s="391"/>
      <c r="E78" s="391"/>
      <c r="F78" s="391"/>
      <c r="G78" s="391"/>
      <c r="H78" s="391"/>
      <c r="I78" s="391"/>
      <c r="J78" s="391"/>
      <c r="L78" s="161">
        <f>SUM(L79:L82)</f>
        <v>5039</v>
      </c>
      <c r="M78" s="162">
        <f>SUM(M79:M82)</f>
        <v>10114</v>
      </c>
      <c r="N78" s="162">
        <f>SUM(N79:N82)</f>
        <v>4947</v>
      </c>
      <c r="O78" s="162">
        <f>SUM(O79:O82)</f>
        <v>5167</v>
      </c>
      <c r="P78" s="162">
        <f>SUM(M78/AE78)</f>
        <v>13396.026490066226</v>
      </c>
      <c r="Q78" s="163">
        <f>SUM(M78/L78)</f>
        <v>2.00714427465767</v>
      </c>
      <c r="R78" s="164">
        <f>SUM(R79:R82)</f>
        <v>165</v>
      </c>
      <c r="S78" s="164">
        <f>SUM(S79:S82)</f>
        <v>183</v>
      </c>
      <c r="T78" s="165"/>
      <c r="U78" s="78"/>
      <c r="V78" s="78"/>
      <c r="W78" s="380" t="s">
        <v>43</v>
      </c>
      <c r="X78" s="380"/>
      <c r="Y78" s="380"/>
      <c r="Z78" s="380"/>
      <c r="AA78" s="380"/>
      <c r="AB78" s="380"/>
      <c r="AC78" s="380"/>
      <c r="AD78" s="400"/>
      <c r="AE78" s="382">
        <f>SUM(AE79:AI82)</f>
        <v>0.755</v>
      </c>
      <c r="AF78" s="382"/>
      <c r="AG78" s="382"/>
      <c r="AH78" s="382"/>
      <c r="AI78" s="382"/>
      <c r="AJ78" s="401">
        <f>SUM(AJ79:AJ82)</f>
        <v>4874</v>
      </c>
      <c r="AK78" s="401">
        <f>SUM(AK79:AK82)</f>
        <v>9931</v>
      </c>
      <c r="AL78" s="401">
        <f>SUM(AL79:AL82)</f>
        <v>4901</v>
      </c>
      <c r="AM78" s="401">
        <f>SUM(AM79:AM82)</f>
        <v>5030</v>
      </c>
      <c r="AN78" s="78"/>
    </row>
    <row r="79" spans="3:40" ht="10.5" customHeight="1">
      <c r="C79" s="83"/>
      <c r="D79" s="83"/>
      <c r="E79" s="83"/>
      <c r="F79" s="83"/>
      <c r="G79" s="390" t="s">
        <v>25</v>
      </c>
      <c r="H79" s="390"/>
      <c r="I79" s="390"/>
      <c r="J79" s="390"/>
      <c r="L79" s="167">
        <v>955</v>
      </c>
      <c r="M79" s="168">
        <f>SUM(N79:O79)</f>
        <v>1561</v>
      </c>
      <c r="N79" s="168">
        <v>785</v>
      </c>
      <c r="O79" s="168">
        <v>776</v>
      </c>
      <c r="P79" s="168">
        <f>SUM(M79/AE79)</f>
        <v>17153.846153846156</v>
      </c>
      <c r="Q79" s="169">
        <f>SUM(M79/L79)</f>
        <v>1.6345549738219896</v>
      </c>
      <c r="R79" s="170">
        <f aca="true" t="shared" si="17" ref="R79:S82">SUM(L79-AJ79)</f>
        <v>126</v>
      </c>
      <c r="S79" s="170">
        <f t="shared" si="17"/>
        <v>244</v>
      </c>
      <c r="T79" s="171"/>
      <c r="U79" s="72"/>
      <c r="V79" s="72"/>
      <c r="W79" s="403"/>
      <c r="X79" s="403"/>
      <c r="Y79" s="403"/>
      <c r="Z79" s="383" t="s">
        <v>25</v>
      </c>
      <c r="AA79" s="383"/>
      <c r="AB79" s="383"/>
      <c r="AC79" s="383"/>
      <c r="AD79" s="404"/>
      <c r="AE79" s="384">
        <v>0.091</v>
      </c>
      <c r="AF79" s="384"/>
      <c r="AG79" s="384"/>
      <c r="AH79" s="384"/>
      <c r="AI79" s="384"/>
      <c r="AJ79" s="414">
        <v>829</v>
      </c>
      <c r="AK79" s="402">
        <f>SUM(AL79:AM79)</f>
        <v>1317</v>
      </c>
      <c r="AL79" s="414">
        <v>677</v>
      </c>
      <c r="AM79" s="414">
        <v>640</v>
      </c>
      <c r="AN79" s="72"/>
    </row>
    <row r="80" spans="3:40" ht="10.5" customHeight="1">
      <c r="C80" s="83"/>
      <c r="D80" s="83"/>
      <c r="E80" s="83"/>
      <c r="F80" s="83"/>
      <c r="G80" s="390" t="s">
        <v>26</v>
      </c>
      <c r="H80" s="390"/>
      <c r="I80" s="390"/>
      <c r="J80" s="390"/>
      <c r="L80" s="167">
        <v>1110</v>
      </c>
      <c r="M80" s="168">
        <f>SUM(N80:O80)</f>
        <v>2310</v>
      </c>
      <c r="N80" s="168">
        <v>1151</v>
      </c>
      <c r="O80" s="168">
        <v>1159</v>
      </c>
      <c r="P80" s="168">
        <f>SUM(M80/AE80)</f>
        <v>14903.225806451614</v>
      </c>
      <c r="Q80" s="169">
        <f>SUM(M80/L80)</f>
        <v>2.081081081081081</v>
      </c>
      <c r="R80" s="170">
        <f t="shared" si="17"/>
        <v>2</v>
      </c>
      <c r="S80" s="170">
        <f t="shared" si="17"/>
        <v>-9</v>
      </c>
      <c r="T80" s="171"/>
      <c r="U80" s="72"/>
      <c r="V80" s="72"/>
      <c r="W80" s="403"/>
      <c r="X80" s="403"/>
      <c r="Y80" s="403"/>
      <c r="Z80" s="383" t="s">
        <v>26</v>
      </c>
      <c r="AA80" s="383"/>
      <c r="AB80" s="383"/>
      <c r="AC80" s="383"/>
      <c r="AD80" s="404"/>
      <c r="AE80" s="384">
        <v>0.155</v>
      </c>
      <c r="AF80" s="384"/>
      <c r="AG80" s="384"/>
      <c r="AH80" s="384"/>
      <c r="AI80" s="384"/>
      <c r="AJ80" s="414">
        <v>1108</v>
      </c>
      <c r="AK80" s="402">
        <f>SUM(AL80:AM80)</f>
        <v>2319</v>
      </c>
      <c r="AL80" s="414">
        <v>1173</v>
      </c>
      <c r="AM80" s="414">
        <v>1146</v>
      </c>
      <c r="AN80" s="72"/>
    </row>
    <row r="81" spans="3:40" ht="10.5" customHeight="1">
      <c r="C81" s="83"/>
      <c r="D81" s="83"/>
      <c r="E81" s="83"/>
      <c r="F81" s="83"/>
      <c r="G81" s="390" t="s">
        <v>30</v>
      </c>
      <c r="H81" s="390"/>
      <c r="I81" s="390"/>
      <c r="J81" s="390"/>
      <c r="L81" s="167">
        <v>1190</v>
      </c>
      <c r="M81" s="168">
        <f>SUM(N81:O81)</f>
        <v>2415</v>
      </c>
      <c r="N81" s="168">
        <v>1155</v>
      </c>
      <c r="O81" s="168">
        <v>1260</v>
      </c>
      <c r="P81" s="168">
        <f>SUM(M81/AE81)</f>
        <v>8444.055944055945</v>
      </c>
      <c r="Q81" s="169">
        <f>SUM(M81/L81)</f>
        <v>2.0294117647058822</v>
      </c>
      <c r="R81" s="170">
        <f t="shared" si="17"/>
        <v>21</v>
      </c>
      <c r="S81" s="170">
        <f t="shared" si="17"/>
        <v>-15</v>
      </c>
      <c r="T81" s="171"/>
      <c r="U81" s="72"/>
      <c r="V81" s="72"/>
      <c r="W81" s="403"/>
      <c r="X81" s="403"/>
      <c r="Y81" s="403"/>
      <c r="Z81" s="383" t="s">
        <v>30</v>
      </c>
      <c r="AA81" s="383"/>
      <c r="AB81" s="383"/>
      <c r="AC81" s="383"/>
      <c r="AD81" s="404"/>
      <c r="AE81" s="384">
        <v>0.286</v>
      </c>
      <c r="AF81" s="384"/>
      <c r="AG81" s="384"/>
      <c r="AH81" s="384"/>
      <c r="AI81" s="384"/>
      <c r="AJ81" s="414">
        <v>1169</v>
      </c>
      <c r="AK81" s="402">
        <f>SUM(AL81:AM81)</f>
        <v>2430</v>
      </c>
      <c r="AL81" s="414">
        <v>1161</v>
      </c>
      <c r="AM81" s="414">
        <v>1269</v>
      </c>
      <c r="AN81" s="72"/>
    </row>
    <row r="82" spans="3:40" ht="10.5" customHeight="1">
      <c r="C82" s="83"/>
      <c r="D82" s="83"/>
      <c r="E82" s="83"/>
      <c r="F82" s="83"/>
      <c r="G82" s="390" t="s">
        <v>33</v>
      </c>
      <c r="H82" s="390"/>
      <c r="I82" s="390"/>
      <c r="J82" s="390"/>
      <c r="L82" s="167">
        <v>1784</v>
      </c>
      <c r="M82" s="168">
        <f>SUM(N82:O82)</f>
        <v>3828</v>
      </c>
      <c r="N82" s="168">
        <v>1856</v>
      </c>
      <c r="O82" s="168">
        <v>1972</v>
      </c>
      <c r="P82" s="168">
        <f>SUM(M82/AE82)</f>
        <v>17165.91928251121</v>
      </c>
      <c r="Q82" s="169">
        <f>SUM(M82/L82)</f>
        <v>2.1457399103139014</v>
      </c>
      <c r="R82" s="170">
        <f t="shared" si="17"/>
        <v>16</v>
      </c>
      <c r="S82" s="170">
        <f t="shared" si="17"/>
        <v>-37</v>
      </c>
      <c r="T82" s="171"/>
      <c r="U82" s="72"/>
      <c r="V82" s="72"/>
      <c r="W82" s="403"/>
      <c r="X82" s="403"/>
      <c r="Y82" s="403"/>
      <c r="Z82" s="383" t="s">
        <v>33</v>
      </c>
      <c r="AA82" s="383"/>
      <c r="AB82" s="383"/>
      <c r="AC82" s="383"/>
      <c r="AD82" s="404"/>
      <c r="AE82" s="384">
        <v>0.223</v>
      </c>
      <c r="AF82" s="384"/>
      <c r="AG82" s="384"/>
      <c r="AH82" s="384"/>
      <c r="AI82" s="384"/>
      <c r="AJ82" s="414">
        <v>1768</v>
      </c>
      <c r="AK82" s="402">
        <f>SUM(AL82:AM82)</f>
        <v>3865</v>
      </c>
      <c r="AL82" s="414">
        <v>1890</v>
      </c>
      <c r="AM82" s="414">
        <v>1975</v>
      </c>
      <c r="AN82" s="72"/>
    </row>
    <row r="83" spans="2:39" s="72" customFormat="1" ht="10.5" customHeight="1">
      <c r="B83" s="86"/>
      <c r="C83" s="180"/>
      <c r="D83" s="180"/>
      <c r="E83" s="180"/>
      <c r="F83" s="180"/>
      <c r="G83" s="180"/>
      <c r="H83" s="180"/>
      <c r="I83" s="180"/>
      <c r="J83" s="180"/>
      <c r="K83" s="86"/>
      <c r="L83" s="181"/>
      <c r="M83" s="88"/>
      <c r="N83" s="88"/>
      <c r="O83" s="88"/>
      <c r="P83" s="88"/>
      <c r="Q83" s="88"/>
      <c r="R83" s="88"/>
      <c r="S83" s="88"/>
      <c r="T83" s="73"/>
      <c r="W83" s="399"/>
      <c r="X83" s="399"/>
      <c r="Y83" s="399"/>
      <c r="Z83" s="399"/>
      <c r="AA83" s="399"/>
      <c r="AB83" s="399"/>
      <c r="AC83" s="399"/>
      <c r="AD83" s="399"/>
      <c r="AE83" s="399"/>
      <c r="AF83" s="399"/>
      <c r="AG83" s="399"/>
      <c r="AH83" s="399"/>
      <c r="AI83" s="399"/>
      <c r="AJ83" s="354"/>
      <c r="AK83" s="354"/>
      <c r="AL83" s="354"/>
      <c r="AM83" s="354"/>
    </row>
    <row r="84" spans="2:39" ht="10.5" customHeight="1">
      <c r="B84" s="381" t="s">
        <v>44</v>
      </c>
      <c r="C84" s="381"/>
      <c r="D84" s="381"/>
      <c r="E84" s="182" t="s">
        <v>433</v>
      </c>
      <c r="F84" s="72" t="s">
        <v>432</v>
      </c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V84" s="72"/>
      <c r="W84" s="399"/>
      <c r="X84" s="399"/>
      <c r="Y84" s="399"/>
      <c r="Z84" s="399"/>
      <c r="AA84" s="399"/>
      <c r="AB84" s="399"/>
      <c r="AC84" s="399"/>
      <c r="AD84" s="399"/>
      <c r="AE84" s="399"/>
      <c r="AF84" s="399"/>
      <c r="AG84" s="399"/>
      <c r="AH84" s="399"/>
      <c r="AI84" s="399"/>
      <c r="AJ84" s="399"/>
      <c r="AK84" s="399"/>
      <c r="AL84" s="399"/>
      <c r="AM84" s="399"/>
    </row>
    <row r="85" spans="22:39" ht="11.25" customHeight="1">
      <c r="V85" s="72"/>
      <c r="W85" s="399"/>
      <c r="X85" s="399"/>
      <c r="Y85" s="399"/>
      <c r="Z85" s="399"/>
      <c r="AA85" s="399"/>
      <c r="AB85" s="399"/>
      <c r="AC85" s="399"/>
      <c r="AD85" s="399"/>
      <c r="AE85" s="399"/>
      <c r="AF85" s="399"/>
      <c r="AG85" s="399"/>
      <c r="AH85" s="399"/>
      <c r="AI85" s="399"/>
      <c r="AJ85" s="399"/>
      <c r="AK85" s="399"/>
      <c r="AL85" s="399"/>
      <c r="AM85" s="399"/>
    </row>
    <row r="86" spans="2:39" ht="11.25" customHeight="1">
      <c r="B86" s="83"/>
      <c r="C86" s="83"/>
      <c r="D86" s="83"/>
      <c r="E86" s="83"/>
      <c r="F86" s="83"/>
      <c r="G86" s="83"/>
      <c r="H86" s="83"/>
      <c r="I86" s="83"/>
      <c r="V86" s="72"/>
      <c r="W86" s="399"/>
      <c r="X86" s="399"/>
      <c r="Y86" s="399"/>
      <c r="Z86" s="399"/>
      <c r="AA86" s="399"/>
      <c r="AB86" s="399"/>
      <c r="AC86" s="399"/>
      <c r="AD86" s="399"/>
      <c r="AE86" s="399"/>
      <c r="AF86" s="399"/>
      <c r="AG86" s="399"/>
      <c r="AH86" s="399"/>
      <c r="AI86" s="399"/>
      <c r="AJ86" s="399"/>
      <c r="AK86" s="399"/>
      <c r="AL86" s="399"/>
      <c r="AM86" s="399"/>
    </row>
    <row r="87" spans="2:39" ht="11.25" customHeight="1">
      <c r="B87" s="83"/>
      <c r="C87" s="83"/>
      <c r="D87" s="83"/>
      <c r="E87" s="83"/>
      <c r="F87" s="83"/>
      <c r="G87" s="83"/>
      <c r="H87" s="83"/>
      <c r="I87" s="83"/>
      <c r="V87" s="72"/>
      <c r="W87" s="399"/>
      <c r="X87" s="399"/>
      <c r="Y87" s="399"/>
      <c r="Z87" s="399"/>
      <c r="AA87" s="399"/>
      <c r="AB87" s="399"/>
      <c r="AC87" s="399"/>
      <c r="AD87" s="399"/>
      <c r="AE87" s="399"/>
      <c r="AF87" s="399"/>
      <c r="AG87" s="399"/>
      <c r="AH87" s="399"/>
      <c r="AI87" s="399"/>
      <c r="AJ87" s="399"/>
      <c r="AK87" s="399"/>
      <c r="AL87" s="399"/>
      <c r="AM87" s="399"/>
    </row>
    <row r="88" spans="2:39" ht="11.25" customHeight="1">
      <c r="B88" s="83"/>
      <c r="C88" s="83"/>
      <c r="D88" s="83"/>
      <c r="E88" s="83"/>
      <c r="F88" s="83"/>
      <c r="G88" s="83"/>
      <c r="H88" s="83"/>
      <c r="I88" s="83"/>
      <c r="V88" s="72"/>
      <c r="W88" s="399"/>
      <c r="X88" s="399"/>
      <c r="Y88" s="399"/>
      <c r="Z88" s="399"/>
      <c r="AA88" s="399"/>
      <c r="AB88" s="399"/>
      <c r="AC88" s="399"/>
      <c r="AD88" s="399"/>
      <c r="AE88" s="399"/>
      <c r="AF88" s="399"/>
      <c r="AG88" s="399"/>
      <c r="AH88" s="399"/>
      <c r="AI88" s="399"/>
      <c r="AJ88" s="399"/>
      <c r="AK88" s="399"/>
      <c r="AL88" s="399"/>
      <c r="AM88" s="399"/>
    </row>
    <row r="89" spans="2:39" ht="11.25" customHeight="1">
      <c r="B89" s="83"/>
      <c r="C89" s="83"/>
      <c r="D89" s="83"/>
      <c r="E89" s="83"/>
      <c r="F89" s="83"/>
      <c r="G89" s="83"/>
      <c r="H89" s="83"/>
      <c r="I89" s="83"/>
      <c r="V89" s="72"/>
      <c r="W89" s="399"/>
      <c r="X89" s="399"/>
      <c r="Y89" s="399"/>
      <c r="Z89" s="399"/>
      <c r="AA89" s="399"/>
      <c r="AB89" s="399"/>
      <c r="AC89" s="399"/>
      <c r="AD89" s="399"/>
      <c r="AE89" s="399"/>
      <c r="AF89" s="399"/>
      <c r="AG89" s="399"/>
      <c r="AH89" s="399"/>
      <c r="AI89" s="399"/>
      <c r="AJ89" s="399"/>
      <c r="AK89" s="399"/>
      <c r="AL89" s="399"/>
      <c r="AM89" s="399"/>
    </row>
    <row r="90" spans="3:39" ht="11.25" customHeight="1">
      <c r="C90" s="386" t="s">
        <v>183</v>
      </c>
      <c r="D90" s="386"/>
      <c r="E90" s="386"/>
      <c r="F90" s="386"/>
      <c r="G90" s="386"/>
      <c r="H90" s="386"/>
      <c r="I90" s="386"/>
      <c r="J90" s="386"/>
      <c r="K90" s="397"/>
      <c r="L90" s="396">
        <f>SUM(L10,L14,L18,L20,L25,L29,L35,L40,L48,L53,L58,L64,L72,L78)</f>
        <v>73915</v>
      </c>
      <c r="M90" s="395">
        <f>SUM(M10,M14,M18,M20,M25,M29,M35,M40,M48,M53,M58,M64,M72,M78)</f>
        <v>137643</v>
      </c>
      <c r="N90" s="395">
        <f>SUM(N10,N14,N18,N20,N25,N29,N35,N40,N48,N53,N58,N64,N72,N78)</f>
        <v>68273</v>
      </c>
      <c r="O90" s="395">
        <f>SUM(O10,O14,O18,O20,O25,O29,O35,O40,O48,O53,O58,O64,O72,O78)</f>
        <v>69370</v>
      </c>
      <c r="P90" s="395">
        <f>SUM(P10,P14,P18,P20,P25,P29,P35,P40,P48,P53,P58,P64,P72,P78)</f>
        <v>240989.13332517014</v>
      </c>
      <c r="Q90" s="395"/>
      <c r="R90" s="395">
        <f>SUM(R10,R14,R18,R20,R25,R29,R35,R40,R48,R53,R58,R64,R72,R78)</f>
        <v>2107</v>
      </c>
      <c r="S90" s="395">
        <f>SUM(S10,S14,S18,S20,S25,S29,S35,S40,S48,S53,S58,S64,S72,S78)</f>
        <v>1991</v>
      </c>
      <c r="T90" s="115"/>
      <c r="V90" s="72"/>
      <c r="W90" s="383"/>
      <c r="X90" s="383"/>
      <c r="Y90" s="383"/>
      <c r="Z90" s="383"/>
      <c r="AA90" s="383"/>
      <c r="AB90" s="383"/>
      <c r="AC90" s="383"/>
      <c r="AD90" s="404"/>
      <c r="AE90" s="384"/>
      <c r="AF90" s="384"/>
      <c r="AG90" s="384"/>
      <c r="AH90" s="384"/>
      <c r="AI90" s="384"/>
      <c r="AJ90" s="416">
        <f>SUM(AJ10,AJ14,AJ18,AJ20,AJ25,AJ29,AJ35,AJ40,AJ48,AJ53,AJ58,AJ64,AJ72,AJ78)</f>
        <v>71808</v>
      </c>
      <c r="AK90" s="416">
        <f>SUM(AK10,AK14,AK18,AK20,AK25,AK29,AK35,AK40,AK48,AK53,AK58,AK64,AK72,AK78)</f>
        <v>135652</v>
      </c>
      <c r="AL90" s="416">
        <f>SUM(AL10,AL14,AL18,AL20,AL25,AL29,AL35,AL40,AL48,AL53,AL58,AL64,AL72,AL78)</f>
        <v>67366</v>
      </c>
      <c r="AM90" s="416">
        <f>SUM(AM10,AM14,AM18,AM20,AM25,AM29,AM35,AM40,AM48,AM53,AM58,AM64,AM72,AM78)</f>
        <v>68286</v>
      </c>
    </row>
    <row r="91" spans="3:39" ht="11.25" customHeight="1">
      <c r="C91" s="386" t="s">
        <v>604</v>
      </c>
      <c r="D91" s="386"/>
      <c r="E91" s="386"/>
      <c r="F91" s="386"/>
      <c r="G91" s="386"/>
      <c r="H91" s="386"/>
      <c r="I91" s="386"/>
      <c r="J91" s="386"/>
      <c r="K91" s="397"/>
      <c r="L91" s="396">
        <f>SUM('[2]9'!L8+'[2]9'!L15+'[2]9'!L19+'[2]9'!L25+'[2]9'!L31+'[2]9'!L37+'[2]9'!L45+'[2]9'!L53+'[2]9'!L63+'[2]9'!L70)</f>
        <v>84313</v>
      </c>
      <c r="M91" s="396">
        <f>SUM('[2]9'!M8+'[2]9'!M15+'[2]9'!M19+'[2]9'!M25+'[2]9'!M31+'[2]9'!M37+'[2]9'!M45+'[2]9'!M53+'[2]9'!M63+'[2]9'!M70)</f>
        <v>186998</v>
      </c>
      <c r="N91" s="396">
        <f>SUM('[2]9'!N8+'[2]9'!N15+'[2]9'!N19+'[2]9'!N25+'[2]9'!N31+'[2]9'!N37+'[2]9'!N45+'[2]9'!N53+'[2]9'!N63+'[2]9'!N70)</f>
        <v>93481</v>
      </c>
      <c r="O91" s="396">
        <f>SUM('[2]9'!O8+'[2]9'!O15+'[2]9'!O19+'[2]9'!O25+'[2]9'!O31+'[2]9'!O37+'[2]9'!O45+'[2]9'!O53+'[2]9'!O63+'[2]9'!O70)</f>
        <v>93517</v>
      </c>
      <c r="P91" s="396">
        <f>SUM('[2]9'!P90)</f>
        <v>153197.53623414235</v>
      </c>
      <c r="Q91" s="396"/>
      <c r="R91" s="396">
        <f>SUM('[2]9'!R90)</f>
        <v>1025</v>
      </c>
      <c r="S91" s="396">
        <f>SUM('[2]9'!S90)</f>
        <v>494</v>
      </c>
      <c r="T91" s="115"/>
      <c r="V91" s="72"/>
      <c r="W91" s="383"/>
      <c r="X91" s="383"/>
      <c r="Y91" s="383"/>
      <c r="Z91" s="383"/>
      <c r="AA91" s="383"/>
      <c r="AB91" s="383"/>
      <c r="AC91" s="383"/>
      <c r="AD91" s="404"/>
      <c r="AE91" s="384"/>
      <c r="AF91" s="384"/>
      <c r="AG91" s="384"/>
      <c r="AH91" s="384"/>
      <c r="AI91" s="384"/>
      <c r="AJ91" s="416">
        <f>SUM('2-3'!AJ90)</f>
        <v>82657</v>
      </c>
      <c r="AK91" s="416">
        <f>SUM('2-3'!AK90)</f>
        <v>186856</v>
      </c>
      <c r="AL91" s="416">
        <f>SUM('2-3'!AL90)</f>
        <v>93462</v>
      </c>
      <c r="AM91" s="416">
        <f>SUM('2-3'!AM90)</f>
        <v>93394</v>
      </c>
    </row>
    <row r="92" spans="3:39" ht="11.25" customHeight="1">
      <c r="C92" s="386" t="s">
        <v>605</v>
      </c>
      <c r="D92" s="386"/>
      <c r="E92" s="386"/>
      <c r="F92" s="386"/>
      <c r="G92" s="386"/>
      <c r="H92" s="386"/>
      <c r="I92" s="386"/>
      <c r="J92" s="386"/>
      <c r="K92" s="397"/>
      <c r="L92" s="396">
        <f>SUM('[2]10'!L8+'[2]10'!L13+'[2]10'!L19+'[2]10'!L25+'[2]10'!L32+'[2]10'!L39+'[2]10'!L47+'[2]10'!L52+'[2]10'!L62+'[2]10'!L72+'[2]10'!L78)</f>
        <v>72708</v>
      </c>
      <c r="M92" s="396">
        <f>SUM('[2]10'!M8+'[2]10'!M13+'[2]10'!M19+'[2]10'!M25+'[2]10'!M32+'[2]10'!M39+'[2]10'!M47+'[2]10'!M52+'[2]10'!M62+'[2]10'!M72+'[2]10'!M78)</f>
        <v>156869</v>
      </c>
      <c r="N92" s="396">
        <f>SUM('[2]10'!N8+'[2]10'!N13+'[2]10'!N19+'[2]10'!N25+'[2]10'!N32+'[2]10'!N39+'[2]10'!N47+'[2]10'!N52+'[2]10'!N62+'[2]10'!N72+'[2]10'!N78)</f>
        <v>77794</v>
      </c>
      <c r="O92" s="396">
        <f>SUM('[2]10'!O90)</f>
        <v>79075</v>
      </c>
      <c r="P92" s="396">
        <f>SUM('[2]10'!P90)</f>
        <v>141264.00031183037</v>
      </c>
      <c r="Q92" s="396"/>
      <c r="R92" s="396">
        <f>SUM('[2]10'!R90)</f>
        <v>1118</v>
      </c>
      <c r="S92" s="396">
        <f>SUM('[2]10'!S90)</f>
        <v>1318</v>
      </c>
      <c r="T92" s="115"/>
      <c r="V92" s="72"/>
      <c r="W92" s="383"/>
      <c r="X92" s="383"/>
      <c r="Y92" s="383"/>
      <c r="Z92" s="383"/>
      <c r="AA92" s="383"/>
      <c r="AB92" s="383"/>
      <c r="AC92" s="383"/>
      <c r="AD92" s="404"/>
      <c r="AE92" s="384"/>
      <c r="AF92" s="384"/>
      <c r="AG92" s="384"/>
      <c r="AH92" s="384"/>
      <c r="AI92" s="384"/>
      <c r="AJ92" s="416">
        <f>SUM('2-4'!AJ90)</f>
        <v>70853</v>
      </c>
      <c r="AK92" s="416">
        <f>SUM('2-4'!AK90)</f>
        <v>154944</v>
      </c>
      <c r="AL92" s="416">
        <f>SUM('2-4'!AL90)</f>
        <v>77054</v>
      </c>
      <c r="AM92" s="416">
        <f>SUM('2-4'!AM90)</f>
        <v>77890</v>
      </c>
    </row>
    <row r="93" spans="3:39" ht="11.25" customHeight="1">
      <c r="C93" s="386" t="s">
        <v>606</v>
      </c>
      <c r="D93" s="386"/>
      <c r="E93" s="386"/>
      <c r="F93" s="386"/>
      <c r="G93" s="386"/>
      <c r="H93" s="386"/>
      <c r="I93" s="386"/>
      <c r="J93" s="386"/>
      <c r="K93" s="397"/>
      <c r="L93" s="396">
        <f>SUM('[2]11'!L8+'[2]11'!L16+'[2]11'!L18+'[2]11'!L22+'[2]11'!L28+'[2]11'!L35+'[2]11'!L44+'[2]11'!L46+'[2]11'!L54+'[2]11'!L62+'[2]11'!L70)</f>
        <v>87538</v>
      </c>
      <c r="M93" s="396">
        <f>SUM('[2]11'!M8+'[2]11'!M16+'[2]11'!M18+'[2]11'!M22+'[2]11'!M28+'[2]11'!M35+'[2]11'!M44+'[2]11'!M46+'[2]11'!M54+'[2]11'!M62+'[2]11'!M70)</f>
        <v>196888</v>
      </c>
      <c r="N93" s="396">
        <f>SUM('[2]11'!N8+'[2]11'!N16+'[2]11'!N18+'[2]11'!N22+'[2]11'!N28+'[2]11'!N35+'[2]11'!N44+'[2]11'!N46+'[2]11'!N54+'[2]11'!N62+'[2]11'!N70)</f>
        <v>97344</v>
      </c>
      <c r="O93" s="396">
        <f>SUM('[2]11'!O90)</f>
        <v>99544</v>
      </c>
      <c r="P93" s="396">
        <f>SUM('[2]11'!P90)</f>
        <v>141217.85659591475</v>
      </c>
      <c r="Q93" s="396"/>
      <c r="R93" s="396">
        <f>SUM('[2]11'!R90)</f>
        <v>1597</v>
      </c>
      <c r="S93" s="396">
        <f>SUM('[2]11'!S90)</f>
        <v>2372</v>
      </c>
      <c r="T93" s="115"/>
      <c r="V93" s="72"/>
      <c r="W93" s="383"/>
      <c r="X93" s="383"/>
      <c r="Y93" s="383"/>
      <c r="Z93" s="383"/>
      <c r="AA93" s="383"/>
      <c r="AB93" s="383"/>
      <c r="AC93" s="383"/>
      <c r="AD93" s="404"/>
      <c r="AE93" s="384"/>
      <c r="AF93" s="384"/>
      <c r="AG93" s="384"/>
      <c r="AH93" s="384"/>
      <c r="AI93" s="384"/>
      <c r="AJ93" s="416">
        <f>SUM('2-5'!AJ90)</f>
        <v>85172</v>
      </c>
      <c r="AK93" s="416">
        <f>SUM('2-5'!AK90)</f>
        <v>194033</v>
      </c>
      <c r="AL93" s="416">
        <f>SUM('2-5'!AM90)</f>
        <v>97918</v>
      </c>
      <c r="AM93" s="416">
        <f>SUM('2-5'!AM90)</f>
        <v>97918</v>
      </c>
    </row>
    <row r="94" spans="2:39" ht="11.25" customHeight="1">
      <c r="B94" s="83"/>
      <c r="C94" s="83"/>
      <c r="D94" s="83"/>
      <c r="E94" s="83"/>
      <c r="F94" s="83"/>
      <c r="G94" s="83"/>
      <c r="H94" s="83"/>
      <c r="I94" s="83"/>
      <c r="M94" s="72"/>
      <c r="P94" s="72"/>
      <c r="R94" s="72"/>
      <c r="V94" s="72"/>
      <c r="W94" s="399"/>
      <c r="X94" s="399"/>
      <c r="Y94" s="399"/>
      <c r="Z94" s="399"/>
      <c r="AA94" s="399"/>
      <c r="AB94" s="399"/>
      <c r="AC94" s="399"/>
      <c r="AD94" s="399"/>
      <c r="AE94" s="399"/>
      <c r="AF94" s="399"/>
      <c r="AG94" s="399"/>
      <c r="AH94" s="399"/>
      <c r="AI94" s="399"/>
      <c r="AJ94" s="399"/>
      <c r="AK94" s="399"/>
      <c r="AL94" s="399"/>
      <c r="AM94" s="399"/>
    </row>
    <row r="95" spans="22:39" ht="11.25" customHeight="1">
      <c r="V95" s="72"/>
      <c r="W95" s="72"/>
      <c r="X95" s="72"/>
      <c r="Y95" s="72"/>
      <c r="Z95" s="72"/>
      <c r="AA95" s="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</row>
    <row r="96" spans="22:39" ht="11.25" customHeight="1"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</row>
    <row r="97" spans="22:39" ht="11.25" customHeight="1"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72"/>
      <c r="AG97" s="72"/>
      <c r="AH97" s="72"/>
      <c r="AI97" s="72"/>
      <c r="AJ97" s="72"/>
      <c r="AK97" s="72"/>
      <c r="AL97" s="72"/>
      <c r="AM97" s="72"/>
    </row>
    <row r="98" ht="11.25" customHeight="1"/>
    <row r="99" spans="23:36" ht="11.25" customHeight="1"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</row>
    <row r="100" spans="23:36" ht="11.25" customHeight="1">
      <c r="W100" s="72"/>
      <c r="X100" s="72"/>
      <c r="Y100" s="72"/>
      <c r="Z100" s="72"/>
      <c r="AA100" s="72"/>
      <c r="AB100" s="72"/>
      <c r="AC100" s="72"/>
      <c r="AD100" s="72"/>
      <c r="AE100" s="72"/>
      <c r="AF100" s="72"/>
      <c r="AG100" s="72"/>
      <c r="AH100" s="72"/>
      <c r="AI100" s="72"/>
      <c r="AJ100" s="72"/>
    </row>
    <row r="101" spans="23:36" ht="11.25" customHeight="1"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</row>
    <row r="102" spans="23:36" ht="11.25" customHeight="1"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</row>
    <row r="103" spans="23:36" ht="11.25" customHeight="1"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</row>
    <row r="104" spans="21:36" ht="11.25" customHeight="1">
      <c r="U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  <c r="AG104" s="72"/>
      <c r="AH104" s="72"/>
      <c r="AI104" s="72"/>
      <c r="AJ104" s="72"/>
    </row>
    <row r="105" spans="23:36" ht="11.25" customHeight="1"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  <c r="AJ105" s="72"/>
    </row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</sheetData>
  <mergeCells count="204">
    <mergeCell ref="W90:AC90"/>
    <mergeCell ref="AE90:AI90"/>
    <mergeCell ref="C93:J93"/>
    <mergeCell ref="W93:AC93"/>
    <mergeCell ref="AE93:AI93"/>
    <mergeCell ref="C92:J92"/>
    <mergeCell ref="W92:AC92"/>
    <mergeCell ref="AE92:AI92"/>
    <mergeCell ref="C90:J90"/>
    <mergeCell ref="W91:AC91"/>
    <mergeCell ref="AE91:AI91"/>
    <mergeCell ref="C91:J91"/>
    <mergeCell ref="W8:AC8"/>
    <mergeCell ref="AE8:AI8"/>
    <mergeCell ref="AE76:AI76"/>
    <mergeCell ref="W78:AC78"/>
    <mergeCell ref="AE78:AI78"/>
    <mergeCell ref="Z74:AC74"/>
    <mergeCell ref="AE74:AI74"/>
    <mergeCell ref="Z75:AC75"/>
    <mergeCell ref="W5:AI6"/>
    <mergeCell ref="Z81:AC81"/>
    <mergeCell ref="AE81:AI81"/>
    <mergeCell ref="Z82:AC82"/>
    <mergeCell ref="AE82:AI82"/>
    <mergeCell ref="Z79:AC79"/>
    <mergeCell ref="AE79:AI79"/>
    <mergeCell ref="Z80:AC80"/>
    <mergeCell ref="AE80:AI80"/>
    <mergeCell ref="Z76:AC76"/>
    <mergeCell ref="AE75:AI75"/>
    <mergeCell ref="W72:AC72"/>
    <mergeCell ref="AE72:AI72"/>
    <mergeCell ref="Z73:AC73"/>
    <mergeCell ref="AE73:AI73"/>
    <mergeCell ref="Z69:AC69"/>
    <mergeCell ref="AE69:AI69"/>
    <mergeCell ref="Z70:AC70"/>
    <mergeCell ref="AE70:AI70"/>
    <mergeCell ref="Z67:AC67"/>
    <mergeCell ref="AE67:AI67"/>
    <mergeCell ref="Z68:AC68"/>
    <mergeCell ref="AE68:AI68"/>
    <mergeCell ref="Z65:AC65"/>
    <mergeCell ref="AE65:AI65"/>
    <mergeCell ref="Z66:AC66"/>
    <mergeCell ref="AE66:AI66"/>
    <mergeCell ref="Z62:AC62"/>
    <mergeCell ref="AE62:AI62"/>
    <mergeCell ref="W64:AC64"/>
    <mergeCell ref="AE64:AI64"/>
    <mergeCell ref="Z60:AC60"/>
    <mergeCell ref="AE60:AI60"/>
    <mergeCell ref="Z61:AC61"/>
    <mergeCell ref="AE61:AI61"/>
    <mergeCell ref="W58:AC58"/>
    <mergeCell ref="AE58:AI58"/>
    <mergeCell ref="Z59:AC59"/>
    <mergeCell ref="AE59:AI59"/>
    <mergeCell ref="Z55:AC55"/>
    <mergeCell ref="AE55:AI55"/>
    <mergeCell ref="Z56:AC56"/>
    <mergeCell ref="AE56:AI56"/>
    <mergeCell ref="W53:AC53"/>
    <mergeCell ref="AE53:AI53"/>
    <mergeCell ref="Z54:AC54"/>
    <mergeCell ref="AE54:AI54"/>
    <mergeCell ref="Z50:AC50"/>
    <mergeCell ref="AE50:AI50"/>
    <mergeCell ref="Z51:AC51"/>
    <mergeCell ref="AE51:AI51"/>
    <mergeCell ref="W48:AC48"/>
    <mergeCell ref="AE48:AI48"/>
    <mergeCell ref="Z49:AC49"/>
    <mergeCell ref="AE49:AI49"/>
    <mergeCell ref="Z45:AC45"/>
    <mergeCell ref="AE45:AI45"/>
    <mergeCell ref="Z46:AC46"/>
    <mergeCell ref="AE46:AI46"/>
    <mergeCell ref="Z43:AC43"/>
    <mergeCell ref="AE43:AI43"/>
    <mergeCell ref="Z44:AC44"/>
    <mergeCell ref="AE44:AI44"/>
    <mergeCell ref="Z41:AC41"/>
    <mergeCell ref="AE41:AI41"/>
    <mergeCell ref="Z42:AC42"/>
    <mergeCell ref="AE42:AI42"/>
    <mergeCell ref="Z38:AC38"/>
    <mergeCell ref="AE38:AI38"/>
    <mergeCell ref="W40:AC40"/>
    <mergeCell ref="AE40:AI40"/>
    <mergeCell ref="Z36:AC36"/>
    <mergeCell ref="AE36:AI36"/>
    <mergeCell ref="Z37:AC37"/>
    <mergeCell ref="AE37:AI37"/>
    <mergeCell ref="Z33:AC33"/>
    <mergeCell ref="AE33:AI33"/>
    <mergeCell ref="W35:AC35"/>
    <mergeCell ref="AE35:AI35"/>
    <mergeCell ref="Z31:AC31"/>
    <mergeCell ref="AE31:AI31"/>
    <mergeCell ref="Z32:AC32"/>
    <mergeCell ref="AE32:AI32"/>
    <mergeCell ref="W29:AC29"/>
    <mergeCell ref="AE29:AI29"/>
    <mergeCell ref="Z30:AC30"/>
    <mergeCell ref="AE30:AI30"/>
    <mergeCell ref="Z26:AC26"/>
    <mergeCell ref="AE26:AI26"/>
    <mergeCell ref="Z27:AC27"/>
    <mergeCell ref="AE27:AI27"/>
    <mergeCell ref="Z23:AC23"/>
    <mergeCell ref="AE23:AI23"/>
    <mergeCell ref="W25:AC25"/>
    <mergeCell ref="AE25:AI25"/>
    <mergeCell ref="Z21:AC21"/>
    <mergeCell ref="AE21:AI21"/>
    <mergeCell ref="Z22:AC22"/>
    <mergeCell ref="AE22:AI22"/>
    <mergeCell ref="W18:AC18"/>
    <mergeCell ref="AE18:AI18"/>
    <mergeCell ref="W20:AC20"/>
    <mergeCell ref="AE20:AI20"/>
    <mergeCell ref="Z15:AC15"/>
    <mergeCell ref="AE15:AI15"/>
    <mergeCell ref="Z16:AC16"/>
    <mergeCell ref="AE16:AI16"/>
    <mergeCell ref="C14:J14"/>
    <mergeCell ref="G11:J11"/>
    <mergeCell ref="C10:J10"/>
    <mergeCell ref="AE10:AI10"/>
    <mergeCell ref="Z11:AC11"/>
    <mergeCell ref="AE11:AI11"/>
    <mergeCell ref="Z12:AC12"/>
    <mergeCell ref="AE12:AI12"/>
    <mergeCell ref="W14:AC14"/>
    <mergeCell ref="AE14:AI14"/>
    <mergeCell ref="C20:J20"/>
    <mergeCell ref="C18:J18"/>
    <mergeCell ref="G16:J16"/>
    <mergeCell ref="G15:J15"/>
    <mergeCell ref="C25:J25"/>
    <mergeCell ref="G23:J23"/>
    <mergeCell ref="G22:J22"/>
    <mergeCell ref="G21:J21"/>
    <mergeCell ref="G30:J30"/>
    <mergeCell ref="C29:J29"/>
    <mergeCell ref="G27:J27"/>
    <mergeCell ref="G26:J26"/>
    <mergeCell ref="C35:J35"/>
    <mergeCell ref="G33:J33"/>
    <mergeCell ref="G32:J32"/>
    <mergeCell ref="G31:J31"/>
    <mergeCell ref="C40:J40"/>
    <mergeCell ref="G38:J38"/>
    <mergeCell ref="G37:J37"/>
    <mergeCell ref="G36:J36"/>
    <mergeCell ref="G44:J44"/>
    <mergeCell ref="G43:J43"/>
    <mergeCell ref="G42:J42"/>
    <mergeCell ref="G41:J41"/>
    <mergeCell ref="G49:J49"/>
    <mergeCell ref="C48:J48"/>
    <mergeCell ref="G46:J46"/>
    <mergeCell ref="G45:J45"/>
    <mergeCell ref="G54:J54"/>
    <mergeCell ref="C53:J53"/>
    <mergeCell ref="G51:J51"/>
    <mergeCell ref="G50:J50"/>
    <mergeCell ref="G59:J59"/>
    <mergeCell ref="C58:J58"/>
    <mergeCell ref="G56:J56"/>
    <mergeCell ref="G55:J55"/>
    <mergeCell ref="C64:J64"/>
    <mergeCell ref="G62:J62"/>
    <mergeCell ref="G61:J61"/>
    <mergeCell ref="G60:J60"/>
    <mergeCell ref="G68:J68"/>
    <mergeCell ref="G67:J67"/>
    <mergeCell ref="G66:J66"/>
    <mergeCell ref="G65:J65"/>
    <mergeCell ref="G73:J73"/>
    <mergeCell ref="C72:J72"/>
    <mergeCell ref="G70:J70"/>
    <mergeCell ref="G69:J69"/>
    <mergeCell ref="W10:AC10"/>
    <mergeCell ref="B84:D84"/>
    <mergeCell ref="G82:J82"/>
    <mergeCell ref="G81:J81"/>
    <mergeCell ref="G80:J80"/>
    <mergeCell ref="G79:J79"/>
    <mergeCell ref="C78:J78"/>
    <mergeCell ref="G76:J76"/>
    <mergeCell ref="G75:J75"/>
    <mergeCell ref="G74:J74"/>
    <mergeCell ref="G12:J12"/>
    <mergeCell ref="C8:J8"/>
    <mergeCell ref="B3:S3"/>
    <mergeCell ref="L5:L6"/>
    <mergeCell ref="R5:S5"/>
    <mergeCell ref="B5:K6"/>
    <mergeCell ref="M5:O5"/>
    <mergeCell ref="P5:P6"/>
    <mergeCell ref="Q5:Q6"/>
  </mergeCells>
  <printOptions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57"/>
  <dimension ref="A1:Z89"/>
  <sheetViews>
    <sheetView view="pageBreakPreview" zoomScale="60" workbookViewId="0" topLeftCell="A40">
      <selection activeCell="AD15" sqref="AD15"/>
    </sheetView>
  </sheetViews>
  <sheetFormatPr defaultColWidth="9.00390625" defaultRowHeight="10.5" customHeight="1"/>
  <cols>
    <col min="1" max="1" width="1.37890625" style="2" customWidth="1"/>
    <col min="2" max="13" width="6.875" style="2" customWidth="1"/>
    <col min="14" max="23" width="1.625" style="2" customWidth="1"/>
    <col min="24" max="24" width="1.875" style="2" customWidth="1"/>
    <col min="25" max="25" width="2.125" style="51" customWidth="1"/>
    <col min="26" max="26" width="9.00390625" style="51" customWidth="1"/>
    <col min="27" max="16384" width="9.00390625" style="2" customWidth="1"/>
  </cols>
  <sheetData>
    <row r="1" ht="10.5" customHeight="1">
      <c r="X1" s="38" t="s">
        <v>426</v>
      </c>
    </row>
    <row r="3" spans="1:23" s="4" customFormat="1" ht="18" customHeight="1">
      <c r="A3" s="94"/>
      <c r="B3" s="505" t="s">
        <v>591</v>
      </c>
      <c r="C3" s="505"/>
      <c r="D3" s="505"/>
      <c r="E3" s="505"/>
      <c r="F3" s="505"/>
      <c r="G3" s="505"/>
      <c r="H3" s="505"/>
      <c r="I3" s="505"/>
      <c r="J3" s="505"/>
      <c r="K3" s="505"/>
      <c r="L3" s="505"/>
      <c r="M3" s="505"/>
      <c r="N3" s="505"/>
      <c r="O3" s="505"/>
      <c r="P3" s="505"/>
      <c r="Q3" s="505"/>
      <c r="R3" s="505"/>
      <c r="S3" s="505"/>
      <c r="T3" s="505"/>
      <c r="U3" s="505"/>
      <c r="V3" s="505"/>
      <c r="W3" s="505"/>
    </row>
    <row r="4" spans="1:24" ht="12.75" customHeight="1">
      <c r="A4" s="63"/>
      <c r="B4" s="508" t="s">
        <v>592</v>
      </c>
      <c r="C4" s="508"/>
      <c r="D4" s="508"/>
      <c r="E4" s="508"/>
      <c r="F4" s="508"/>
      <c r="G4" s="508"/>
      <c r="H4" s="508"/>
      <c r="I4" s="508"/>
      <c r="J4" s="508"/>
      <c r="K4" s="508"/>
      <c r="L4" s="508"/>
      <c r="M4" s="508"/>
      <c r="N4" s="508"/>
      <c r="O4" s="508"/>
      <c r="P4" s="508"/>
      <c r="Q4" s="508"/>
      <c r="R4" s="508"/>
      <c r="S4" s="508"/>
      <c r="T4" s="508"/>
      <c r="U4" s="508"/>
      <c r="V4" s="508"/>
      <c r="W4" s="508"/>
      <c r="X4" s="63"/>
    </row>
    <row r="5" spans="1:24" ht="12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</row>
    <row r="6" spans="1:24" ht="15.75" customHeight="1">
      <c r="A6" s="8"/>
      <c r="B6" s="376" t="s">
        <v>17</v>
      </c>
      <c r="C6" s="393"/>
      <c r="D6" s="393" t="s">
        <v>18</v>
      </c>
      <c r="E6" s="393"/>
      <c r="F6" s="393" t="s">
        <v>19</v>
      </c>
      <c r="G6" s="393"/>
      <c r="H6" s="393" t="s">
        <v>20</v>
      </c>
      <c r="I6" s="393"/>
      <c r="J6" s="393" t="s">
        <v>21</v>
      </c>
      <c r="K6" s="393"/>
      <c r="L6" s="393" t="s">
        <v>22</v>
      </c>
      <c r="M6" s="375"/>
      <c r="N6" s="375" t="s">
        <v>11</v>
      </c>
      <c r="O6" s="512"/>
      <c r="P6" s="512"/>
      <c r="Q6" s="512"/>
      <c r="R6" s="512"/>
      <c r="S6" s="512"/>
      <c r="T6" s="512"/>
      <c r="U6" s="512"/>
      <c r="V6" s="512"/>
      <c r="W6" s="512"/>
      <c r="X6" s="8"/>
    </row>
    <row r="7" spans="1:24" ht="15.75" customHeight="1">
      <c r="A7" s="8"/>
      <c r="B7" s="107" t="s">
        <v>97</v>
      </c>
      <c r="C7" s="106" t="s">
        <v>98</v>
      </c>
      <c r="D7" s="106" t="s">
        <v>97</v>
      </c>
      <c r="E7" s="106" t="s">
        <v>98</v>
      </c>
      <c r="F7" s="106" t="s">
        <v>97</v>
      </c>
      <c r="G7" s="106" t="s">
        <v>98</v>
      </c>
      <c r="H7" s="106" t="s">
        <v>97</v>
      </c>
      <c r="I7" s="106" t="s">
        <v>98</v>
      </c>
      <c r="J7" s="106" t="s">
        <v>97</v>
      </c>
      <c r="K7" s="106" t="s">
        <v>98</v>
      </c>
      <c r="L7" s="106" t="s">
        <v>97</v>
      </c>
      <c r="M7" s="119" t="s">
        <v>98</v>
      </c>
      <c r="N7" s="378"/>
      <c r="O7" s="513"/>
      <c r="P7" s="513"/>
      <c r="Q7" s="513"/>
      <c r="R7" s="513"/>
      <c r="S7" s="513"/>
      <c r="T7" s="513"/>
      <c r="U7" s="513"/>
      <c r="V7" s="513"/>
      <c r="W7" s="513"/>
      <c r="X7" s="8"/>
    </row>
    <row r="8" spans="14:23" ht="10.5" customHeight="1">
      <c r="N8" s="10"/>
      <c r="O8" s="7"/>
      <c r="P8" s="7"/>
      <c r="Q8" s="7"/>
      <c r="R8" s="7"/>
      <c r="S8" s="7"/>
      <c r="T8" s="7"/>
      <c r="U8" s="7"/>
      <c r="V8" s="7"/>
      <c r="W8" s="7"/>
    </row>
    <row r="9" spans="1:26" s="11" customFormat="1" ht="10.5" customHeight="1">
      <c r="A9" s="64"/>
      <c r="B9" s="17">
        <f aca="true" t="shared" si="0" ref="B9:M9">SUM(B10:B15)</f>
        <v>584</v>
      </c>
      <c r="C9" s="17">
        <f t="shared" si="0"/>
        <v>532</v>
      </c>
      <c r="D9" s="17">
        <f t="shared" si="0"/>
        <v>720</v>
      </c>
      <c r="E9" s="17">
        <f t="shared" si="0"/>
        <v>622</v>
      </c>
      <c r="F9" s="17">
        <f t="shared" si="0"/>
        <v>729</v>
      </c>
      <c r="G9" s="17">
        <f t="shared" si="0"/>
        <v>738</v>
      </c>
      <c r="H9" s="17">
        <f t="shared" si="0"/>
        <v>760</v>
      </c>
      <c r="I9" s="17">
        <f t="shared" si="0"/>
        <v>657</v>
      </c>
      <c r="J9" s="17">
        <f t="shared" si="0"/>
        <v>648</v>
      </c>
      <c r="K9" s="17">
        <f t="shared" si="0"/>
        <v>586</v>
      </c>
      <c r="L9" s="17">
        <f t="shared" si="0"/>
        <v>543</v>
      </c>
      <c r="M9" s="17">
        <f t="shared" si="0"/>
        <v>492</v>
      </c>
      <c r="N9" s="58"/>
      <c r="O9" s="486" t="s">
        <v>84</v>
      </c>
      <c r="P9" s="486"/>
      <c r="Q9" s="486"/>
      <c r="R9" s="486"/>
      <c r="S9" s="486"/>
      <c r="T9" s="486"/>
      <c r="U9" s="486"/>
      <c r="V9" s="486"/>
      <c r="W9" s="13"/>
      <c r="X9" s="52"/>
      <c r="Y9" s="77"/>
      <c r="Z9" s="77"/>
    </row>
    <row r="10" spans="1:24" ht="10.5" customHeight="1">
      <c r="A10" s="6"/>
      <c r="B10" s="24">
        <v>71</v>
      </c>
      <c r="C10" s="24">
        <v>78</v>
      </c>
      <c r="D10" s="24">
        <v>124</v>
      </c>
      <c r="E10" s="24">
        <v>94</v>
      </c>
      <c r="F10" s="24">
        <v>106</v>
      </c>
      <c r="G10" s="24">
        <v>104</v>
      </c>
      <c r="H10" s="24">
        <v>103</v>
      </c>
      <c r="I10" s="24">
        <v>87</v>
      </c>
      <c r="J10" s="24">
        <v>76</v>
      </c>
      <c r="K10" s="24">
        <v>69</v>
      </c>
      <c r="L10" s="24">
        <v>57</v>
      </c>
      <c r="M10" s="24">
        <v>60</v>
      </c>
      <c r="N10" s="10"/>
      <c r="O10" s="18"/>
      <c r="P10" s="18"/>
      <c r="Q10" s="18"/>
      <c r="R10" s="18"/>
      <c r="S10" s="492" t="s">
        <v>25</v>
      </c>
      <c r="T10" s="492"/>
      <c r="U10" s="492"/>
      <c r="V10" s="492"/>
      <c r="W10" s="18"/>
      <c r="X10" s="33"/>
    </row>
    <row r="11" spans="1:24" ht="10.5" customHeight="1">
      <c r="A11" s="6"/>
      <c r="B11" s="24">
        <v>120</v>
      </c>
      <c r="C11" s="24">
        <v>111</v>
      </c>
      <c r="D11" s="24">
        <v>125</v>
      </c>
      <c r="E11" s="24">
        <v>100</v>
      </c>
      <c r="F11" s="24">
        <v>136</v>
      </c>
      <c r="G11" s="24">
        <v>131</v>
      </c>
      <c r="H11" s="24">
        <v>146</v>
      </c>
      <c r="I11" s="24">
        <v>121</v>
      </c>
      <c r="J11" s="24">
        <v>131</v>
      </c>
      <c r="K11" s="24">
        <v>121</v>
      </c>
      <c r="L11" s="24">
        <v>103</v>
      </c>
      <c r="M11" s="24">
        <v>103</v>
      </c>
      <c r="N11" s="10"/>
      <c r="O11" s="18"/>
      <c r="P11" s="18"/>
      <c r="Q11" s="18"/>
      <c r="R11" s="18"/>
      <c r="S11" s="492" t="s">
        <v>26</v>
      </c>
      <c r="T11" s="492"/>
      <c r="U11" s="492"/>
      <c r="V11" s="492"/>
      <c r="W11" s="18"/>
      <c r="X11" s="33"/>
    </row>
    <row r="12" spans="1:24" ht="10.5" customHeight="1">
      <c r="A12" s="6"/>
      <c r="B12" s="24">
        <v>67</v>
      </c>
      <c r="C12" s="24">
        <v>62</v>
      </c>
      <c r="D12" s="24">
        <v>61</v>
      </c>
      <c r="E12" s="24">
        <v>53</v>
      </c>
      <c r="F12" s="24">
        <v>84</v>
      </c>
      <c r="G12" s="24">
        <v>94</v>
      </c>
      <c r="H12" s="24">
        <v>89</v>
      </c>
      <c r="I12" s="24">
        <v>73</v>
      </c>
      <c r="J12" s="24">
        <v>82</v>
      </c>
      <c r="K12" s="24">
        <v>71</v>
      </c>
      <c r="L12" s="24">
        <v>51</v>
      </c>
      <c r="M12" s="24">
        <v>46</v>
      </c>
      <c r="N12" s="10"/>
      <c r="O12" s="18"/>
      <c r="P12" s="18"/>
      <c r="Q12" s="18"/>
      <c r="R12" s="18"/>
      <c r="S12" s="492" t="s">
        <v>30</v>
      </c>
      <c r="T12" s="492"/>
      <c r="U12" s="492"/>
      <c r="V12" s="492"/>
      <c r="W12" s="18"/>
      <c r="X12" s="33"/>
    </row>
    <row r="13" spans="1:24" ht="10.5" customHeight="1">
      <c r="A13" s="6"/>
      <c r="B13" s="24">
        <v>124</v>
      </c>
      <c r="C13" s="24">
        <v>120</v>
      </c>
      <c r="D13" s="24">
        <v>175</v>
      </c>
      <c r="E13" s="24">
        <v>172</v>
      </c>
      <c r="F13" s="24">
        <v>140</v>
      </c>
      <c r="G13" s="24">
        <v>140</v>
      </c>
      <c r="H13" s="24">
        <v>164</v>
      </c>
      <c r="I13" s="24">
        <v>138</v>
      </c>
      <c r="J13" s="24">
        <v>137</v>
      </c>
      <c r="K13" s="24">
        <v>107</v>
      </c>
      <c r="L13" s="24">
        <v>139</v>
      </c>
      <c r="M13" s="24">
        <v>110</v>
      </c>
      <c r="N13" s="10"/>
      <c r="O13" s="18"/>
      <c r="P13" s="18"/>
      <c r="Q13" s="18"/>
      <c r="R13" s="18"/>
      <c r="S13" s="492" t="s">
        <v>33</v>
      </c>
      <c r="T13" s="492"/>
      <c r="U13" s="492"/>
      <c r="V13" s="492"/>
      <c r="W13" s="18"/>
      <c r="X13" s="33"/>
    </row>
    <row r="14" spans="1:24" ht="10.5" customHeight="1">
      <c r="A14" s="6"/>
      <c r="B14" s="24">
        <v>93</v>
      </c>
      <c r="C14" s="24">
        <v>82</v>
      </c>
      <c r="D14" s="24">
        <v>114</v>
      </c>
      <c r="E14" s="24">
        <v>94</v>
      </c>
      <c r="F14" s="24">
        <v>123</v>
      </c>
      <c r="G14" s="24">
        <v>115</v>
      </c>
      <c r="H14" s="24">
        <v>110</v>
      </c>
      <c r="I14" s="24">
        <v>97</v>
      </c>
      <c r="J14" s="24">
        <v>89</v>
      </c>
      <c r="K14" s="24">
        <v>87</v>
      </c>
      <c r="L14" s="24">
        <v>69</v>
      </c>
      <c r="M14" s="24">
        <v>65</v>
      </c>
      <c r="N14" s="10"/>
      <c r="O14" s="18"/>
      <c r="P14" s="18"/>
      <c r="Q14" s="18"/>
      <c r="R14" s="18"/>
      <c r="S14" s="492" t="s">
        <v>36</v>
      </c>
      <c r="T14" s="492"/>
      <c r="U14" s="492"/>
      <c r="V14" s="492"/>
      <c r="W14" s="18"/>
      <c r="X14" s="33"/>
    </row>
    <row r="15" spans="1:24" ht="10.5" customHeight="1">
      <c r="A15" s="6"/>
      <c r="B15" s="24">
        <v>109</v>
      </c>
      <c r="C15" s="24">
        <v>79</v>
      </c>
      <c r="D15" s="24">
        <v>121</v>
      </c>
      <c r="E15" s="24">
        <v>109</v>
      </c>
      <c r="F15" s="24">
        <v>140</v>
      </c>
      <c r="G15" s="24">
        <v>154</v>
      </c>
      <c r="H15" s="24">
        <v>148</v>
      </c>
      <c r="I15" s="24">
        <v>141</v>
      </c>
      <c r="J15" s="24">
        <v>133</v>
      </c>
      <c r="K15" s="24">
        <v>131</v>
      </c>
      <c r="L15" s="24">
        <v>124</v>
      </c>
      <c r="M15" s="24">
        <v>108</v>
      </c>
      <c r="N15" s="10"/>
      <c r="O15" s="18"/>
      <c r="P15" s="18"/>
      <c r="Q15" s="18"/>
      <c r="R15" s="18"/>
      <c r="S15" s="492" t="s">
        <v>37</v>
      </c>
      <c r="T15" s="492"/>
      <c r="U15" s="492"/>
      <c r="V15" s="492"/>
      <c r="W15" s="18"/>
      <c r="X15" s="33"/>
    </row>
    <row r="16" spans="1:24" ht="6" customHeight="1">
      <c r="A16" s="6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5"/>
      <c r="M16" s="24"/>
      <c r="N16" s="10"/>
      <c r="O16" s="18"/>
      <c r="P16" s="18"/>
      <c r="Q16" s="18"/>
      <c r="R16" s="18"/>
      <c r="S16" s="18"/>
      <c r="T16" s="18"/>
      <c r="U16" s="18"/>
      <c r="V16" s="18"/>
      <c r="W16" s="18"/>
      <c r="X16" s="33"/>
    </row>
    <row r="17" spans="1:26" s="11" customFormat="1" ht="10.5" customHeight="1">
      <c r="A17" s="64"/>
      <c r="B17" s="25">
        <v>147</v>
      </c>
      <c r="C17" s="25">
        <v>142</v>
      </c>
      <c r="D17" s="25">
        <v>167</v>
      </c>
      <c r="E17" s="25">
        <v>147</v>
      </c>
      <c r="F17" s="25">
        <v>170</v>
      </c>
      <c r="G17" s="25">
        <v>150</v>
      </c>
      <c r="H17" s="25">
        <v>171</v>
      </c>
      <c r="I17" s="25">
        <v>171</v>
      </c>
      <c r="J17" s="25">
        <v>150</v>
      </c>
      <c r="K17" s="25">
        <v>192</v>
      </c>
      <c r="L17" s="25">
        <v>171</v>
      </c>
      <c r="M17" s="25">
        <v>155</v>
      </c>
      <c r="N17" s="58"/>
      <c r="O17" s="486" t="s">
        <v>85</v>
      </c>
      <c r="P17" s="486"/>
      <c r="Q17" s="486"/>
      <c r="R17" s="486"/>
      <c r="S17" s="486"/>
      <c r="T17" s="486"/>
      <c r="U17" s="486"/>
      <c r="V17" s="486"/>
      <c r="W17" s="13"/>
      <c r="X17" s="52"/>
      <c r="Y17" s="77"/>
      <c r="Z17" s="77"/>
    </row>
    <row r="18" spans="1:24" ht="6" customHeight="1">
      <c r="A18" s="6"/>
      <c r="B18" s="24"/>
      <c r="C18" s="24"/>
      <c r="D18" s="24"/>
      <c r="E18" s="24"/>
      <c r="F18" s="24"/>
      <c r="G18" s="24"/>
      <c r="I18" s="24"/>
      <c r="J18" s="24"/>
      <c r="K18" s="24"/>
      <c r="L18" s="82"/>
      <c r="M18" s="24"/>
      <c r="N18" s="10"/>
      <c r="O18" s="18"/>
      <c r="P18" s="18"/>
      <c r="Q18" s="18"/>
      <c r="R18" s="18"/>
      <c r="S18" s="18"/>
      <c r="T18" s="18"/>
      <c r="U18" s="18"/>
      <c r="V18" s="18"/>
      <c r="W18" s="18"/>
      <c r="X18" s="33"/>
    </row>
    <row r="19" spans="1:26" s="11" customFormat="1" ht="10.5" customHeight="1">
      <c r="A19" s="64"/>
      <c r="B19" s="17">
        <f aca="true" t="shared" si="1" ref="B19:M19">SUM(B20:B21)</f>
        <v>198</v>
      </c>
      <c r="C19" s="17">
        <f t="shared" si="1"/>
        <v>176</v>
      </c>
      <c r="D19" s="17">
        <f t="shared" si="1"/>
        <v>278</v>
      </c>
      <c r="E19" s="17">
        <f t="shared" si="1"/>
        <v>221</v>
      </c>
      <c r="F19" s="17">
        <f t="shared" si="1"/>
        <v>256</v>
      </c>
      <c r="G19" s="17">
        <f t="shared" si="1"/>
        <v>209</v>
      </c>
      <c r="H19" s="17">
        <f t="shared" si="1"/>
        <v>237</v>
      </c>
      <c r="I19" s="17">
        <f t="shared" si="1"/>
        <v>217</v>
      </c>
      <c r="J19" s="17">
        <f t="shared" si="1"/>
        <v>221</v>
      </c>
      <c r="K19" s="17">
        <f t="shared" si="1"/>
        <v>185</v>
      </c>
      <c r="L19" s="17">
        <f t="shared" si="1"/>
        <v>163</v>
      </c>
      <c r="M19" s="17">
        <f t="shared" si="1"/>
        <v>148</v>
      </c>
      <c r="N19" s="58"/>
      <c r="O19" s="486" t="s">
        <v>86</v>
      </c>
      <c r="P19" s="486"/>
      <c r="Q19" s="486"/>
      <c r="R19" s="486"/>
      <c r="S19" s="486"/>
      <c r="T19" s="486"/>
      <c r="U19" s="486"/>
      <c r="V19" s="486"/>
      <c r="W19" s="13"/>
      <c r="X19" s="52"/>
      <c r="Y19" s="77"/>
      <c r="Z19" s="77"/>
    </row>
    <row r="20" spans="1:24" ht="10.5" customHeight="1">
      <c r="A20" s="6"/>
      <c r="B20" s="24">
        <v>134</v>
      </c>
      <c r="C20" s="24">
        <v>128</v>
      </c>
      <c r="D20" s="24">
        <v>179</v>
      </c>
      <c r="E20" s="24">
        <v>164</v>
      </c>
      <c r="F20" s="24">
        <v>193</v>
      </c>
      <c r="G20" s="24">
        <v>157</v>
      </c>
      <c r="H20" s="37">
        <v>152</v>
      </c>
      <c r="I20" s="24">
        <v>155</v>
      </c>
      <c r="J20" s="24">
        <v>160</v>
      </c>
      <c r="K20" s="24">
        <v>123</v>
      </c>
      <c r="L20" s="24">
        <v>111</v>
      </c>
      <c r="M20" s="24">
        <v>103</v>
      </c>
      <c r="N20" s="10"/>
      <c r="O20" s="18"/>
      <c r="P20" s="18"/>
      <c r="Q20" s="18"/>
      <c r="R20" s="18"/>
      <c r="S20" s="492" t="s">
        <v>25</v>
      </c>
      <c r="T20" s="492"/>
      <c r="U20" s="492"/>
      <c r="V20" s="492"/>
      <c r="W20" s="18"/>
      <c r="X20" s="33"/>
    </row>
    <row r="21" spans="1:24" ht="10.5" customHeight="1">
      <c r="A21" s="6"/>
      <c r="B21" s="24">
        <v>64</v>
      </c>
      <c r="C21" s="24">
        <v>48</v>
      </c>
      <c r="D21" s="24">
        <v>99</v>
      </c>
      <c r="E21" s="24">
        <v>57</v>
      </c>
      <c r="F21" s="24">
        <v>63</v>
      </c>
      <c r="G21" s="24">
        <v>52</v>
      </c>
      <c r="H21" s="24">
        <v>85</v>
      </c>
      <c r="I21" s="24">
        <v>62</v>
      </c>
      <c r="J21" s="24">
        <v>61</v>
      </c>
      <c r="K21" s="24">
        <v>62</v>
      </c>
      <c r="L21" s="24">
        <v>52</v>
      </c>
      <c r="M21" s="24">
        <v>45</v>
      </c>
      <c r="N21" s="10"/>
      <c r="O21" s="18"/>
      <c r="P21" s="18"/>
      <c r="Q21" s="18"/>
      <c r="R21" s="18"/>
      <c r="S21" s="492" t="s">
        <v>26</v>
      </c>
      <c r="T21" s="492"/>
      <c r="U21" s="492"/>
      <c r="V21" s="492"/>
      <c r="W21" s="18"/>
      <c r="X21" s="33"/>
    </row>
    <row r="22" spans="1:24" ht="6" customHeight="1">
      <c r="A22" s="6"/>
      <c r="B22" s="24"/>
      <c r="C22" s="24"/>
      <c r="D22" s="24"/>
      <c r="E22" s="24"/>
      <c r="F22" s="24"/>
      <c r="G22" s="24"/>
      <c r="H22" s="24"/>
      <c r="I22" s="24"/>
      <c r="J22" s="24"/>
      <c r="K22" s="24"/>
      <c r="M22" s="24"/>
      <c r="N22" s="10"/>
      <c r="O22" s="18"/>
      <c r="P22" s="18"/>
      <c r="Q22" s="18"/>
      <c r="R22" s="18"/>
      <c r="S22" s="18"/>
      <c r="T22" s="18"/>
      <c r="U22" s="18"/>
      <c r="V22" s="18"/>
      <c r="W22" s="18"/>
      <c r="X22" s="33"/>
    </row>
    <row r="23" spans="1:26" s="11" customFormat="1" ht="10.5" customHeight="1">
      <c r="A23" s="64"/>
      <c r="B23" s="17">
        <f aca="true" t="shared" si="2" ref="B23:M23">SUM(B24:B27)</f>
        <v>569</v>
      </c>
      <c r="C23" s="17">
        <f t="shared" si="2"/>
        <v>580</v>
      </c>
      <c r="D23" s="17">
        <f t="shared" si="2"/>
        <v>727</v>
      </c>
      <c r="E23" s="17">
        <f t="shared" si="2"/>
        <v>724</v>
      </c>
      <c r="F23" s="17">
        <f t="shared" si="2"/>
        <v>703</v>
      </c>
      <c r="G23" s="17">
        <f t="shared" si="2"/>
        <v>737</v>
      </c>
      <c r="H23" s="17">
        <f t="shared" si="2"/>
        <v>664</v>
      </c>
      <c r="I23" s="17">
        <f t="shared" si="2"/>
        <v>632</v>
      </c>
      <c r="J23" s="17">
        <f t="shared" si="2"/>
        <v>594</v>
      </c>
      <c r="K23" s="17">
        <f t="shared" si="2"/>
        <v>546</v>
      </c>
      <c r="L23" s="17">
        <f t="shared" si="2"/>
        <v>489</v>
      </c>
      <c r="M23" s="17">
        <f t="shared" si="2"/>
        <v>511</v>
      </c>
      <c r="N23" s="58"/>
      <c r="O23" s="486" t="s">
        <v>87</v>
      </c>
      <c r="P23" s="486"/>
      <c r="Q23" s="486"/>
      <c r="R23" s="486"/>
      <c r="S23" s="486"/>
      <c r="T23" s="486"/>
      <c r="U23" s="486"/>
      <c r="V23" s="486"/>
      <c r="W23" s="13"/>
      <c r="X23" s="52"/>
      <c r="Y23" s="77"/>
      <c r="Z23" s="77"/>
    </row>
    <row r="24" spans="1:24" ht="10.5" customHeight="1">
      <c r="A24" s="6"/>
      <c r="B24" s="24">
        <v>85</v>
      </c>
      <c r="C24" s="24">
        <v>97</v>
      </c>
      <c r="D24" s="24">
        <v>102</v>
      </c>
      <c r="E24" s="24">
        <v>114</v>
      </c>
      <c r="F24" s="24">
        <v>120</v>
      </c>
      <c r="G24" s="24">
        <v>128</v>
      </c>
      <c r="H24" s="24">
        <v>115</v>
      </c>
      <c r="I24" s="24">
        <v>91</v>
      </c>
      <c r="J24" s="24">
        <v>90</v>
      </c>
      <c r="K24" s="24">
        <v>63</v>
      </c>
      <c r="L24" s="24">
        <v>73</v>
      </c>
      <c r="M24" s="24">
        <v>82</v>
      </c>
      <c r="N24" s="10"/>
      <c r="O24" s="18"/>
      <c r="P24" s="18"/>
      <c r="Q24" s="18"/>
      <c r="R24" s="18"/>
      <c r="S24" s="492" t="s">
        <v>25</v>
      </c>
      <c r="T24" s="492"/>
      <c r="U24" s="492"/>
      <c r="V24" s="492"/>
      <c r="W24" s="18"/>
      <c r="X24" s="33"/>
    </row>
    <row r="25" spans="1:24" ht="10.5" customHeight="1">
      <c r="A25" s="6"/>
      <c r="B25" s="24">
        <v>153</v>
      </c>
      <c r="C25" s="24">
        <v>177</v>
      </c>
      <c r="D25" s="24">
        <v>201</v>
      </c>
      <c r="E25" s="24">
        <v>220</v>
      </c>
      <c r="F25" s="24">
        <v>181</v>
      </c>
      <c r="G25" s="24">
        <v>174</v>
      </c>
      <c r="H25" s="24">
        <v>144</v>
      </c>
      <c r="I25" s="24">
        <v>170</v>
      </c>
      <c r="J25" s="24">
        <v>150</v>
      </c>
      <c r="K25" s="24">
        <v>163</v>
      </c>
      <c r="L25" s="24">
        <v>140</v>
      </c>
      <c r="M25" s="24">
        <v>133</v>
      </c>
      <c r="N25" s="10"/>
      <c r="O25" s="18"/>
      <c r="P25" s="18"/>
      <c r="Q25" s="18"/>
      <c r="R25" s="18"/>
      <c r="S25" s="492" t="s">
        <v>26</v>
      </c>
      <c r="T25" s="492"/>
      <c r="U25" s="492"/>
      <c r="V25" s="492"/>
      <c r="W25" s="18"/>
      <c r="X25" s="33"/>
    </row>
    <row r="26" spans="1:24" ht="10.5" customHeight="1">
      <c r="A26" s="6"/>
      <c r="B26" s="24">
        <v>135</v>
      </c>
      <c r="C26" s="24">
        <v>107</v>
      </c>
      <c r="D26" s="24">
        <v>182</v>
      </c>
      <c r="E26" s="24">
        <v>133</v>
      </c>
      <c r="F26" s="24">
        <v>144</v>
      </c>
      <c r="G26" s="24">
        <v>154</v>
      </c>
      <c r="H26" s="24">
        <v>152</v>
      </c>
      <c r="I26" s="24">
        <v>117</v>
      </c>
      <c r="J26" s="24">
        <v>115</v>
      </c>
      <c r="K26" s="24">
        <v>101</v>
      </c>
      <c r="L26" s="24">
        <v>94</v>
      </c>
      <c r="M26" s="24">
        <v>100</v>
      </c>
      <c r="N26" s="10"/>
      <c r="O26" s="18"/>
      <c r="P26" s="18"/>
      <c r="Q26" s="18"/>
      <c r="R26" s="18"/>
      <c r="S26" s="492" t="s">
        <v>30</v>
      </c>
      <c r="T26" s="492"/>
      <c r="U26" s="492"/>
      <c r="V26" s="492"/>
      <c r="W26" s="18"/>
      <c r="X26" s="33"/>
    </row>
    <row r="27" spans="1:24" ht="10.5" customHeight="1">
      <c r="A27" s="6"/>
      <c r="B27" s="24">
        <v>196</v>
      </c>
      <c r="C27" s="24">
        <v>199</v>
      </c>
      <c r="D27" s="24">
        <v>242</v>
      </c>
      <c r="E27" s="24">
        <v>257</v>
      </c>
      <c r="F27" s="24">
        <v>258</v>
      </c>
      <c r="G27" s="24">
        <v>281</v>
      </c>
      <c r="H27" s="24">
        <v>253</v>
      </c>
      <c r="I27" s="24">
        <v>254</v>
      </c>
      <c r="J27" s="24">
        <v>239</v>
      </c>
      <c r="K27" s="24">
        <v>219</v>
      </c>
      <c r="L27" s="24">
        <v>182</v>
      </c>
      <c r="M27" s="24">
        <v>196</v>
      </c>
      <c r="N27" s="10"/>
      <c r="O27" s="18"/>
      <c r="P27" s="18"/>
      <c r="Q27" s="18"/>
      <c r="R27" s="18"/>
      <c r="S27" s="492" t="s">
        <v>33</v>
      </c>
      <c r="T27" s="492"/>
      <c r="U27" s="492"/>
      <c r="V27" s="492"/>
      <c r="W27" s="18"/>
      <c r="X27" s="33"/>
    </row>
    <row r="28" spans="1:26" s="7" customFormat="1" ht="6" customHeight="1">
      <c r="A28" s="39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10"/>
      <c r="X28" s="39"/>
      <c r="Y28" s="51"/>
      <c r="Z28" s="51"/>
    </row>
    <row r="29" spans="1:26" s="12" customFormat="1" ht="10.5" customHeight="1">
      <c r="A29" s="65"/>
      <c r="B29" s="17">
        <f aca="true" t="shared" si="3" ref="B29:M29">SUM(B30:B34)</f>
        <v>642</v>
      </c>
      <c r="C29" s="17">
        <f t="shared" si="3"/>
        <v>665</v>
      </c>
      <c r="D29" s="17">
        <f t="shared" si="3"/>
        <v>721</v>
      </c>
      <c r="E29" s="17">
        <f t="shared" si="3"/>
        <v>713</v>
      </c>
      <c r="F29" s="17">
        <f t="shared" si="3"/>
        <v>803</v>
      </c>
      <c r="G29" s="17">
        <f t="shared" si="3"/>
        <v>812</v>
      </c>
      <c r="H29" s="17">
        <f t="shared" si="3"/>
        <v>901</v>
      </c>
      <c r="I29" s="17">
        <f t="shared" si="3"/>
        <v>888</v>
      </c>
      <c r="J29" s="17">
        <f t="shared" si="3"/>
        <v>950</v>
      </c>
      <c r="K29" s="17">
        <f t="shared" si="3"/>
        <v>924</v>
      </c>
      <c r="L29" s="17">
        <f t="shared" si="3"/>
        <v>750</v>
      </c>
      <c r="M29" s="17">
        <f t="shared" si="3"/>
        <v>690</v>
      </c>
      <c r="N29" s="58"/>
      <c r="O29" s="486" t="s">
        <v>88</v>
      </c>
      <c r="P29" s="486"/>
      <c r="Q29" s="486"/>
      <c r="R29" s="486"/>
      <c r="S29" s="486"/>
      <c r="T29" s="486"/>
      <c r="U29" s="486"/>
      <c r="V29" s="486"/>
      <c r="W29" s="13"/>
      <c r="X29" s="52"/>
      <c r="Y29" s="77"/>
      <c r="Z29" s="77"/>
    </row>
    <row r="30" spans="1:24" ht="10.5" customHeight="1">
      <c r="A30" s="6"/>
      <c r="B30" s="24">
        <v>123</v>
      </c>
      <c r="C30" s="24">
        <v>111</v>
      </c>
      <c r="D30" s="24">
        <v>124</v>
      </c>
      <c r="E30" s="24">
        <v>157</v>
      </c>
      <c r="F30" s="24">
        <v>132</v>
      </c>
      <c r="G30" s="24">
        <v>139</v>
      </c>
      <c r="H30" s="24">
        <v>158</v>
      </c>
      <c r="I30" s="24">
        <v>150</v>
      </c>
      <c r="J30" s="24">
        <v>139</v>
      </c>
      <c r="K30" s="24">
        <v>146</v>
      </c>
      <c r="L30" s="24">
        <v>136</v>
      </c>
      <c r="M30" s="24">
        <v>113</v>
      </c>
      <c r="N30" s="10"/>
      <c r="O30" s="18"/>
      <c r="P30" s="18"/>
      <c r="Q30" s="18"/>
      <c r="R30" s="18"/>
      <c r="S30" s="492" t="s">
        <v>25</v>
      </c>
      <c r="T30" s="492"/>
      <c r="U30" s="492"/>
      <c r="V30" s="492"/>
      <c r="W30" s="18"/>
      <c r="X30" s="33"/>
    </row>
    <row r="31" spans="1:24" ht="10.5" customHeight="1">
      <c r="A31" s="6"/>
      <c r="B31" s="24">
        <v>130</v>
      </c>
      <c r="C31" s="24">
        <v>131</v>
      </c>
      <c r="D31" s="24">
        <v>159</v>
      </c>
      <c r="E31" s="24">
        <v>173</v>
      </c>
      <c r="F31" s="24">
        <v>162</v>
      </c>
      <c r="G31" s="24">
        <v>183</v>
      </c>
      <c r="H31" s="24">
        <v>160</v>
      </c>
      <c r="I31" s="24">
        <v>136</v>
      </c>
      <c r="J31" s="24">
        <v>172</v>
      </c>
      <c r="K31" s="24">
        <v>146</v>
      </c>
      <c r="L31" s="24">
        <v>104</v>
      </c>
      <c r="M31" s="24">
        <v>103</v>
      </c>
      <c r="N31" s="10"/>
      <c r="O31" s="18"/>
      <c r="P31" s="18"/>
      <c r="Q31" s="18"/>
      <c r="R31" s="18"/>
      <c r="S31" s="492" t="s">
        <v>26</v>
      </c>
      <c r="T31" s="492"/>
      <c r="U31" s="492"/>
      <c r="V31" s="492"/>
      <c r="W31" s="18"/>
      <c r="X31" s="33"/>
    </row>
    <row r="32" spans="1:24" ht="10.5" customHeight="1">
      <c r="A32" s="6"/>
      <c r="B32" s="24">
        <v>118</v>
      </c>
      <c r="C32" s="24">
        <v>133</v>
      </c>
      <c r="D32" s="24">
        <v>160</v>
      </c>
      <c r="E32" s="24">
        <v>100</v>
      </c>
      <c r="F32" s="24">
        <v>151</v>
      </c>
      <c r="G32" s="24">
        <v>123</v>
      </c>
      <c r="H32" s="24">
        <v>142</v>
      </c>
      <c r="I32" s="24">
        <v>135</v>
      </c>
      <c r="J32" s="24">
        <v>143</v>
      </c>
      <c r="K32" s="24">
        <v>151</v>
      </c>
      <c r="L32" s="24">
        <v>136</v>
      </c>
      <c r="M32" s="24">
        <v>142</v>
      </c>
      <c r="N32" s="10"/>
      <c r="O32" s="18"/>
      <c r="P32" s="18"/>
      <c r="Q32" s="18"/>
      <c r="R32" s="18"/>
      <c r="S32" s="492" t="s">
        <v>30</v>
      </c>
      <c r="T32" s="492"/>
      <c r="U32" s="492"/>
      <c r="V32" s="492"/>
      <c r="W32" s="18"/>
      <c r="X32" s="33"/>
    </row>
    <row r="33" spans="1:24" ht="10.5" customHeight="1">
      <c r="A33" s="6"/>
      <c r="B33" s="24">
        <v>142</v>
      </c>
      <c r="C33" s="24">
        <v>153</v>
      </c>
      <c r="D33" s="24">
        <v>150</v>
      </c>
      <c r="E33" s="24">
        <v>148</v>
      </c>
      <c r="F33" s="24">
        <v>187</v>
      </c>
      <c r="G33" s="24">
        <v>158</v>
      </c>
      <c r="H33" s="24">
        <v>168</v>
      </c>
      <c r="I33" s="24">
        <v>173</v>
      </c>
      <c r="J33" s="24">
        <v>173</v>
      </c>
      <c r="K33" s="24">
        <v>183</v>
      </c>
      <c r="L33" s="24">
        <v>133</v>
      </c>
      <c r="M33" s="24">
        <v>122</v>
      </c>
      <c r="N33" s="10"/>
      <c r="O33" s="18"/>
      <c r="P33" s="18"/>
      <c r="Q33" s="18"/>
      <c r="R33" s="18"/>
      <c r="S33" s="492" t="s">
        <v>33</v>
      </c>
      <c r="T33" s="492"/>
      <c r="U33" s="492"/>
      <c r="V33" s="492"/>
      <c r="W33" s="18"/>
      <c r="X33" s="33"/>
    </row>
    <row r="34" spans="1:24" ht="10.5" customHeight="1">
      <c r="A34" s="6"/>
      <c r="B34" s="24">
        <v>129</v>
      </c>
      <c r="C34" s="24">
        <v>137</v>
      </c>
      <c r="D34" s="24">
        <v>128</v>
      </c>
      <c r="E34" s="24">
        <v>135</v>
      </c>
      <c r="F34" s="24">
        <v>171</v>
      </c>
      <c r="G34" s="24">
        <v>209</v>
      </c>
      <c r="H34" s="24">
        <v>273</v>
      </c>
      <c r="I34" s="24">
        <v>294</v>
      </c>
      <c r="J34" s="24">
        <v>323</v>
      </c>
      <c r="K34" s="24">
        <v>298</v>
      </c>
      <c r="L34" s="24">
        <v>241</v>
      </c>
      <c r="M34" s="24">
        <v>210</v>
      </c>
      <c r="N34" s="10"/>
      <c r="O34" s="18"/>
      <c r="P34" s="18"/>
      <c r="Q34" s="18"/>
      <c r="R34" s="18"/>
      <c r="S34" s="492" t="s">
        <v>36</v>
      </c>
      <c r="T34" s="492"/>
      <c r="U34" s="492"/>
      <c r="V34" s="492"/>
      <c r="W34" s="18"/>
      <c r="X34" s="33"/>
    </row>
    <row r="35" spans="1:24" ht="6" customHeight="1">
      <c r="A35" s="6"/>
      <c r="B35" s="24"/>
      <c r="C35" s="24"/>
      <c r="D35" s="24"/>
      <c r="E35" s="24"/>
      <c r="F35" s="24"/>
      <c r="G35" s="24"/>
      <c r="I35" s="24"/>
      <c r="J35" s="24"/>
      <c r="K35" s="24"/>
      <c r="L35" s="24"/>
      <c r="M35" s="24"/>
      <c r="N35" s="10"/>
      <c r="O35" s="18"/>
      <c r="P35" s="18"/>
      <c r="Q35" s="18"/>
      <c r="R35" s="18"/>
      <c r="S35" s="18"/>
      <c r="T35" s="18"/>
      <c r="U35" s="18"/>
      <c r="V35" s="18"/>
      <c r="W35" s="18"/>
      <c r="X35" s="33"/>
    </row>
    <row r="36" spans="1:26" s="11" customFormat="1" ht="10.5" customHeight="1">
      <c r="A36" s="64"/>
      <c r="B36" s="17">
        <f aca="true" t="shared" si="4" ref="B36:M36">SUM(B37:B43)</f>
        <v>990</v>
      </c>
      <c r="C36" s="17">
        <f t="shared" si="4"/>
        <v>969</v>
      </c>
      <c r="D36" s="17">
        <f t="shared" si="4"/>
        <v>1153</v>
      </c>
      <c r="E36" s="17">
        <f t="shared" si="4"/>
        <v>1207</v>
      </c>
      <c r="F36" s="17">
        <f t="shared" si="4"/>
        <v>1435</v>
      </c>
      <c r="G36" s="17">
        <f t="shared" si="4"/>
        <v>1367</v>
      </c>
      <c r="H36" s="17">
        <f t="shared" si="4"/>
        <v>1290</v>
      </c>
      <c r="I36" s="17">
        <f t="shared" si="4"/>
        <v>1326</v>
      </c>
      <c r="J36" s="17">
        <f t="shared" si="4"/>
        <v>1267</v>
      </c>
      <c r="K36" s="17">
        <f t="shared" si="4"/>
        <v>1177</v>
      </c>
      <c r="L36" s="17">
        <f t="shared" si="4"/>
        <v>1012</v>
      </c>
      <c r="M36" s="17">
        <f t="shared" si="4"/>
        <v>993</v>
      </c>
      <c r="N36" s="58"/>
      <c r="O36" s="486" t="s">
        <v>89</v>
      </c>
      <c r="P36" s="486"/>
      <c r="Q36" s="486"/>
      <c r="R36" s="486"/>
      <c r="S36" s="486"/>
      <c r="T36" s="486"/>
      <c r="U36" s="486"/>
      <c r="V36" s="486"/>
      <c r="W36" s="13"/>
      <c r="X36" s="52"/>
      <c r="Y36" s="77"/>
      <c r="Z36" s="77"/>
    </row>
    <row r="37" spans="1:24" ht="10.5" customHeight="1">
      <c r="A37" s="6"/>
      <c r="B37" s="24">
        <v>108</v>
      </c>
      <c r="C37" s="24">
        <v>107</v>
      </c>
      <c r="D37" s="24">
        <v>115</v>
      </c>
      <c r="E37" s="24">
        <v>143</v>
      </c>
      <c r="F37" s="24">
        <v>161</v>
      </c>
      <c r="G37" s="24">
        <v>155</v>
      </c>
      <c r="H37" s="24">
        <v>148</v>
      </c>
      <c r="I37" s="24">
        <v>157</v>
      </c>
      <c r="J37" s="24">
        <v>177</v>
      </c>
      <c r="K37" s="24">
        <v>170</v>
      </c>
      <c r="L37" s="24">
        <v>160</v>
      </c>
      <c r="M37" s="24">
        <v>136</v>
      </c>
      <c r="N37" s="10"/>
      <c r="O37" s="18"/>
      <c r="P37" s="18"/>
      <c r="Q37" s="18"/>
      <c r="R37" s="18"/>
      <c r="S37" s="492" t="s">
        <v>25</v>
      </c>
      <c r="T37" s="492"/>
      <c r="U37" s="492"/>
      <c r="V37" s="492"/>
      <c r="W37" s="18"/>
      <c r="X37" s="33"/>
    </row>
    <row r="38" spans="1:24" ht="10.5" customHeight="1">
      <c r="A38" s="6"/>
      <c r="B38" s="24">
        <v>168</v>
      </c>
      <c r="C38" s="24">
        <v>160</v>
      </c>
      <c r="D38" s="24">
        <v>195</v>
      </c>
      <c r="E38" s="24">
        <v>192</v>
      </c>
      <c r="F38" s="24">
        <v>265</v>
      </c>
      <c r="G38" s="24">
        <v>211</v>
      </c>
      <c r="H38" s="24">
        <v>251</v>
      </c>
      <c r="I38" s="24">
        <v>209</v>
      </c>
      <c r="J38" s="24">
        <v>222</v>
      </c>
      <c r="K38" s="24">
        <v>184</v>
      </c>
      <c r="L38" s="24">
        <v>141</v>
      </c>
      <c r="M38" s="24">
        <v>146</v>
      </c>
      <c r="N38" s="10"/>
      <c r="O38" s="18"/>
      <c r="P38" s="18"/>
      <c r="Q38" s="18"/>
      <c r="R38" s="18"/>
      <c r="S38" s="492" t="s">
        <v>26</v>
      </c>
      <c r="T38" s="492"/>
      <c r="U38" s="492"/>
      <c r="V38" s="492"/>
      <c r="W38" s="18"/>
      <c r="X38" s="33"/>
    </row>
    <row r="39" spans="1:24" ht="10.5" customHeight="1">
      <c r="A39" s="6"/>
      <c r="B39" s="24">
        <v>150</v>
      </c>
      <c r="C39" s="24">
        <v>148</v>
      </c>
      <c r="D39" s="24">
        <v>146</v>
      </c>
      <c r="E39" s="24">
        <v>198</v>
      </c>
      <c r="F39" s="24">
        <v>200</v>
      </c>
      <c r="G39" s="24">
        <v>183</v>
      </c>
      <c r="H39" s="24">
        <v>156</v>
      </c>
      <c r="I39" s="24">
        <v>171</v>
      </c>
      <c r="J39" s="24">
        <v>159</v>
      </c>
      <c r="K39" s="24">
        <v>164</v>
      </c>
      <c r="L39" s="24">
        <v>129</v>
      </c>
      <c r="M39" s="24">
        <v>149</v>
      </c>
      <c r="N39" s="10"/>
      <c r="O39" s="18"/>
      <c r="P39" s="18"/>
      <c r="Q39" s="18"/>
      <c r="R39" s="18"/>
      <c r="S39" s="492" t="s">
        <v>30</v>
      </c>
      <c r="T39" s="492"/>
      <c r="U39" s="492"/>
      <c r="V39" s="492"/>
      <c r="W39" s="18"/>
      <c r="X39" s="33"/>
    </row>
    <row r="40" spans="1:24" ht="10.5" customHeight="1">
      <c r="A40" s="6"/>
      <c r="B40" s="24">
        <v>79</v>
      </c>
      <c r="C40" s="24">
        <v>107</v>
      </c>
      <c r="D40" s="24">
        <v>109</v>
      </c>
      <c r="E40" s="24">
        <v>117</v>
      </c>
      <c r="F40" s="24">
        <v>127</v>
      </c>
      <c r="G40" s="24">
        <v>133</v>
      </c>
      <c r="H40" s="24">
        <v>109</v>
      </c>
      <c r="I40" s="24">
        <v>104</v>
      </c>
      <c r="J40" s="24">
        <v>102</v>
      </c>
      <c r="K40" s="24">
        <v>93</v>
      </c>
      <c r="L40" s="24">
        <v>76</v>
      </c>
      <c r="M40" s="24">
        <v>62</v>
      </c>
      <c r="N40" s="10"/>
      <c r="O40" s="18"/>
      <c r="P40" s="18"/>
      <c r="Q40" s="18"/>
      <c r="R40" s="18"/>
      <c r="S40" s="492" t="s">
        <v>33</v>
      </c>
      <c r="T40" s="492"/>
      <c r="U40" s="492"/>
      <c r="V40" s="492"/>
      <c r="W40" s="18"/>
      <c r="X40" s="33"/>
    </row>
    <row r="41" spans="1:24" ht="10.5" customHeight="1">
      <c r="A41" s="6"/>
      <c r="B41" s="24">
        <v>139</v>
      </c>
      <c r="C41" s="24">
        <v>119</v>
      </c>
      <c r="D41" s="24">
        <v>134</v>
      </c>
      <c r="E41" s="24">
        <v>161</v>
      </c>
      <c r="F41" s="24">
        <v>168</v>
      </c>
      <c r="G41" s="24">
        <v>168</v>
      </c>
      <c r="H41" s="24">
        <v>150</v>
      </c>
      <c r="I41" s="24">
        <v>170</v>
      </c>
      <c r="J41" s="24">
        <v>147</v>
      </c>
      <c r="K41" s="24">
        <v>170</v>
      </c>
      <c r="L41" s="24">
        <v>120</v>
      </c>
      <c r="M41" s="24">
        <v>115</v>
      </c>
      <c r="N41" s="10"/>
      <c r="O41" s="18"/>
      <c r="P41" s="18"/>
      <c r="Q41" s="18"/>
      <c r="R41" s="18"/>
      <c r="S41" s="492" t="s">
        <v>36</v>
      </c>
      <c r="T41" s="492"/>
      <c r="U41" s="492"/>
      <c r="V41" s="492"/>
      <c r="W41" s="18"/>
      <c r="X41" s="33"/>
    </row>
    <row r="42" spans="1:24" ht="10.5" customHeight="1">
      <c r="A42" s="6"/>
      <c r="B42" s="24">
        <v>182</v>
      </c>
      <c r="C42" s="24">
        <v>169</v>
      </c>
      <c r="D42" s="24">
        <v>232</v>
      </c>
      <c r="E42" s="24">
        <v>213</v>
      </c>
      <c r="F42" s="24">
        <v>256</v>
      </c>
      <c r="G42" s="24">
        <v>277</v>
      </c>
      <c r="H42" s="24">
        <v>233</v>
      </c>
      <c r="I42" s="24">
        <v>264</v>
      </c>
      <c r="J42" s="24">
        <v>214</v>
      </c>
      <c r="K42" s="24">
        <v>197</v>
      </c>
      <c r="L42" s="24">
        <v>203</v>
      </c>
      <c r="M42" s="24">
        <v>199</v>
      </c>
      <c r="N42" s="10"/>
      <c r="O42" s="18"/>
      <c r="P42" s="18"/>
      <c r="Q42" s="18"/>
      <c r="R42" s="18"/>
      <c r="S42" s="492" t="s">
        <v>37</v>
      </c>
      <c r="T42" s="492"/>
      <c r="U42" s="492"/>
      <c r="V42" s="492"/>
      <c r="W42" s="18"/>
      <c r="X42" s="33"/>
    </row>
    <row r="43" spans="1:24" ht="10.5" customHeight="1">
      <c r="A43" s="6"/>
      <c r="B43" s="24">
        <v>164</v>
      </c>
      <c r="C43" s="24">
        <v>159</v>
      </c>
      <c r="D43" s="24">
        <v>222</v>
      </c>
      <c r="E43" s="24">
        <v>183</v>
      </c>
      <c r="F43" s="24">
        <v>258</v>
      </c>
      <c r="G43" s="24">
        <v>240</v>
      </c>
      <c r="H43" s="24">
        <v>243</v>
      </c>
      <c r="I43" s="24">
        <v>251</v>
      </c>
      <c r="J43" s="24">
        <v>246</v>
      </c>
      <c r="K43" s="24">
        <v>199</v>
      </c>
      <c r="L43" s="24">
        <v>183</v>
      </c>
      <c r="M43" s="24">
        <v>186</v>
      </c>
      <c r="N43" s="10"/>
      <c r="O43" s="18"/>
      <c r="P43" s="18"/>
      <c r="Q43" s="18"/>
      <c r="R43" s="18"/>
      <c r="S43" s="492" t="s">
        <v>68</v>
      </c>
      <c r="T43" s="492"/>
      <c r="U43" s="492"/>
      <c r="V43" s="492"/>
      <c r="W43" s="18"/>
      <c r="X43" s="33"/>
    </row>
    <row r="44" spans="1:24" ht="6" customHeight="1">
      <c r="A44" s="6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10"/>
      <c r="O44" s="18"/>
      <c r="P44" s="18"/>
      <c r="Q44" s="18"/>
      <c r="R44" s="18"/>
      <c r="S44" s="18"/>
      <c r="T44" s="18"/>
      <c r="U44" s="18"/>
      <c r="V44" s="18"/>
      <c r="W44" s="18"/>
      <c r="X44" s="33"/>
    </row>
    <row r="45" spans="1:26" s="11" customFormat="1" ht="10.5" customHeight="1">
      <c r="A45" s="64"/>
      <c r="B45" s="25">
        <v>0</v>
      </c>
      <c r="C45" s="25">
        <v>0</v>
      </c>
      <c r="D45" s="25">
        <v>0</v>
      </c>
      <c r="E45" s="25">
        <v>0</v>
      </c>
      <c r="F45" s="25">
        <v>0</v>
      </c>
      <c r="G45" s="25">
        <v>1</v>
      </c>
      <c r="H45" s="25">
        <v>1</v>
      </c>
      <c r="I45" s="25">
        <v>1</v>
      </c>
      <c r="J45" s="25">
        <v>0</v>
      </c>
      <c r="K45" s="25">
        <v>1</v>
      </c>
      <c r="L45" s="25">
        <v>0</v>
      </c>
      <c r="M45" s="25">
        <v>0</v>
      </c>
      <c r="N45" s="58"/>
      <c r="O45" s="486" t="s">
        <v>90</v>
      </c>
      <c r="P45" s="486"/>
      <c r="Q45" s="486"/>
      <c r="R45" s="486"/>
      <c r="S45" s="486"/>
      <c r="T45" s="486"/>
      <c r="U45" s="486"/>
      <c r="V45" s="486"/>
      <c r="W45" s="13"/>
      <c r="X45" s="52"/>
      <c r="Y45" s="77"/>
      <c r="Z45" s="77"/>
    </row>
    <row r="46" spans="1:24" ht="6" customHeight="1">
      <c r="A46" s="6"/>
      <c r="B46" s="24"/>
      <c r="C46" s="24"/>
      <c r="D46" s="24"/>
      <c r="E46" s="24"/>
      <c r="G46" s="24"/>
      <c r="H46" s="24"/>
      <c r="I46" s="24"/>
      <c r="J46" s="24"/>
      <c r="K46" s="24"/>
      <c r="L46" s="24"/>
      <c r="N46" s="10"/>
      <c r="O46" s="18"/>
      <c r="P46" s="18"/>
      <c r="Q46" s="18"/>
      <c r="R46" s="18"/>
      <c r="S46" s="18"/>
      <c r="T46" s="18"/>
      <c r="U46" s="18"/>
      <c r="V46" s="18"/>
      <c r="W46" s="18"/>
      <c r="X46" s="33"/>
    </row>
    <row r="47" spans="1:26" s="11" customFormat="1" ht="10.5" customHeight="1">
      <c r="A47" s="64"/>
      <c r="B47" s="17">
        <f aca="true" t="shared" si="5" ref="B47:M47">SUM(B48:B53)</f>
        <v>554</v>
      </c>
      <c r="C47" s="17">
        <f t="shared" si="5"/>
        <v>543</v>
      </c>
      <c r="D47" s="17">
        <f t="shared" si="5"/>
        <v>657</v>
      </c>
      <c r="E47" s="17">
        <f t="shared" si="5"/>
        <v>615</v>
      </c>
      <c r="F47" s="17">
        <f t="shared" si="5"/>
        <v>911</v>
      </c>
      <c r="G47" s="17">
        <f t="shared" si="5"/>
        <v>822</v>
      </c>
      <c r="H47" s="17">
        <f t="shared" si="5"/>
        <v>943</v>
      </c>
      <c r="I47" s="17">
        <f t="shared" si="5"/>
        <v>897</v>
      </c>
      <c r="J47" s="17">
        <f t="shared" si="5"/>
        <v>888</v>
      </c>
      <c r="K47" s="17">
        <f t="shared" si="5"/>
        <v>727</v>
      </c>
      <c r="L47" s="17">
        <f t="shared" si="5"/>
        <v>601</v>
      </c>
      <c r="M47" s="17">
        <f t="shared" si="5"/>
        <v>542</v>
      </c>
      <c r="N47" s="58"/>
      <c r="O47" s="486" t="s">
        <v>91</v>
      </c>
      <c r="P47" s="486"/>
      <c r="Q47" s="486"/>
      <c r="R47" s="486"/>
      <c r="S47" s="486"/>
      <c r="T47" s="486"/>
      <c r="U47" s="486"/>
      <c r="V47" s="486"/>
      <c r="W47" s="13"/>
      <c r="X47" s="52"/>
      <c r="Y47" s="77"/>
      <c r="Z47" s="77"/>
    </row>
    <row r="48" spans="1:24" ht="10.5" customHeight="1">
      <c r="A48" s="6"/>
      <c r="B48" s="24">
        <v>122</v>
      </c>
      <c r="C48" s="24">
        <v>106</v>
      </c>
      <c r="D48" s="24">
        <v>152</v>
      </c>
      <c r="E48" s="24">
        <v>114</v>
      </c>
      <c r="F48" s="24">
        <v>174</v>
      </c>
      <c r="G48" s="24">
        <v>158</v>
      </c>
      <c r="H48" s="24">
        <v>165</v>
      </c>
      <c r="I48" s="24">
        <v>141</v>
      </c>
      <c r="J48" s="24">
        <v>165</v>
      </c>
      <c r="K48" s="24">
        <v>138</v>
      </c>
      <c r="L48" s="24">
        <v>117</v>
      </c>
      <c r="M48" s="24">
        <v>97</v>
      </c>
      <c r="N48" s="10"/>
      <c r="O48" s="18"/>
      <c r="P48" s="18"/>
      <c r="Q48" s="18"/>
      <c r="R48" s="18"/>
      <c r="S48" s="492" t="s">
        <v>25</v>
      </c>
      <c r="T48" s="492"/>
      <c r="U48" s="492"/>
      <c r="V48" s="492"/>
      <c r="W48" s="18"/>
      <c r="X48" s="33"/>
    </row>
    <row r="49" spans="1:24" ht="10.5" customHeight="1">
      <c r="A49" s="6"/>
      <c r="B49" s="24">
        <v>73</v>
      </c>
      <c r="C49" s="24">
        <v>69</v>
      </c>
      <c r="D49" s="24">
        <v>89</v>
      </c>
      <c r="E49" s="24">
        <v>102</v>
      </c>
      <c r="F49" s="24">
        <v>126</v>
      </c>
      <c r="G49" s="24">
        <v>111</v>
      </c>
      <c r="H49" s="24">
        <v>114</v>
      </c>
      <c r="I49" s="24">
        <v>135</v>
      </c>
      <c r="J49" s="24">
        <v>112</v>
      </c>
      <c r="K49" s="24">
        <v>115</v>
      </c>
      <c r="L49" s="24">
        <v>105</v>
      </c>
      <c r="M49" s="24">
        <v>96</v>
      </c>
      <c r="N49" s="10"/>
      <c r="O49" s="18"/>
      <c r="P49" s="18"/>
      <c r="Q49" s="18"/>
      <c r="R49" s="18"/>
      <c r="S49" s="492" t="s">
        <v>26</v>
      </c>
      <c r="T49" s="492"/>
      <c r="U49" s="492"/>
      <c r="V49" s="492"/>
      <c r="W49" s="18"/>
      <c r="X49" s="33"/>
    </row>
    <row r="50" spans="1:24" ht="10.5" customHeight="1">
      <c r="A50" s="6"/>
      <c r="B50" s="24">
        <v>85</v>
      </c>
      <c r="C50" s="24">
        <v>101</v>
      </c>
      <c r="D50" s="24">
        <v>112</v>
      </c>
      <c r="E50" s="24">
        <v>93</v>
      </c>
      <c r="F50" s="24">
        <v>153</v>
      </c>
      <c r="G50" s="24">
        <v>143</v>
      </c>
      <c r="H50" s="24">
        <v>188</v>
      </c>
      <c r="I50" s="24">
        <v>147</v>
      </c>
      <c r="J50" s="24">
        <v>139</v>
      </c>
      <c r="K50" s="24">
        <v>111</v>
      </c>
      <c r="L50" s="24">
        <v>102</v>
      </c>
      <c r="M50" s="24">
        <v>100</v>
      </c>
      <c r="N50" s="10"/>
      <c r="O50" s="18"/>
      <c r="P50" s="18"/>
      <c r="Q50" s="18"/>
      <c r="R50" s="18"/>
      <c r="S50" s="492" t="s">
        <v>30</v>
      </c>
      <c r="T50" s="492"/>
      <c r="U50" s="492"/>
      <c r="V50" s="492"/>
      <c r="W50" s="18"/>
      <c r="X50" s="33"/>
    </row>
    <row r="51" spans="1:24" ht="10.5" customHeight="1">
      <c r="A51" s="6"/>
      <c r="B51" s="24">
        <v>79</v>
      </c>
      <c r="C51" s="24">
        <v>81</v>
      </c>
      <c r="D51" s="24">
        <v>83</v>
      </c>
      <c r="E51" s="24">
        <v>94</v>
      </c>
      <c r="F51" s="24">
        <v>143</v>
      </c>
      <c r="G51" s="24">
        <v>132</v>
      </c>
      <c r="H51" s="24">
        <v>159</v>
      </c>
      <c r="I51" s="24">
        <v>168</v>
      </c>
      <c r="J51" s="24">
        <v>149</v>
      </c>
      <c r="K51" s="24">
        <v>101</v>
      </c>
      <c r="L51" s="24">
        <v>83</v>
      </c>
      <c r="M51" s="24">
        <v>74</v>
      </c>
      <c r="N51" s="10"/>
      <c r="O51" s="18"/>
      <c r="P51" s="18"/>
      <c r="Q51" s="18"/>
      <c r="R51" s="18"/>
      <c r="S51" s="492" t="s">
        <v>33</v>
      </c>
      <c r="T51" s="492"/>
      <c r="U51" s="492"/>
      <c r="V51" s="492"/>
      <c r="W51" s="18"/>
      <c r="X51" s="33"/>
    </row>
    <row r="52" spans="1:24" ht="10.5" customHeight="1">
      <c r="A52" s="6"/>
      <c r="B52" s="24">
        <v>125</v>
      </c>
      <c r="C52" s="24">
        <v>111</v>
      </c>
      <c r="D52" s="24">
        <v>139</v>
      </c>
      <c r="E52" s="24">
        <v>131</v>
      </c>
      <c r="F52" s="24">
        <v>192</v>
      </c>
      <c r="G52" s="24">
        <v>177</v>
      </c>
      <c r="H52" s="24">
        <v>199</v>
      </c>
      <c r="I52" s="24">
        <v>211</v>
      </c>
      <c r="J52" s="24">
        <v>226</v>
      </c>
      <c r="K52" s="24">
        <v>185</v>
      </c>
      <c r="L52" s="24">
        <v>135</v>
      </c>
      <c r="M52" s="24">
        <v>122</v>
      </c>
      <c r="N52" s="10"/>
      <c r="O52" s="18"/>
      <c r="P52" s="18"/>
      <c r="Q52" s="18"/>
      <c r="R52" s="18"/>
      <c r="S52" s="492" t="s">
        <v>36</v>
      </c>
      <c r="T52" s="492"/>
      <c r="U52" s="492"/>
      <c r="V52" s="492"/>
      <c r="W52" s="18"/>
      <c r="X52" s="33"/>
    </row>
    <row r="53" spans="1:24" ht="10.5" customHeight="1">
      <c r="A53" s="6"/>
      <c r="B53" s="24">
        <v>70</v>
      </c>
      <c r="C53" s="24">
        <v>75</v>
      </c>
      <c r="D53" s="24">
        <v>82</v>
      </c>
      <c r="E53" s="24">
        <v>81</v>
      </c>
      <c r="F53" s="24">
        <v>123</v>
      </c>
      <c r="G53" s="24">
        <v>101</v>
      </c>
      <c r="H53" s="24">
        <v>118</v>
      </c>
      <c r="I53" s="24">
        <v>95</v>
      </c>
      <c r="J53" s="24">
        <v>97</v>
      </c>
      <c r="K53" s="24">
        <v>77</v>
      </c>
      <c r="L53" s="24">
        <v>59</v>
      </c>
      <c r="M53" s="24">
        <v>53</v>
      </c>
      <c r="N53" s="10"/>
      <c r="O53" s="18"/>
      <c r="P53" s="18"/>
      <c r="Q53" s="18"/>
      <c r="R53" s="18"/>
      <c r="S53" s="492" t="s">
        <v>37</v>
      </c>
      <c r="T53" s="492"/>
      <c r="U53" s="492"/>
      <c r="V53" s="492"/>
      <c r="W53" s="18"/>
      <c r="X53" s="33"/>
    </row>
    <row r="54" spans="1:24" ht="6" customHeight="1">
      <c r="A54" s="6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10"/>
      <c r="O54" s="18"/>
      <c r="P54" s="18"/>
      <c r="Q54" s="18"/>
      <c r="R54" s="18"/>
      <c r="S54" s="18"/>
      <c r="T54" s="18"/>
      <c r="U54" s="18"/>
      <c r="V54" s="18"/>
      <c r="W54" s="18"/>
      <c r="X54" s="6"/>
    </row>
    <row r="55" spans="1:26" s="11" customFormat="1" ht="10.5" customHeight="1">
      <c r="A55" s="64"/>
      <c r="B55" s="17">
        <f aca="true" t="shared" si="6" ref="B55:M55">SUM(B56:B61)</f>
        <v>715</v>
      </c>
      <c r="C55" s="17">
        <f t="shared" si="6"/>
        <v>685</v>
      </c>
      <c r="D55" s="17">
        <f t="shared" si="6"/>
        <v>875</v>
      </c>
      <c r="E55" s="17">
        <f t="shared" si="6"/>
        <v>847</v>
      </c>
      <c r="F55" s="17">
        <f t="shared" si="6"/>
        <v>1148</v>
      </c>
      <c r="G55" s="17">
        <f t="shared" si="6"/>
        <v>1090</v>
      </c>
      <c r="H55" s="17">
        <f t="shared" si="6"/>
        <v>1166</v>
      </c>
      <c r="I55" s="17">
        <f t="shared" si="6"/>
        <v>1142</v>
      </c>
      <c r="J55" s="17">
        <f t="shared" si="6"/>
        <v>1110</v>
      </c>
      <c r="K55" s="17">
        <f t="shared" si="6"/>
        <v>977</v>
      </c>
      <c r="L55" s="17">
        <f t="shared" si="6"/>
        <v>885</v>
      </c>
      <c r="M55" s="17">
        <f t="shared" si="6"/>
        <v>785</v>
      </c>
      <c r="N55" s="58"/>
      <c r="O55" s="486" t="s">
        <v>92</v>
      </c>
      <c r="P55" s="486"/>
      <c r="Q55" s="486"/>
      <c r="R55" s="486"/>
      <c r="S55" s="486"/>
      <c r="T55" s="486"/>
      <c r="U55" s="486"/>
      <c r="V55" s="486"/>
      <c r="W55" s="13"/>
      <c r="X55" s="52"/>
      <c r="Y55" s="77"/>
      <c r="Z55" s="77"/>
    </row>
    <row r="56" spans="1:24" ht="10.5" customHeight="1">
      <c r="A56" s="6"/>
      <c r="B56" s="24">
        <v>138</v>
      </c>
      <c r="C56" s="24">
        <v>127</v>
      </c>
      <c r="D56" s="24">
        <v>132</v>
      </c>
      <c r="E56" s="24">
        <v>147</v>
      </c>
      <c r="F56" s="24">
        <v>196</v>
      </c>
      <c r="G56" s="24">
        <v>176</v>
      </c>
      <c r="H56" s="24">
        <v>207</v>
      </c>
      <c r="I56" s="24">
        <v>206</v>
      </c>
      <c r="J56" s="24">
        <v>191</v>
      </c>
      <c r="K56" s="24">
        <v>158</v>
      </c>
      <c r="L56" s="24">
        <v>154</v>
      </c>
      <c r="M56" s="24">
        <v>142</v>
      </c>
      <c r="N56" s="10"/>
      <c r="O56" s="18"/>
      <c r="P56" s="18"/>
      <c r="Q56" s="18"/>
      <c r="R56" s="18"/>
      <c r="S56" s="492" t="s">
        <v>25</v>
      </c>
      <c r="T56" s="492"/>
      <c r="U56" s="492"/>
      <c r="V56" s="492"/>
      <c r="W56" s="18"/>
      <c r="X56" s="33"/>
    </row>
    <row r="57" spans="1:24" ht="10.5" customHeight="1">
      <c r="A57" s="6"/>
      <c r="B57" s="24">
        <v>130</v>
      </c>
      <c r="C57" s="24">
        <v>123</v>
      </c>
      <c r="D57" s="24">
        <v>134</v>
      </c>
      <c r="E57" s="24">
        <v>128</v>
      </c>
      <c r="F57" s="24">
        <v>172</v>
      </c>
      <c r="G57" s="24">
        <v>152</v>
      </c>
      <c r="H57" s="24">
        <v>173</v>
      </c>
      <c r="I57" s="24">
        <v>192</v>
      </c>
      <c r="J57" s="24">
        <v>178</v>
      </c>
      <c r="K57" s="24">
        <v>166</v>
      </c>
      <c r="L57" s="24">
        <v>163</v>
      </c>
      <c r="M57" s="24">
        <v>146</v>
      </c>
      <c r="N57" s="10"/>
      <c r="O57" s="18"/>
      <c r="P57" s="18"/>
      <c r="Q57" s="18"/>
      <c r="R57" s="18"/>
      <c r="S57" s="492" t="s">
        <v>26</v>
      </c>
      <c r="T57" s="492"/>
      <c r="U57" s="492"/>
      <c r="V57" s="492"/>
      <c r="W57" s="18"/>
      <c r="X57" s="33"/>
    </row>
    <row r="58" spans="1:26" ht="10.5" customHeight="1">
      <c r="A58" s="6"/>
      <c r="B58" s="24">
        <v>106</v>
      </c>
      <c r="C58" s="24">
        <v>109</v>
      </c>
      <c r="D58" s="24">
        <v>158</v>
      </c>
      <c r="E58" s="24">
        <v>139</v>
      </c>
      <c r="F58" s="24">
        <v>190</v>
      </c>
      <c r="G58" s="24">
        <v>220</v>
      </c>
      <c r="H58" s="24">
        <v>199</v>
      </c>
      <c r="I58" s="24">
        <v>192</v>
      </c>
      <c r="J58" s="24">
        <v>188</v>
      </c>
      <c r="K58" s="24">
        <v>159</v>
      </c>
      <c r="L58" s="24">
        <v>162</v>
      </c>
      <c r="M58" s="24">
        <v>134</v>
      </c>
      <c r="N58" s="10"/>
      <c r="O58" s="18"/>
      <c r="P58" s="18"/>
      <c r="Q58" s="18"/>
      <c r="R58" s="18"/>
      <c r="S58" s="492" t="s">
        <v>30</v>
      </c>
      <c r="T58" s="492"/>
      <c r="U58" s="492"/>
      <c r="V58" s="492"/>
      <c r="W58" s="18"/>
      <c r="X58" s="33"/>
      <c r="Y58" s="72"/>
      <c r="Z58" s="72"/>
    </row>
    <row r="59" spans="1:26" ht="10.5" customHeight="1">
      <c r="A59" s="6"/>
      <c r="B59" s="24">
        <v>153</v>
      </c>
      <c r="C59" s="24">
        <v>169</v>
      </c>
      <c r="D59" s="24">
        <v>242</v>
      </c>
      <c r="E59" s="24">
        <v>224</v>
      </c>
      <c r="F59" s="24">
        <v>311</v>
      </c>
      <c r="G59" s="24">
        <v>278</v>
      </c>
      <c r="H59" s="24">
        <v>275</v>
      </c>
      <c r="I59" s="24">
        <v>275</v>
      </c>
      <c r="J59" s="24">
        <v>274</v>
      </c>
      <c r="K59" s="24">
        <v>233</v>
      </c>
      <c r="L59" s="24">
        <v>186</v>
      </c>
      <c r="M59" s="24">
        <v>169</v>
      </c>
      <c r="N59" s="10"/>
      <c r="O59" s="18"/>
      <c r="P59" s="18"/>
      <c r="Q59" s="18"/>
      <c r="R59" s="18"/>
      <c r="S59" s="492" t="s">
        <v>33</v>
      </c>
      <c r="T59" s="492"/>
      <c r="U59" s="492"/>
      <c r="V59" s="492"/>
      <c r="W59" s="18"/>
      <c r="X59" s="33"/>
      <c r="Y59" s="72"/>
      <c r="Z59" s="72"/>
    </row>
    <row r="60" spans="1:24" ht="10.5" customHeight="1">
      <c r="A60" s="6"/>
      <c r="B60" s="24">
        <v>142</v>
      </c>
      <c r="C60" s="24">
        <v>115</v>
      </c>
      <c r="D60" s="24">
        <v>160</v>
      </c>
      <c r="E60" s="24">
        <v>156</v>
      </c>
      <c r="F60" s="24">
        <v>205</v>
      </c>
      <c r="G60" s="24">
        <v>188</v>
      </c>
      <c r="H60" s="24">
        <v>228</v>
      </c>
      <c r="I60" s="24">
        <v>213</v>
      </c>
      <c r="J60" s="24">
        <v>181</v>
      </c>
      <c r="K60" s="24">
        <v>169</v>
      </c>
      <c r="L60" s="24">
        <v>152</v>
      </c>
      <c r="M60" s="24">
        <v>136</v>
      </c>
      <c r="N60" s="10"/>
      <c r="O60" s="18"/>
      <c r="P60" s="18"/>
      <c r="Q60" s="18"/>
      <c r="R60" s="18"/>
      <c r="S60" s="492" t="s">
        <v>36</v>
      </c>
      <c r="T60" s="492"/>
      <c r="U60" s="492"/>
      <c r="V60" s="492"/>
      <c r="W60" s="18"/>
      <c r="X60" s="33"/>
    </row>
    <row r="61" spans="1:24" ht="10.5" customHeight="1">
      <c r="A61" s="6"/>
      <c r="B61" s="24">
        <v>46</v>
      </c>
      <c r="C61" s="24">
        <v>42</v>
      </c>
      <c r="D61" s="24">
        <v>49</v>
      </c>
      <c r="E61" s="24">
        <v>53</v>
      </c>
      <c r="F61" s="24">
        <v>74</v>
      </c>
      <c r="G61" s="24">
        <v>76</v>
      </c>
      <c r="H61" s="24">
        <v>84</v>
      </c>
      <c r="I61" s="24">
        <v>64</v>
      </c>
      <c r="J61" s="24">
        <v>98</v>
      </c>
      <c r="K61" s="24">
        <v>92</v>
      </c>
      <c r="L61" s="24">
        <v>68</v>
      </c>
      <c r="M61" s="24">
        <v>58</v>
      </c>
      <c r="N61" s="10"/>
      <c r="O61" s="18"/>
      <c r="P61" s="18"/>
      <c r="Q61" s="18"/>
      <c r="R61" s="18"/>
      <c r="S61" s="492" t="s">
        <v>37</v>
      </c>
      <c r="T61" s="492"/>
      <c r="U61" s="492"/>
      <c r="V61" s="492"/>
      <c r="W61" s="18"/>
      <c r="X61" s="33"/>
    </row>
    <row r="62" spans="1:24" ht="6" customHeight="1">
      <c r="A62" s="6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10"/>
      <c r="O62" s="18"/>
      <c r="P62" s="18"/>
      <c r="Q62" s="18"/>
      <c r="R62" s="18"/>
      <c r="S62" s="18"/>
      <c r="T62" s="18"/>
      <c r="U62" s="18"/>
      <c r="V62" s="18"/>
      <c r="W62" s="18"/>
      <c r="X62" s="33"/>
    </row>
    <row r="63" spans="1:26" s="11" customFormat="1" ht="10.5" customHeight="1">
      <c r="A63" s="64"/>
      <c r="B63" s="17">
        <f aca="true" t="shared" si="7" ref="B63:M63">SUM(B64:B69)</f>
        <v>492</v>
      </c>
      <c r="C63" s="17">
        <f t="shared" si="7"/>
        <v>529</v>
      </c>
      <c r="D63" s="17">
        <f t="shared" si="7"/>
        <v>688</v>
      </c>
      <c r="E63" s="17">
        <f t="shared" si="7"/>
        <v>641</v>
      </c>
      <c r="F63" s="17">
        <f t="shared" si="7"/>
        <v>920</v>
      </c>
      <c r="G63" s="17">
        <f t="shared" si="7"/>
        <v>880</v>
      </c>
      <c r="H63" s="17">
        <f t="shared" si="7"/>
        <v>1081</v>
      </c>
      <c r="I63" s="17">
        <f t="shared" si="7"/>
        <v>918</v>
      </c>
      <c r="J63" s="17">
        <f t="shared" si="7"/>
        <v>879</v>
      </c>
      <c r="K63" s="17">
        <f t="shared" si="7"/>
        <v>751</v>
      </c>
      <c r="L63" s="17">
        <f t="shared" si="7"/>
        <v>596</v>
      </c>
      <c r="M63" s="17">
        <f t="shared" si="7"/>
        <v>515</v>
      </c>
      <c r="N63" s="58"/>
      <c r="O63" s="486" t="s">
        <v>93</v>
      </c>
      <c r="P63" s="486"/>
      <c r="Q63" s="486"/>
      <c r="R63" s="486"/>
      <c r="S63" s="486"/>
      <c r="T63" s="486"/>
      <c r="U63" s="486"/>
      <c r="V63" s="486"/>
      <c r="W63" s="13"/>
      <c r="X63" s="52"/>
      <c r="Y63" s="77"/>
      <c r="Z63" s="77"/>
    </row>
    <row r="64" spans="1:24" ht="10.5" customHeight="1">
      <c r="A64" s="6"/>
      <c r="B64" s="24">
        <v>108</v>
      </c>
      <c r="C64" s="24">
        <v>113</v>
      </c>
      <c r="D64" s="24">
        <v>147</v>
      </c>
      <c r="E64" s="24">
        <v>175</v>
      </c>
      <c r="F64" s="24">
        <v>213</v>
      </c>
      <c r="G64" s="24">
        <v>205</v>
      </c>
      <c r="H64" s="24">
        <v>266</v>
      </c>
      <c r="I64" s="24">
        <v>193</v>
      </c>
      <c r="J64" s="24">
        <v>176</v>
      </c>
      <c r="K64" s="24">
        <v>171</v>
      </c>
      <c r="L64" s="24">
        <v>131</v>
      </c>
      <c r="M64" s="24">
        <v>109</v>
      </c>
      <c r="N64" s="10"/>
      <c r="O64" s="18"/>
      <c r="P64" s="18"/>
      <c r="Q64" s="18"/>
      <c r="R64" s="18"/>
      <c r="S64" s="492" t="s">
        <v>25</v>
      </c>
      <c r="T64" s="492"/>
      <c r="U64" s="492"/>
      <c r="V64" s="492"/>
      <c r="W64" s="18"/>
      <c r="X64" s="33"/>
    </row>
    <row r="65" spans="1:24" ht="10.5" customHeight="1">
      <c r="A65" s="6"/>
      <c r="B65" s="24">
        <v>101</v>
      </c>
      <c r="C65" s="24">
        <v>126</v>
      </c>
      <c r="D65" s="24">
        <v>143</v>
      </c>
      <c r="E65" s="24">
        <v>127</v>
      </c>
      <c r="F65" s="24">
        <v>189</v>
      </c>
      <c r="G65" s="24">
        <v>162</v>
      </c>
      <c r="H65" s="24">
        <v>214</v>
      </c>
      <c r="I65" s="24">
        <v>182</v>
      </c>
      <c r="J65" s="24">
        <v>189</v>
      </c>
      <c r="K65" s="24">
        <v>154</v>
      </c>
      <c r="L65" s="24">
        <v>121</v>
      </c>
      <c r="M65" s="24">
        <v>110</v>
      </c>
      <c r="N65" s="10"/>
      <c r="O65" s="18"/>
      <c r="P65" s="18"/>
      <c r="Q65" s="18"/>
      <c r="R65" s="18"/>
      <c r="S65" s="492" t="s">
        <v>26</v>
      </c>
      <c r="T65" s="492"/>
      <c r="U65" s="492"/>
      <c r="V65" s="492"/>
      <c r="W65" s="18"/>
      <c r="X65" s="33"/>
    </row>
    <row r="66" spans="1:24" ht="10.5" customHeight="1">
      <c r="A66" s="6"/>
      <c r="B66" s="24">
        <v>85</v>
      </c>
      <c r="C66" s="24">
        <v>108</v>
      </c>
      <c r="D66" s="24">
        <v>115</v>
      </c>
      <c r="E66" s="24">
        <v>99</v>
      </c>
      <c r="F66" s="24">
        <v>147</v>
      </c>
      <c r="G66" s="24">
        <v>156</v>
      </c>
      <c r="H66" s="24">
        <v>200</v>
      </c>
      <c r="I66" s="24">
        <v>198</v>
      </c>
      <c r="J66" s="24">
        <v>181</v>
      </c>
      <c r="K66" s="24">
        <v>154</v>
      </c>
      <c r="L66" s="24">
        <v>128</v>
      </c>
      <c r="M66" s="24">
        <v>104</v>
      </c>
      <c r="N66" s="10"/>
      <c r="O66" s="18"/>
      <c r="P66" s="18"/>
      <c r="Q66" s="18"/>
      <c r="R66" s="18"/>
      <c r="S66" s="492" t="s">
        <v>30</v>
      </c>
      <c r="T66" s="492"/>
      <c r="U66" s="492"/>
      <c r="V66" s="492"/>
      <c r="W66" s="18"/>
      <c r="X66" s="33"/>
    </row>
    <row r="67" spans="1:24" ht="10.5" customHeight="1">
      <c r="A67" s="6"/>
      <c r="B67" s="24">
        <v>70</v>
      </c>
      <c r="C67" s="24">
        <v>70</v>
      </c>
      <c r="D67" s="24">
        <v>112</v>
      </c>
      <c r="E67" s="24">
        <v>88</v>
      </c>
      <c r="F67" s="24">
        <v>149</v>
      </c>
      <c r="G67" s="24">
        <v>148</v>
      </c>
      <c r="H67" s="24">
        <v>190</v>
      </c>
      <c r="I67" s="24">
        <v>148</v>
      </c>
      <c r="J67" s="24">
        <v>144</v>
      </c>
      <c r="K67" s="24">
        <v>115</v>
      </c>
      <c r="L67" s="24">
        <v>84</v>
      </c>
      <c r="M67" s="24">
        <v>82</v>
      </c>
      <c r="N67" s="10"/>
      <c r="O67" s="18"/>
      <c r="P67" s="18"/>
      <c r="Q67" s="18"/>
      <c r="R67" s="18"/>
      <c r="S67" s="492" t="s">
        <v>33</v>
      </c>
      <c r="T67" s="492"/>
      <c r="U67" s="492"/>
      <c r="V67" s="492"/>
      <c r="W67" s="18"/>
      <c r="X67" s="33"/>
    </row>
    <row r="68" spans="1:24" ht="10.5" customHeight="1">
      <c r="A68" s="6"/>
      <c r="B68" s="24">
        <v>63</v>
      </c>
      <c r="C68" s="24">
        <v>55</v>
      </c>
      <c r="D68" s="24">
        <v>89</v>
      </c>
      <c r="E68" s="24">
        <v>74</v>
      </c>
      <c r="F68" s="24">
        <v>99</v>
      </c>
      <c r="G68" s="24">
        <v>89</v>
      </c>
      <c r="H68" s="24">
        <v>86</v>
      </c>
      <c r="I68" s="24">
        <v>86</v>
      </c>
      <c r="J68" s="24">
        <v>85</v>
      </c>
      <c r="K68" s="24">
        <v>78</v>
      </c>
      <c r="L68" s="24">
        <v>64</v>
      </c>
      <c r="M68" s="24">
        <v>58</v>
      </c>
      <c r="N68" s="10"/>
      <c r="O68" s="18"/>
      <c r="P68" s="18"/>
      <c r="Q68" s="18"/>
      <c r="R68" s="18"/>
      <c r="S68" s="492" t="s">
        <v>36</v>
      </c>
      <c r="T68" s="492"/>
      <c r="U68" s="492"/>
      <c r="V68" s="492"/>
      <c r="W68" s="18"/>
      <c r="X68" s="33"/>
    </row>
    <row r="69" spans="1:24" ht="10.5" customHeight="1">
      <c r="A69" s="6"/>
      <c r="B69" s="24">
        <v>65</v>
      </c>
      <c r="C69" s="24">
        <v>57</v>
      </c>
      <c r="D69" s="24">
        <v>82</v>
      </c>
      <c r="E69" s="24">
        <v>78</v>
      </c>
      <c r="F69" s="24">
        <v>123</v>
      </c>
      <c r="G69" s="24">
        <v>120</v>
      </c>
      <c r="H69" s="24">
        <v>125</v>
      </c>
      <c r="I69" s="24">
        <v>111</v>
      </c>
      <c r="J69" s="24">
        <v>104</v>
      </c>
      <c r="K69" s="24">
        <v>79</v>
      </c>
      <c r="L69" s="24">
        <v>68</v>
      </c>
      <c r="M69" s="24">
        <v>52</v>
      </c>
      <c r="N69" s="10"/>
      <c r="O69" s="18"/>
      <c r="P69" s="18"/>
      <c r="Q69" s="18"/>
      <c r="R69" s="18"/>
      <c r="S69" s="492" t="s">
        <v>37</v>
      </c>
      <c r="T69" s="492"/>
      <c r="U69" s="492"/>
      <c r="V69" s="492"/>
      <c r="W69" s="18"/>
      <c r="X69" s="33"/>
    </row>
    <row r="70" spans="1:24" ht="6" customHeight="1">
      <c r="A70" s="6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10"/>
      <c r="O70" s="18"/>
      <c r="P70" s="18"/>
      <c r="Q70" s="18"/>
      <c r="R70" s="18"/>
      <c r="S70" s="18"/>
      <c r="T70" s="18"/>
      <c r="U70" s="18"/>
      <c r="V70" s="18"/>
      <c r="W70" s="18"/>
      <c r="X70" s="33"/>
    </row>
    <row r="71" spans="1:26" s="11" customFormat="1" ht="10.5" customHeight="1">
      <c r="A71" s="64"/>
      <c r="B71" s="17">
        <f aca="true" t="shared" si="8" ref="B71:M71">SUM(B72:B80)</f>
        <v>838</v>
      </c>
      <c r="C71" s="17">
        <f t="shared" si="8"/>
        <v>856</v>
      </c>
      <c r="D71" s="17">
        <f t="shared" si="8"/>
        <v>1050</v>
      </c>
      <c r="E71" s="17">
        <f t="shared" si="8"/>
        <v>947</v>
      </c>
      <c r="F71" s="17">
        <f t="shared" si="8"/>
        <v>1301</v>
      </c>
      <c r="G71" s="17">
        <f t="shared" si="8"/>
        <v>1262</v>
      </c>
      <c r="H71" s="17">
        <f t="shared" si="8"/>
        <v>1420</v>
      </c>
      <c r="I71" s="17">
        <f t="shared" si="8"/>
        <v>1401</v>
      </c>
      <c r="J71" s="17">
        <f t="shared" si="8"/>
        <v>1335</v>
      </c>
      <c r="K71" s="17">
        <f t="shared" si="8"/>
        <v>1219</v>
      </c>
      <c r="L71" s="17">
        <f t="shared" si="8"/>
        <v>1008</v>
      </c>
      <c r="M71" s="17">
        <f t="shared" si="8"/>
        <v>964</v>
      </c>
      <c r="N71" s="58"/>
      <c r="O71" s="486" t="s">
        <v>94</v>
      </c>
      <c r="P71" s="486"/>
      <c r="Q71" s="486"/>
      <c r="R71" s="486"/>
      <c r="S71" s="486"/>
      <c r="T71" s="486"/>
      <c r="U71" s="486"/>
      <c r="V71" s="486"/>
      <c r="W71" s="13"/>
      <c r="X71" s="52"/>
      <c r="Y71" s="77"/>
      <c r="Z71" s="77"/>
    </row>
    <row r="72" spans="1:24" ht="10.5" customHeight="1">
      <c r="A72" s="6"/>
      <c r="B72" s="24">
        <v>81</v>
      </c>
      <c r="C72" s="24">
        <v>71</v>
      </c>
      <c r="D72" s="24">
        <v>98</v>
      </c>
      <c r="E72" s="24">
        <v>85</v>
      </c>
      <c r="F72" s="24">
        <v>121</v>
      </c>
      <c r="G72" s="24">
        <v>123</v>
      </c>
      <c r="H72" s="24">
        <v>102</v>
      </c>
      <c r="I72" s="24">
        <v>126</v>
      </c>
      <c r="J72" s="24">
        <v>138</v>
      </c>
      <c r="K72" s="24">
        <v>97</v>
      </c>
      <c r="L72" s="24">
        <v>85</v>
      </c>
      <c r="M72" s="24">
        <v>82</v>
      </c>
      <c r="N72" s="10"/>
      <c r="O72" s="18"/>
      <c r="P72" s="18"/>
      <c r="Q72" s="18"/>
      <c r="R72" s="18"/>
      <c r="S72" s="492" t="s">
        <v>25</v>
      </c>
      <c r="T72" s="492"/>
      <c r="U72" s="492"/>
      <c r="V72" s="492"/>
      <c r="W72" s="18"/>
      <c r="X72" s="33"/>
    </row>
    <row r="73" spans="1:24" ht="10.5" customHeight="1">
      <c r="A73" s="6"/>
      <c r="B73" s="24">
        <v>123</v>
      </c>
      <c r="C73" s="24">
        <v>108</v>
      </c>
      <c r="D73" s="24">
        <v>175</v>
      </c>
      <c r="E73" s="24">
        <v>139</v>
      </c>
      <c r="F73" s="24">
        <v>175</v>
      </c>
      <c r="G73" s="24">
        <v>157</v>
      </c>
      <c r="H73" s="24">
        <v>177</v>
      </c>
      <c r="I73" s="24">
        <v>168</v>
      </c>
      <c r="J73" s="24">
        <v>160</v>
      </c>
      <c r="K73" s="24">
        <v>142</v>
      </c>
      <c r="L73" s="24">
        <v>117</v>
      </c>
      <c r="M73" s="24">
        <v>121</v>
      </c>
      <c r="N73" s="10"/>
      <c r="O73" s="18"/>
      <c r="P73" s="18"/>
      <c r="Q73" s="18"/>
      <c r="R73" s="18"/>
      <c r="S73" s="492" t="s">
        <v>26</v>
      </c>
      <c r="T73" s="492"/>
      <c r="U73" s="492"/>
      <c r="V73" s="492"/>
      <c r="W73" s="18"/>
      <c r="X73" s="33"/>
    </row>
    <row r="74" spans="1:24" ht="10.5" customHeight="1">
      <c r="A74" s="6"/>
      <c r="B74" s="24">
        <v>78</v>
      </c>
      <c r="C74" s="24">
        <v>85</v>
      </c>
      <c r="D74" s="24">
        <v>76</v>
      </c>
      <c r="E74" s="24">
        <v>67</v>
      </c>
      <c r="F74" s="24">
        <v>98</v>
      </c>
      <c r="G74" s="24">
        <v>113</v>
      </c>
      <c r="H74" s="24">
        <v>140</v>
      </c>
      <c r="I74" s="24">
        <v>142</v>
      </c>
      <c r="J74" s="24">
        <v>120</v>
      </c>
      <c r="K74" s="24">
        <v>104</v>
      </c>
      <c r="L74" s="24">
        <v>90</v>
      </c>
      <c r="M74" s="24">
        <v>99</v>
      </c>
      <c r="N74" s="10"/>
      <c r="O74" s="18"/>
      <c r="P74" s="18"/>
      <c r="Q74" s="18"/>
      <c r="R74" s="18"/>
      <c r="S74" s="492" t="s">
        <v>30</v>
      </c>
      <c r="T74" s="492"/>
      <c r="U74" s="492"/>
      <c r="V74" s="492"/>
      <c r="W74" s="18"/>
      <c r="X74" s="33"/>
    </row>
    <row r="75" spans="1:24" ht="10.5" customHeight="1">
      <c r="A75" s="6"/>
      <c r="B75" s="24">
        <v>93</v>
      </c>
      <c r="C75" s="24">
        <v>103</v>
      </c>
      <c r="D75" s="24">
        <v>120</v>
      </c>
      <c r="E75" s="24">
        <v>113</v>
      </c>
      <c r="F75" s="24">
        <v>170</v>
      </c>
      <c r="G75" s="24">
        <v>153</v>
      </c>
      <c r="H75" s="24">
        <v>188</v>
      </c>
      <c r="I75" s="24">
        <v>178</v>
      </c>
      <c r="J75" s="24">
        <v>171</v>
      </c>
      <c r="K75" s="24">
        <v>146</v>
      </c>
      <c r="L75" s="24">
        <v>130</v>
      </c>
      <c r="M75" s="24">
        <v>123</v>
      </c>
      <c r="N75" s="10"/>
      <c r="O75" s="18"/>
      <c r="P75" s="18"/>
      <c r="Q75" s="18"/>
      <c r="R75" s="18"/>
      <c r="S75" s="492" t="s">
        <v>33</v>
      </c>
      <c r="T75" s="492"/>
      <c r="U75" s="492"/>
      <c r="V75" s="492"/>
      <c r="W75" s="18"/>
      <c r="X75" s="33"/>
    </row>
    <row r="76" spans="1:24" ht="10.5" customHeight="1">
      <c r="A76" s="6"/>
      <c r="B76" s="24">
        <v>90</v>
      </c>
      <c r="C76" s="24">
        <v>110</v>
      </c>
      <c r="D76" s="24">
        <v>131</v>
      </c>
      <c r="E76" s="24">
        <v>100</v>
      </c>
      <c r="F76" s="24">
        <v>171</v>
      </c>
      <c r="G76" s="24">
        <v>173</v>
      </c>
      <c r="H76" s="24">
        <v>203</v>
      </c>
      <c r="I76" s="24">
        <v>193</v>
      </c>
      <c r="J76" s="24">
        <v>171</v>
      </c>
      <c r="K76" s="24">
        <v>164</v>
      </c>
      <c r="L76" s="24">
        <v>132</v>
      </c>
      <c r="M76" s="24">
        <v>128</v>
      </c>
      <c r="N76" s="10"/>
      <c r="O76" s="18"/>
      <c r="P76" s="18"/>
      <c r="Q76" s="18"/>
      <c r="R76" s="18"/>
      <c r="S76" s="492" t="s">
        <v>36</v>
      </c>
      <c r="T76" s="492"/>
      <c r="U76" s="492"/>
      <c r="V76" s="492"/>
      <c r="W76" s="18"/>
      <c r="X76" s="33"/>
    </row>
    <row r="77" spans="1:24" ht="10.5" customHeight="1">
      <c r="A77" s="6"/>
      <c r="B77" s="24">
        <v>133</v>
      </c>
      <c r="C77" s="24">
        <v>129</v>
      </c>
      <c r="D77" s="24">
        <v>147</v>
      </c>
      <c r="E77" s="24">
        <v>153</v>
      </c>
      <c r="F77" s="24">
        <v>160</v>
      </c>
      <c r="G77" s="24">
        <v>157</v>
      </c>
      <c r="H77" s="24">
        <v>178</v>
      </c>
      <c r="I77" s="24">
        <v>152</v>
      </c>
      <c r="J77" s="24">
        <v>169</v>
      </c>
      <c r="K77" s="24">
        <v>197</v>
      </c>
      <c r="L77" s="24">
        <v>144</v>
      </c>
      <c r="M77" s="24">
        <v>139</v>
      </c>
      <c r="N77" s="10"/>
      <c r="O77" s="18"/>
      <c r="P77" s="18"/>
      <c r="Q77" s="18"/>
      <c r="R77" s="18"/>
      <c r="S77" s="492" t="s">
        <v>37</v>
      </c>
      <c r="T77" s="492"/>
      <c r="U77" s="492"/>
      <c r="V77" s="492"/>
      <c r="W77" s="18"/>
      <c r="X77" s="33"/>
    </row>
    <row r="78" spans="1:24" ht="10.5" customHeight="1">
      <c r="A78" s="6"/>
      <c r="B78" s="24">
        <v>119</v>
      </c>
      <c r="C78" s="24">
        <v>129</v>
      </c>
      <c r="D78" s="24">
        <v>161</v>
      </c>
      <c r="E78" s="24">
        <v>161</v>
      </c>
      <c r="F78" s="24">
        <v>195</v>
      </c>
      <c r="G78" s="24">
        <v>188</v>
      </c>
      <c r="H78" s="24">
        <v>215</v>
      </c>
      <c r="I78" s="24">
        <v>240</v>
      </c>
      <c r="J78" s="24">
        <v>207</v>
      </c>
      <c r="K78" s="24">
        <v>171</v>
      </c>
      <c r="L78" s="24">
        <v>150</v>
      </c>
      <c r="M78" s="24">
        <v>145</v>
      </c>
      <c r="N78" s="10"/>
      <c r="O78" s="18"/>
      <c r="P78" s="18"/>
      <c r="Q78" s="18"/>
      <c r="R78" s="18"/>
      <c r="S78" s="492" t="s">
        <v>68</v>
      </c>
      <c r="T78" s="492"/>
      <c r="U78" s="492"/>
      <c r="V78" s="492"/>
      <c r="W78" s="18"/>
      <c r="X78" s="33"/>
    </row>
    <row r="79" spans="1:24" ht="10.5" customHeight="1">
      <c r="A79" s="6"/>
      <c r="B79" s="24">
        <v>121</v>
      </c>
      <c r="C79" s="24">
        <v>121</v>
      </c>
      <c r="D79" s="24">
        <v>142</v>
      </c>
      <c r="E79" s="24">
        <v>129</v>
      </c>
      <c r="F79" s="24">
        <v>211</v>
      </c>
      <c r="G79" s="24">
        <v>198</v>
      </c>
      <c r="H79" s="24">
        <v>214</v>
      </c>
      <c r="I79" s="24">
        <v>198</v>
      </c>
      <c r="J79" s="24">
        <v>199</v>
      </c>
      <c r="K79" s="24">
        <v>197</v>
      </c>
      <c r="L79" s="24">
        <v>158</v>
      </c>
      <c r="M79" s="24">
        <v>125</v>
      </c>
      <c r="N79" s="10"/>
      <c r="O79" s="18"/>
      <c r="P79" s="18"/>
      <c r="Q79" s="18"/>
      <c r="R79" s="18"/>
      <c r="S79" s="492" t="s">
        <v>69</v>
      </c>
      <c r="T79" s="492"/>
      <c r="U79" s="492"/>
      <c r="V79" s="492"/>
      <c r="W79" s="18"/>
      <c r="X79" s="33"/>
    </row>
    <row r="80" spans="1:24" ht="10.5" customHeight="1">
      <c r="A80" s="6"/>
      <c r="B80" s="24">
        <v>0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3</v>
      </c>
      <c r="I80" s="24">
        <v>4</v>
      </c>
      <c r="J80" s="24">
        <v>0</v>
      </c>
      <c r="K80" s="24">
        <v>1</v>
      </c>
      <c r="L80" s="24">
        <v>2</v>
      </c>
      <c r="M80" s="24">
        <v>2</v>
      </c>
      <c r="N80" s="10"/>
      <c r="O80" s="18"/>
      <c r="P80" s="18"/>
      <c r="Q80" s="18"/>
      <c r="R80" s="18"/>
      <c r="S80" s="492" t="s">
        <v>95</v>
      </c>
      <c r="T80" s="492"/>
      <c r="U80" s="492"/>
      <c r="V80" s="492"/>
      <c r="W80" s="18"/>
      <c r="X80" s="33"/>
    </row>
    <row r="81" spans="1:24" ht="10.5" customHeight="1">
      <c r="A81" s="6"/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60"/>
      <c r="O81" s="53"/>
      <c r="P81" s="53"/>
      <c r="Q81" s="53"/>
      <c r="R81" s="54"/>
      <c r="S81" s="28"/>
      <c r="T81" s="28"/>
      <c r="U81" s="28"/>
      <c r="V81" s="28"/>
      <c r="W81" s="28"/>
      <c r="X81" s="6"/>
    </row>
    <row r="82" spans="1:24" ht="10.5" customHeight="1">
      <c r="A82" s="6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O82" s="62"/>
      <c r="P82" s="62"/>
      <c r="Q82" s="62"/>
      <c r="R82" s="8"/>
      <c r="S82" s="7"/>
      <c r="T82" s="7"/>
      <c r="U82" s="7"/>
      <c r="V82" s="7"/>
      <c r="W82" s="7"/>
      <c r="X82" s="6"/>
    </row>
    <row r="83" spans="1:24" ht="10.5" customHeight="1">
      <c r="A83" s="6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O83" s="62"/>
      <c r="P83" s="62"/>
      <c r="Q83" s="62"/>
      <c r="R83" s="8"/>
      <c r="S83" s="7"/>
      <c r="T83" s="7"/>
      <c r="U83" s="7"/>
      <c r="V83" s="7"/>
      <c r="W83" s="7"/>
      <c r="X83" s="6"/>
    </row>
    <row r="84" spans="1:24" ht="10.5" customHeight="1">
      <c r="A84" s="6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O84" s="62"/>
      <c r="P84" s="62"/>
      <c r="Q84" s="62"/>
      <c r="R84" s="8"/>
      <c r="S84" s="7"/>
      <c r="T84" s="7"/>
      <c r="U84" s="7"/>
      <c r="V84" s="7"/>
      <c r="W84" s="7"/>
      <c r="X84" s="6"/>
    </row>
    <row r="85" spans="1:24" ht="10.5" customHeight="1">
      <c r="A85" s="6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O85" s="62"/>
      <c r="P85" s="62"/>
      <c r="Q85" s="62"/>
      <c r="R85" s="8"/>
      <c r="S85" s="7"/>
      <c r="T85" s="7"/>
      <c r="U85" s="7"/>
      <c r="V85" s="7"/>
      <c r="W85" s="7"/>
      <c r="X85" s="6"/>
    </row>
    <row r="86" spans="1:24" ht="10.5" customHeight="1">
      <c r="A86" s="6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O86" s="62"/>
      <c r="P86" s="62"/>
      <c r="Q86" s="62"/>
      <c r="R86" s="8"/>
      <c r="S86" s="7"/>
      <c r="T86" s="7"/>
      <c r="U86" s="7"/>
      <c r="V86" s="7"/>
      <c r="W86" s="7"/>
      <c r="X86" s="6"/>
    </row>
    <row r="87" spans="1:24" ht="10.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X87" s="6"/>
    </row>
    <row r="88" spans="1:24" ht="10.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X88" s="6"/>
    </row>
    <row r="89" spans="1:24" ht="10.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X89" s="6"/>
    </row>
  </sheetData>
  <mergeCells count="71">
    <mergeCell ref="S32:V32"/>
    <mergeCell ref="S30:V30"/>
    <mergeCell ref="S31:V31"/>
    <mergeCell ref="S43:V43"/>
    <mergeCell ref="S39:V39"/>
    <mergeCell ref="S38:V38"/>
    <mergeCell ref="S41:V41"/>
    <mergeCell ref="S40:V40"/>
    <mergeCell ref="S37:V37"/>
    <mergeCell ref="O36:V36"/>
    <mergeCell ref="S24:V24"/>
    <mergeCell ref="S25:V25"/>
    <mergeCell ref="S26:V26"/>
    <mergeCell ref="S64:V64"/>
    <mergeCell ref="O47:V47"/>
    <mergeCell ref="S48:V48"/>
    <mergeCell ref="S49:V49"/>
    <mergeCell ref="O63:V63"/>
    <mergeCell ref="S58:V58"/>
    <mergeCell ref="S50:V50"/>
    <mergeCell ref="B4:W4"/>
    <mergeCell ref="B3:W3"/>
    <mergeCell ref="F6:G6"/>
    <mergeCell ref="B6:C6"/>
    <mergeCell ref="D6:E6"/>
    <mergeCell ref="H6:I6"/>
    <mergeCell ref="J6:K6"/>
    <mergeCell ref="L6:M6"/>
    <mergeCell ref="N6:W7"/>
    <mergeCell ref="O9:V9"/>
    <mergeCell ref="S12:V12"/>
    <mergeCell ref="S11:V11"/>
    <mergeCell ref="S14:V14"/>
    <mergeCell ref="S13:V13"/>
    <mergeCell ref="O23:V23"/>
    <mergeCell ref="S33:V33"/>
    <mergeCell ref="S10:V10"/>
    <mergeCell ref="S15:V15"/>
    <mergeCell ref="S27:V27"/>
    <mergeCell ref="O17:V17"/>
    <mergeCell ref="O19:V19"/>
    <mergeCell ref="S20:V20"/>
    <mergeCell ref="S21:V21"/>
    <mergeCell ref="O29:V29"/>
    <mergeCell ref="S34:V34"/>
    <mergeCell ref="S42:V42"/>
    <mergeCell ref="S61:V61"/>
    <mergeCell ref="S60:V60"/>
    <mergeCell ref="S67:V67"/>
    <mergeCell ref="O45:V45"/>
    <mergeCell ref="S51:V51"/>
    <mergeCell ref="S52:V52"/>
    <mergeCell ref="S56:V56"/>
    <mergeCell ref="O55:V55"/>
    <mergeCell ref="S65:V65"/>
    <mergeCell ref="S66:V66"/>
    <mergeCell ref="S53:V53"/>
    <mergeCell ref="S74:V74"/>
    <mergeCell ref="S73:V73"/>
    <mergeCell ref="S57:V57"/>
    <mergeCell ref="S76:V76"/>
    <mergeCell ref="S75:V75"/>
    <mergeCell ref="S69:V69"/>
    <mergeCell ref="S68:V68"/>
    <mergeCell ref="S72:V72"/>
    <mergeCell ref="O71:V71"/>
    <mergeCell ref="S59:V59"/>
    <mergeCell ref="S80:V80"/>
    <mergeCell ref="S78:V78"/>
    <mergeCell ref="S77:V77"/>
    <mergeCell ref="S79:V79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1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58"/>
  <dimension ref="A1:X95"/>
  <sheetViews>
    <sheetView tabSelected="1" view="pageBreakPreview" zoomScale="60" workbookViewId="0" topLeftCell="A46">
      <selection activeCell="I8" sqref="I8"/>
    </sheetView>
  </sheetViews>
  <sheetFormatPr defaultColWidth="9.00390625" defaultRowHeight="10.5" customHeight="1"/>
  <cols>
    <col min="1" max="11" width="1.625" style="2" customWidth="1"/>
    <col min="12" max="21" width="8.25390625" style="2" customWidth="1"/>
    <col min="22" max="22" width="1.625" style="2" customWidth="1"/>
    <col min="23" max="24" width="1.875" style="2" customWidth="1"/>
    <col min="25" max="16384" width="9.00390625" style="2" customWidth="1"/>
  </cols>
  <sheetData>
    <row r="1" ht="10.5" customHeight="1">
      <c r="A1" s="1" t="s">
        <v>427</v>
      </c>
    </row>
    <row r="3" spans="2:21" s="5" customFormat="1" ht="18" customHeight="1">
      <c r="B3" s="499" t="s">
        <v>590</v>
      </c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  <c r="P3" s="499"/>
      <c r="Q3" s="499"/>
      <c r="R3" s="499"/>
      <c r="S3" s="499"/>
      <c r="T3" s="499"/>
      <c r="U3" s="499"/>
    </row>
    <row r="4" spans="2:21" s="6" customFormat="1" ht="12.75" customHeight="1">
      <c r="B4" s="498" t="s">
        <v>595</v>
      </c>
      <c r="C4" s="498"/>
      <c r="D4" s="498"/>
      <c r="E4" s="498"/>
      <c r="F4" s="498"/>
      <c r="G4" s="498"/>
      <c r="H4" s="498"/>
      <c r="I4" s="498"/>
      <c r="J4" s="498"/>
      <c r="K4" s="498"/>
      <c r="L4" s="498"/>
      <c r="M4" s="498"/>
      <c r="N4" s="498"/>
      <c r="O4" s="498"/>
      <c r="P4" s="498"/>
      <c r="Q4" s="498"/>
      <c r="R4" s="498"/>
      <c r="S4" s="498"/>
      <c r="T4" s="498"/>
      <c r="U4" s="498"/>
    </row>
    <row r="5" spans="2:22" ht="12.75" customHeigh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2:22" ht="15.75" customHeight="1">
      <c r="B6" s="512" t="s">
        <v>11</v>
      </c>
      <c r="C6" s="512"/>
      <c r="D6" s="512"/>
      <c r="E6" s="512"/>
      <c r="F6" s="512"/>
      <c r="G6" s="512"/>
      <c r="H6" s="512"/>
      <c r="I6" s="512"/>
      <c r="J6" s="512"/>
      <c r="K6" s="376"/>
      <c r="L6" s="516" t="s">
        <v>48</v>
      </c>
      <c r="M6" s="515"/>
      <c r="N6" s="515" t="s">
        <v>49</v>
      </c>
      <c r="O6" s="515"/>
      <c r="P6" s="515" t="s">
        <v>50</v>
      </c>
      <c r="Q6" s="515"/>
      <c r="R6" s="515" t="s">
        <v>51</v>
      </c>
      <c r="S6" s="515"/>
      <c r="T6" s="515" t="s">
        <v>52</v>
      </c>
      <c r="U6" s="515"/>
      <c r="V6" s="8"/>
    </row>
    <row r="7" spans="2:22" ht="15.75" customHeight="1">
      <c r="B7" s="513"/>
      <c r="C7" s="513"/>
      <c r="D7" s="513"/>
      <c r="E7" s="513"/>
      <c r="F7" s="513"/>
      <c r="G7" s="513"/>
      <c r="H7" s="513"/>
      <c r="I7" s="513"/>
      <c r="J7" s="513"/>
      <c r="K7" s="377"/>
      <c r="L7" s="99" t="s">
        <v>97</v>
      </c>
      <c r="M7" s="95" t="s">
        <v>98</v>
      </c>
      <c r="N7" s="95" t="s">
        <v>97</v>
      </c>
      <c r="O7" s="95" t="s">
        <v>98</v>
      </c>
      <c r="P7" s="95" t="s">
        <v>97</v>
      </c>
      <c r="Q7" s="95" t="s">
        <v>98</v>
      </c>
      <c r="R7" s="95" t="s">
        <v>97</v>
      </c>
      <c r="S7" s="95" t="s">
        <v>98</v>
      </c>
      <c r="T7" s="95" t="s">
        <v>97</v>
      </c>
      <c r="U7" s="95" t="s">
        <v>98</v>
      </c>
      <c r="V7" s="8"/>
    </row>
    <row r="8" spans="2:12" ht="10.5" customHeight="1">
      <c r="B8" s="7"/>
      <c r="C8" s="7"/>
      <c r="D8" s="7"/>
      <c r="E8" s="7"/>
      <c r="F8" s="7"/>
      <c r="G8" s="7"/>
      <c r="H8" s="7"/>
      <c r="I8" s="7"/>
      <c r="J8" s="7"/>
      <c r="K8" s="9"/>
      <c r="L8" s="7"/>
    </row>
    <row r="9" spans="2:22" s="11" customFormat="1" ht="10.5" customHeight="1">
      <c r="B9" s="12"/>
      <c r="C9" s="486" t="s">
        <v>84</v>
      </c>
      <c r="D9" s="486"/>
      <c r="E9" s="486"/>
      <c r="F9" s="486"/>
      <c r="G9" s="486"/>
      <c r="H9" s="486"/>
      <c r="I9" s="486"/>
      <c r="J9" s="486"/>
      <c r="K9" s="14"/>
      <c r="L9" s="17">
        <f aca="true" t="shared" si="0" ref="L9:U9">SUM(L10:L15)</f>
        <v>524</v>
      </c>
      <c r="M9" s="17">
        <f t="shared" si="0"/>
        <v>472</v>
      </c>
      <c r="N9" s="17">
        <f t="shared" si="0"/>
        <v>563</v>
      </c>
      <c r="O9" s="17">
        <f t="shared" si="0"/>
        <v>544</v>
      </c>
      <c r="P9" s="17">
        <f t="shared" si="0"/>
        <v>410</v>
      </c>
      <c r="Q9" s="17">
        <f t="shared" si="0"/>
        <v>477</v>
      </c>
      <c r="R9" s="17">
        <f t="shared" si="0"/>
        <v>370</v>
      </c>
      <c r="S9" s="17">
        <f t="shared" si="0"/>
        <v>407</v>
      </c>
      <c r="T9" s="17">
        <f t="shared" si="0"/>
        <v>326</v>
      </c>
      <c r="U9" s="17">
        <f t="shared" si="0"/>
        <v>382</v>
      </c>
      <c r="V9" s="52"/>
    </row>
    <row r="10" spans="2:22" ht="10.5" customHeight="1">
      <c r="B10" s="7"/>
      <c r="C10" s="18"/>
      <c r="D10" s="18"/>
      <c r="E10" s="18"/>
      <c r="F10" s="18"/>
      <c r="G10" s="492" t="s">
        <v>25</v>
      </c>
      <c r="H10" s="492"/>
      <c r="I10" s="492"/>
      <c r="J10" s="492"/>
      <c r="K10" s="19"/>
      <c r="L10" s="24">
        <v>82</v>
      </c>
      <c r="M10" s="24">
        <v>73</v>
      </c>
      <c r="N10" s="24">
        <v>77</v>
      </c>
      <c r="O10" s="24">
        <v>74</v>
      </c>
      <c r="P10" s="24">
        <v>53</v>
      </c>
      <c r="Q10" s="24">
        <v>63</v>
      </c>
      <c r="R10" s="24">
        <v>53</v>
      </c>
      <c r="S10" s="24">
        <v>55</v>
      </c>
      <c r="T10" s="24">
        <v>31</v>
      </c>
      <c r="U10" s="24">
        <v>51</v>
      </c>
      <c r="V10" s="36"/>
    </row>
    <row r="11" spans="2:22" ht="10.5" customHeight="1">
      <c r="B11" s="7"/>
      <c r="C11" s="18"/>
      <c r="D11" s="18"/>
      <c r="E11" s="18"/>
      <c r="F11" s="18"/>
      <c r="G11" s="492" t="s">
        <v>26</v>
      </c>
      <c r="H11" s="492"/>
      <c r="I11" s="492"/>
      <c r="J11" s="492"/>
      <c r="K11" s="19"/>
      <c r="L11" s="24">
        <v>100</v>
      </c>
      <c r="M11" s="24">
        <v>90</v>
      </c>
      <c r="N11" s="24">
        <v>101</v>
      </c>
      <c r="O11" s="24">
        <v>98</v>
      </c>
      <c r="P11" s="24">
        <v>87</v>
      </c>
      <c r="Q11" s="24">
        <v>95</v>
      </c>
      <c r="R11" s="24">
        <v>74</v>
      </c>
      <c r="S11" s="24">
        <v>70</v>
      </c>
      <c r="T11" s="24">
        <v>60</v>
      </c>
      <c r="U11" s="24">
        <v>73</v>
      </c>
      <c r="V11" s="36"/>
    </row>
    <row r="12" spans="2:22" ht="10.5" customHeight="1">
      <c r="B12" s="7"/>
      <c r="C12" s="18"/>
      <c r="D12" s="18"/>
      <c r="E12" s="18"/>
      <c r="F12" s="18"/>
      <c r="G12" s="492" t="s">
        <v>30</v>
      </c>
      <c r="H12" s="492"/>
      <c r="I12" s="492"/>
      <c r="J12" s="492"/>
      <c r="K12" s="19"/>
      <c r="L12" s="24">
        <v>59</v>
      </c>
      <c r="M12" s="24">
        <v>54</v>
      </c>
      <c r="N12" s="24">
        <v>74</v>
      </c>
      <c r="O12" s="24">
        <v>73</v>
      </c>
      <c r="P12" s="24">
        <v>51</v>
      </c>
      <c r="Q12" s="24">
        <v>70</v>
      </c>
      <c r="R12" s="24">
        <v>49</v>
      </c>
      <c r="S12" s="24">
        <v>60</v>
      </c>
      <c r="T12" s="24">
        <v>56</v>
      </c>
      <c r="U12" s="24">
        <v>59</v>
      </c>
      <c r="V12" s="36"/>
    </row>
    <row r="13" spans="2:22" ht="10.5" customHeight="1">
      <c r="B13" s="7"/>
      <c r="C13" s="18"/>
      <c r="D13" s="18"/>
      <c r="E13" s="18"/>
      <c r="F13" s="18"/>
      <c r="G13" s="492" t="s">
        <v>33</v>
      </c>
      <c r="H13" s="492"/>
      <c r="I13" s="492"/>
      <c r="J13" s="492"/>
      <c r="K13" s="19"/>
      <c r="L13" s="24">
        <v>102</v>
      </c>
      <c r="M13" s="24">
        <v>91</v>
      </c>
      <c r="N13" s="24">
        <v>108</v>
      </c>
      <c r="O13" s="24">
        <v>107</v>
      </c>
      <c r="P13" s="24">
        <v>82</v>
      </c>
      <c r="Q13" s="24">
        <v>77</v>
      </c>
      <c r="R13" s="24">
        <v>65</v>
      </c>
      <c r="S13" s="24">
        <v>69</v>
      </c>
      <c r="T13" s="24">
        <v>55</v>
      </c>
      <c r="U13" s="24">
        <v>72</v>
      </c>
      <c r="V13" s="36"/>
    </row>
    <row r="14" spans="2:22" ht="10.5" customHeight="1">
      <c r="B14" s="7"/>
      <c r="C14" s="18"/>
      <c r="D14" s="18"/>
      <c r="E14" s="18"/>
      <c r="F14" s="18"/>
      <c r="G14" s="492" t="s">
        <v>36</v>
      </c>
      <c r="H14" s="492"/>
      <c r="I14" s="492"/>
      <c r="J14" s="492"/>
      <c r="K14" s="19"/>
      <c r="L14" s="24">
        <v>79</v>
      </c>
      <c r="M14" s="24">
        <v>62</v>
      </c>
      <c r="N14" s="24">
        <v>81</v>
      </c>
      <c r="O14" s="24">
        <v>74</v>
      </c>
      <c r="P14" s="24">
        <v>45</v>
      </c>
      <c r="Q14" s="24">
        <v>60</v>
      </c>
      <c r="R14" s="24">
        <v>49</v>
      </c>
      <c r="S14" s="24">
        <v>53</v>
      </c>
      <c r="T14" s="24">
        <v>34</v>
      </c>
      <c r="U14" s="24">
        <v>36</v>
      </c>
      <c r="V14" s="36"/>
    </row>
    <row r="15" spans="2:22" ht="10.5" customHeight="1">
      <c r="B15" s="7"/>
      <c r="C15" s="18"/>
      <c r="D15" s="18"/>
      <c r="E15" s="18"/>
      <c r="F15" s="18"/>
      <c r="G15" s="492" t="s">
        <v>37</v>
      </c>
      <c r="H15" s="492"/>
      <c r="I15" s="492"/>
      <c r="J15" s="492"/>
      <c r="K15" s="19"/>
      <c r="L15" s="24">
        <v>102</v>
      </c>
      <c r="M15" s="24">
        <v>102</v>
      </c>
      <c r="N15" s="24">
        <v>122</v>
      </c>
      <c r="O15" s="24">
        <v>118</v>
      </c>
      <c r="P15" s="24">
        <v>92</v>
      </c>
      <c r="Q15" s="24">
        <v>112</v>
      </c>
      <c r="R15" s="24">
        <v>80</v>
      </c>
      <c r="S15" s="24">
        <v>100</v>
      </c>
      <c r="T15" s="24">
        <v>90</v>
      </c>
      <c r="U15" s="24">
        <v>91</v>
      </c>
      <c r="V15" s="36"/>
    </row>
    <row r="16" spans="2:22" ht="6" customHeight="1">
      <c r="B16" s="7"/>
      <c r="C16" s="18"/>
      <c r="D16" s="18"/>
      <c r="E16" s="18"/>
      <c r="F16" s="18"/>
      <c r="G16" s="18"/>
      <c r="H16" s="18"/>
      <c r="I16" s="18"/>
      <c r="J16" s="18"/>
      <c r="K16" s="19"/>
      <c r="L16" s="24"/>
      <c r="M16" s="24"/>
      <c r="N16" s="24"/>
      <c r="O16" s="24"/>
      <c r="P16" s="24"/>
      <c r="Q16" s="24"/>
      <c r="R16" s="24"/>
      <c r="S16" s="24"/>
      <c r="T16" s="25"/>
      <c r="U16" s="24"/>
      <c r="V16" s="36"/>
    </row>
    <row r="17" spans="2:22" s="11" customFormat="1" ht="10.5" customHeight="1">
      <c r="B17" s="12"/>
      <c r="C17" s="486" t="s">
        <v>85</v>
      </c>
      <c r="D17" s="486"/>
      <c r="E17" s="486"/>
      <c r="F17" s="486"/>
      <c r="G17" s="486"/>
      <c r="H17" s="486"/>
      <c r="I17" s="486"/>
      <c r="J17" s="486"/>
      <c r="K17" s="14"/>
      <c r="L17" s="25">
        <v>134</v>
      </c>
      <c r="M17" s="25">
        <v>140</v>
      </c>
      <c r="N17" s="25">
        <v>147</v>
      </c>
      <c r="O17" s="25">
        <v>164</v>
      </c>
      <c r="P17" s="25">
        <v>110</v>
      </c>
      <c r="Q17" s="25">
        <v>112</v>
      </c>
      <c r="R17" s="25">
        <v>78</v>
      </c>
      <c r="S17" s="25">
        <v>119</v>
      </c>
      <c r="T17" s="25">
        <v>92</v>
      </c>
      <c r="U17" s="25">
        <v>105</v>
      </c>
      <c r="V17" s="50"/>
    </row>
    <row r="18" spans="2:22" ht="6" customHeight="1">
      <c r="B18" s="7"/>
      <c r="C18" s="18"/>
      <c r="D18" s="18"/>
      <c r="E18" s="18"/>
      <c r="F18" s="18"/>
      <c r="G18" s="18"/>
      <c r="H18" s="18"/>
      <c r="I18" s="18"/>
      <c r="J18" s="18"/>
      <c r="K18" s="19"/>
      <c r="L18" s="24"/>
      <c r="M18" s="24"/>
      <c r="N18" s="24"/>
      <c r="O18" s="24"/>
      <c r="P18" s="24"/>
      <c r="Q18" s="24"/>
      <c r="R18" s="24"/>
      <c r="S18" s="24"/>
      <c r="T18" s="25"/>
      <c r="U18" s="24"/>
      <c r="V18" s="6"/>
    </row>
    <row r="19" spans="2:22" s="11" customFormat="1" ht="10.5" customHeight="1">
      <c r="B19" s="12"/>
      <c r="C19" s="486" t="s">
        <v>86</v>
      </c>
      <c r="D19" s="486"/>
      <c r="E19" s="486"/>
      <c r="F19" s="486"/>
      <c r="G19" s="486"/>
      <c r="H19" s="486"/>
      <c r="I19" s="486"/>
      <c r="J19" s="486"/>
      <c r="K19" s="14"/>
      <c r="L19" s="17">
        <f aca="true" t="shared" si="1" ref="L19:U19">SUM(L20:L21)</f>
        <v>156</v>
      </c>
      <c r="M19" s="17">
        <f t="shared" si="1"/>
        <v>132</v>
      </c>
      <c r="N19" s="17">
        <f t="shared" si="1"/>
        <v>148</v>
      </c>
      <c r="O19" s="17">
        <f t="shared" si="1"/>
        <v>137</v>
      </c>
      <c r="P19" s="17">
        <f t="shared" si="1"/>
        <v>131</v>
      </c>
      <c r="Q19" s="17">
        <f t="shared" si="1"/>
        <v>131</v>
      </c>
      <c r="R19" s="17">
        <f t="shared" si="1"/>
        <v>102</v>
      </c>
      <c r="S19" s="17">
        <f t="shared" si="1"/>
        <v>122</v>
      </c>
      <c r="T19" s="17">
        <f t="shared" si="1"/>
        <v>116</v>
      </c>
      <c r="U19" s="17">
        <f t="shared" si="1"/>
        <v>144</v>
      </c>
      <c r="V19" s="52"/>
    </row>
    <row r="20" spans="2:22" ht="10.5" customHeight="1">
      <c r="B20" s="7"/>
      <c r="C20" s="18"/>
      <c r="D20" s="18"/>
      <c r="E20" s="18"/>
      <c r="F20" s="18"/>
      <c r="G20" s="492" t="s">
        <v>25</v>
      </c>
      <c r="H20" s="492"/>
      <c r="I20" s="492"/>
      <c r="J20" s="492"/>
      <c r="K20" s="19"/>
      <c r="L20" s="24">
        <v>116</v>
      </c>
      <c r="M20" s="24">
        <v>101</v>
      </c>
      <c r="N20" s="24">
        <v>104</v>
      </c>
      <c r="O20" s="24">
        <v>95</v>
      </c>
      <c r="P20" s="24">
        <v>94</v>
      </c>
      <c r="Q20" s="24">
        <v>91</v>
      </c>
      <c r="R20" s="24">
        <v>75</v>
      </c>
      <c r="S20" s="24">
        <v>83</v>
      </c>
      <c r="T20" s="24">
        <v>88</v>
      </c>
      <c r="U20" s="24">
        <v>107</v>
      </c>
      <c r="V20" s="36"/>
    </row>
    <row r="21" spans="2:22" ht="10.5" customHeight="1">
      <c r="B21" s="7"/>
      <c r="C21" s="18"/>
      <c r="D21" s="18"/>
      <c r="E21" s="18"/>
      <c r="F21" s="18"/>
      <c r="G21" s="492" t="s">
        <v>26</v>
      </c>
      <c r="H21" s="492"/>
      <c r="I21" s="492"/>
      <c r="J21" s="492"/>
      <c r="K21" s="19"/>
      <c r="L21" s="24">
        <v>40</v>
      </c>
      <c r="M21" s="24">
        <v>31</v>
      </c>
      <c r="N21" s="24">
        <v>44</v>
      </c>
      <c r="O21" s="24">
        <v>42</v>
      </c>
      <c r="P21" s="24">
        <v>37</v>
      </c>
      <c r="Q21" s="24">
        <v>40</v>
      </c>
      <c r="R21" s="24">
        <v>27</v>
      </c>
      <c r="S21" s="24">
        <v>39</v>
      </c>
      <c r="T21" s="24">
        <v>28</v>
      </c>
      <c r="U21" s="24">
        <v>37</v>
      </c>
      <c r="V21" s="36"/>
    </row>
    <row r="22" spans="2:22" ht="6" customHeight="1">
      <c r="B22" s="7"/>
      <c r="C22" s="18"/>
      <c r="D22" s="18"/>
      <c r="E22" s="18"/>
      <c r="F22" s="18"/>
      <c r="G22" s="18"/>
      <c r="H22" s="18"/>
      <c r="I22" s="18"/>
      <c r="J22" s="18"/>
      <c r="K22" s="19"/>
      <c r="L22" s="24"/>
      <c r="M22" s="24"/>
      <c r="N22" s="24"/>
      <c r="O22" s="24"/>
      <c r="P22" s="24"/>
      <c r="Q22" s="24"/>
      <c r="R22" s="24"/>
      <c r="S22" s="24"/>
      <c r="U22" s="24"/>
      <c r="V22" s="33"/>
    </row>
    <row r="23" spans="2:22" s="11" customFormat="1" ht="10.5" customHeight="1">
      <c r="B23" s="12"/>
      <c r="C23" s="486" t="s">
        <v>87</v>
      </c>
      <c r="D23" s="486"/>
      <c r="E23" s="486"/>
      <c r="F23" s="486"/>
      <c r="G23" s="486"/>
      <c r="H23" s="486"/>
      <c r="I23" s="486"/>
      <c r="J23" s="486"/>
      <c r="K23" s="14"/>
      <c r="L23" s="17">
        <f aca="true" t="shared" si="2" ref="L23:U23">SUM(L24:L27)</f>
        <v>448</v>
      </c>
      <c r="M23" s="17">
        <f t="shared" si="2"/>
        <v>482</v>
      </c>
      <c r="N23" s="17">
        <f t="shared" si="2"/>
        <v>593</v>
      </c>
      <c r="O23" s="17">
        <f t="shared" si="2"/>
        <v>572</v>
      </c>
      <c r="P23" s="17">
        <f t="shared" si="2"/>
        <v>451</v>
      </c>
      <c r="Q23" s="17">
        <f t="shared" si="2"/>
        <v>495</v>
      </c>
      <c r="R23" s="17">
        <f t="shared" si="2"/>
        <v>374</v>
      </c>
      <c r="S23" s="17">
        <f t="shared" si="2"/>
        <v>413</v>
      </c>
      <c r="T23" s="17">
        <f t="shared" si="2"/>
        <v>361</v>
      </c>
      <c r="U23" s="17">
        <f t="shared" si="2"/>
        <v>405</v>
      </c>
      <c r="V23" s="52"/>
    </row>
    <row r="24" spans="2:22" ht="10.5" customHeight="1">
      <c r="B24" s="7"/>
      <c r="C24" s="18"/>
      <c r="D24" s="18"/>
      <c r="E24" s="18"/>
      <c r="F24" s="18"/>
      <c r="G24" s="492" t="s">
        <v>25</v>
      </c>
      <c r="H24" s="492"/>
      <c r="I24" s="492"/>
      <c r="J24" s="492"/>
      <c r="K24" s="19"/>
      <c r="L24" s="24">
        <v>65</v>
      </c>
      <c r="M24" s="24">
        <v>70</v>
      </c>
      <c r="N24" s="24">
        <v>59</v>
      </c>
      <c r="O24" s="24">
        <v>58</v>
      </c>
      <c r="P24" s="24">
        <v>43</v>
      </c>
      <c r="Q24" s="24">
        <v>64</v>
      </c>
      <c r="R24" s="24">
        <v>43</v>
      </c>
      <c r="S24" s="24">
        <v>45</v>
      </c>
      <c r="T24" s="24">
        <v>36</v>
      </c>
      <c r="U24" s="24">
        <v>48</v>
      </c>
      <c r="V24" s="33"/>
    </row>
    <row r="25" spans="2:22" ht="10.5" customHeight="1">
      <c r="B25" s="7"/>
      <c r="C25" s="18"/>
      <c r="D25" s="18"/>
      <c r="E25" s="18"/>
      <c r="F25" s="18"/>
      <c r="G25" s="492" t="s">
        <v>26</v>
      </c>
      <c r="H25" s="492"/>
      <c r="I25" s="492"/>
      <c r="J25" s="492"/>
      <c r="K25" s="19"/>
      <c r="L25" s="24">
        <v>107</v>
      </c>
      <c r="M25" s="24">
        <v>128</v>
      </c>
      <c r="N25" s="24">
        <v>153</v>
      </c>
      <c r="O25" s="24">
        <v>161</v>
      </c>
      <c r="P25" s="24">
        <v>120</v>
      </c>
      <c r="Q25" s="24">
        <v>144</v>
      </c>
      <c r="R25" s="24">
        <v>98</v>
      </c>
      <c r="S25" s="24">
        <v>112</v>
      </c>
      <c r="T25" s="24">
        <v>89</v>
      </c>
      <c r="U25" s="24">
        <v>104</v>
      </c>
      <c r="V25" s="33"/>
    </row>
    <row r="26" spans="2:22" ht="10.5" customHeight="1">
      <c r="B26" s="7"/>
      <c r="C26" s="18"/>
      <c r="D26" s="18"/>
      <c r="E26" s="18"/>
      <c r="F26" s="18"/>
      <c r="G26" s="492" t="s">
        <v>30</v>
      </c>
      <c r="H26" s="492"/>
      <c r="I26" s="492"/>
      <c r="J26" s="492"/>
      <c r="K26" s="19"/>
      <c r="L26" s="24">
        <v>100</v>
      </c>
      <c r="M26" s="24">
        <v>82</v>
      </c>
      <c r="N26" s="24">
        <v>111</v>
      </c>
      <c r="O26" s="24">
        <v>107</v>
      </c>
      <c r="P26" s="24">
        <v>100</v>
      </c>
      <c r="Q26" s="24">
        <v>79</v>
      </c>
      <c r="R26" s="24">
        <v>67</v>
      </c>
      <c r="S26" s="24">
        <v>92</v>
      </c>
      <c r="T26" s="24">
        <v>84</v>
      </c>
      <c r="U26" s="24">
        <v>87</v>
      </c>
      <c r="V26" s="33"/>
    </row>
    <row r="27" spans="2:22" ht="10.5" customHeight="1">
      <c r="B27" s="7"/>
      <c r="C27" s="18"/>
      <c r="D27" s="18"/>
      <c r="E27" s="18"/>
      <c r="F27" s="18"/>
      <c r="G27" s="492" t="s">
        <v>33</v>
      </c>
      <c r="H27" s="492"/>
      <c r="I27" s="492"/>
      <c r="J27" s="492"/>
      <c r="K27" s="19"/>
      <c r="L27" s="24">
        <v>176</v>
      </c>
      <c r="M27" s="24">
        <v>202</v>
      </c>
      <c r="N27" s="24">
        <v>270</v>
      </c>
      <c r="O27" s="24">
        <v>246</v>
      </c>
      <c r="P27" s="24">
        <v>188</v>
      </c>
      <c r="Q27" s="24">
        <v>208</v>
      </c>
      <c r="R27" s="24">
        <v>166</v>
      </c>
      <c r="S27" s="24">
        <v>164</v>
      </c>
      <c r="T27" s="24">
        <v>152</v>
      </c>
      <c r="U27" s="24">
        <v>166</v>
      </c>
      <c r="V27" s="33"/>
    </row>
    <row r="28" spans="2:22" ht="6" customHeight="1">
      <c r="B28" s="7"/>
      <c r="C28" s="7"/>
      <c r="D28" s="7"/>
      <c r="E28" s="7"/>
      <c r="F28" s="7"/>
      <c r="G28" s="7"/>
      <c r="H28" s="7"/>
      <c r="I28" s="7"/>
      <c r="J28" s="7"/>
      <c r="K28" s="9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6"/>
    </row>
    <row r="29" spans="2:22" s="11" customFormat="1" ht="10.5" customHeight="1">
      <c r="B29" s="12"/>
      <c r="C29" s="486" t="s">
        <v>88</v>
      </c>
      <c r="D29" s="486"/>
      <c r="E29" s="486"/>
      <c r="F29" s="486"/>
      <c r="G29" s="486"/>
      <c r="H29" s="486"/>
      <c r="I29" s="486"/>
      <c r="J29" s="486"/>
      <c r="K29" s="14"/>
      <c r="L29" s="17">
        <f aca="true" t="shared" si="3" ref="L29:U29">SUM(L30:L34)</f>
        <v>620</v>
      </c>
      <c r="M29" s="17">
        <f t="shared" si="3"/>
        <v>555</v>
      </c>
      <c r="N29" s="17">
        <f t="shared" si="3"/>
        <v>680</v>
      </c>
      <c r="O29" s="17">
        <f t="shared" si="3"/>
        <v>634</v>
      </c>
      <c r="P29" s="17">
        <f t="shared" si="3"/>
        <v>437</v>
      </c>
      <c r="Q29" s="17">
        <f t="shared" si="3"/>
        <v>527</v>
      </c>
      <c r="R29" s="17">
        <f t="shared" si="3"/>
        <v>391</v>
      </c>
      <c r="S29" s="17">
        <f t="shared" si="3"/>
        <v>466</v>
      </c>
      <c r="T29" s="17">
        <f t="shared" si="3"/>
        <v>374</v>
      </c>
      <c r="U29" s="17">
        <f t="shared" si="3"/>
        <v>525</v>
      </c>
      <c r="V29" s="52"/>
    </row>
    <row r="30" spans="2:22" ht="10.5" customHeight="1">
      <c r="B30" s="7"/>
      <c r="C30" s="18"/>
      <c r="D30" s="18"/>
      <c r="E30" s="18"/>
      <c r="F30" s="18"/>
      <c r="G30" s="492" t="s">
        <v>25</v>
      </c>
      <c r="H30" s="492"/>
      <c r="I30" s="492"/>
      <c r="J30" s="492"/>
      <c r="K30" s="19"/>
      <c r="L30" s="24">
        <v>105</v>
      </c>
      <c r="M30" s="24">
        <v>83</v>
      </c>
      <c r="N30" s="24">
        <v>110</v>
      </c>
      <c r="O30" s="24">
        <v>95</v>
      </c>
      <c r="P30" s="24">
        <v>54</v>
      </c>
      <c r="Q30" s="24">
        <v>71</v>
      </c>
      <c r="R30" s="24">
        <v>59</v>
      </c>
      <c r="S30" s="24">
        <v>72</v>
      </c>
      <c r="T30" s="24">
        <v>49</v>
      </c>
      <c r="U30" s="24">
        <v>72</v>
      </c>
      <c r="V30" s="33"/>
    </row>
    <row r="31" spans="2:22" ht="10.5" customHeight="1">
      <c r="B31" s="7"/>
      <c r="C31" s="18"/>
      <c r="D31" s="18"/>
      <c r="E31" s="18"/>
      <c r="F31" s="18"/>
      <c r="G31" s="492" t="s">
        <v>26</v>
      </c>
      <c r="H31" s="492"/>
      <c r="I31" s="492"/>
      <c r="J31" s="492"/>
      <c r="K31" s="19"/>
      <c r="L31" s="24">
        <v>90</v>
      </c>
      <c r="M31" s="24">
        <v>82</v>
      </c>
      <c r="N31" s="24">
        <v>127</v>
      </c>
      <c r="O31" s="24">
        <v>113</v>
      </c>
      <c r="P31" s="24">
        <v>77</v>
      </c>
      <c r="Q31" s="24">
        <v>116</v>
      </c>
      <c r="R31" s="24">
        <v>71</v>
      </c>
      <c r="S31" s="24">
        <v>95</v>
      </c>
      <c r="T31" s="24">
        <v>68</v>
      </c>
      <c r="U31" s="24">
        <v>99</v>
      </c>
      <c r="V31" s="33"/>
    </row>
    <row r="32" spans="2:22" ht="10.5" customHeight="1">
      <c r="B32" s="7"/>
      <c r="C32" s="18"/>
      <c r="D32" s="18"/>
      <c r="E32" s="18"/>
      <c r="F32" s="18"/>
      <c r="G32" s="492" t="s">
        <v>30</v>
      </c>
      <c r="H32" s="492"/>
      <c r="I32" s="492"/>
      <c r="J32" s="492"/>
      <c r="K32" s="19"/>
      <c r="L32" s="24">
        <v>129</v>
      </c>
      <c r="M32" s="24">
        <v>113</v>
      </c>
      <c r="N32" s="24">
        <v>138</v>
      </c>
      <c r="O32" s="24">
        <v>133</v>
      </c>
      <c r="P32" s="24">
        <v>106</v>
      </c>
      <c r="Q32" s="24">
        <v>125</v>
      </c>
      <c r="R32" s="24">
        <v>92</v>
      </c>
      <c r="S32" s="24">
        <v>100</v>
      </c>
      <c r="T32" s="24">
        <v>92</v>
      </c>
      <c r="U32" s="24">
        <v>133</v>
      </c>
      <c r="V32" s="33"/>
    </row>
    <row r="33" spans="2:22" ht="10.5" customHeight="1">
      <c r="B33" s="7"/>
      <c r="C33" s="18"/>
      <c r="D33" s="18"/>
      <c r="E33" s="18"/>
      <c r="F33" s="18"/>
      <c r="G33" s="492" t="s">
        <v>33</v>
      </c>
      <c r="H33" s="492"/>
      <c r="I33" s="492"/>
      <c r="J33" s="492"/>
      <c r="K33" s="19"/>
      <c r="L33" s="24">
        <v>133</v>
      </c>
      <c r="M33" s="24">
        <v>137</v>
      </c>
      <c r="N33" s="24">
        <v>169</v>
      </c>
      <c r="O33" s="24">
        <v>149</v>
      </c>
      <c r="P33" s="24">
        <v>99</v>
      </c>
      <c r="Q33" s="24">
        <v>106</v>
      </c>
      <c r="R33" s="24">
        <v>82</v>
      </c>
      <c r="S33" s="24">
        <v>110</v>
      </c>
      <c r="T33" s="24">
        <v>90</v>
      </c>
      <c r="U33" s="24">
        <v>115</v>
      </c>
      <c r="V33" s="33"/>
    </row>
    <row r="34" spans="2:22" ht="10.5" customHeight="1">
      <c r="B34" s="7"/>
      <c r="C34" s="18"/>
      <c r="D34" s="18"/>
      <c r="E34" s="18"/>
      <c r="F34" s="18"/>
      <c r="G34" s="492" t="s">
        <v>36</v>
      </c>
      <c r="H34" s="492"/>
      <c r="I34" s="492"/>
      <c r="J34" s="492"/>
      <c r="K34" s="19"/>
      <c r="L34" s="24">
        <v>163</v>
      </c>
      <c r="M34" s="24">
        <v>140</v>
      </c>
      <c r="N34" s="24">
        <v>136</v>
      </c>
      <c r="O34" s="24">
        <v>144</v>
      </c>
      <c r="P34" s="24">
        <v>101</v>
      </c>
      <c r="Q34" s="24">
        <v>109</v>
      </c>
      <c r="R34" s="24">
        <v>87</v>
      </c>
      <c r="S34" s="24">
        <v>89</v>
      </c>
      <c r="T34" s="24">
        <v>75</v>
      </c>
      <c r="U34" s="24">
        <v>106</v>
      </c>
      <c r="V34" s="33"/>
    </row>
    <row r="35" spans="2:22" ht="6" customHeight="1">
      <c r="B35" s="7"/>
      <c r="C35" s="18"/>
      <c r="D35" s="18"/>
      <c r="E35" s="18"/>
      <c r="F35" s="18"/>
      <c r="G35" s="18"/>
      <c r="H35" s="18"/>
      <c r="I35" s="18"/>
      <c r="J35" s="18"/>
      <c r="K35" s="19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33"/>
    </row>
    <row r="36" spans="2:22" s="11" customFormat="1" ht="10.5" customHeight="1">
      <c r="B36" s="12"/>
      <c r="C36" s="486" t="s">
        <v>89</v>
      </c>
      <c r="D36" s="486"/>
      <c r="E36" s="486"/>
      <c r="F36" s="486"/>
      <c r="G36" s="486"/>
      <c r="H36" s="486"/>
      <c r="I36" s="486"/>
      <c r="J36" s="486"/>
      <c r="K36" s="14"/>
      <c r="L36" s="17">
        <f aca="true" t="shared" si="4" ref="L36:U36">SUM(L37:L43)</f>
        <v>919</v>
      </c>
      <c r="M36" s="17">
        <f t="shared" si="4"/>
        <v>893</v>
      </c>
      <c r="N36" s="17">
        <f t="shared" si="4"/>
        <v>1034</v>
      </c>
      <c r="O36" s="17">
        <f t="shared" si="4"/>
        <v>1080</v>
      </c>
      <c r="P36" s="17">
        <f t="shared" si="4"/>
        <v>836</v>
      </c>
      <c r="Q36" s="17">
        <f t="shared" si="4"/>
        <v>943</v>
      </c>
      <c r="R36" s="17">
        <f t="shared" si="4"/>
        <v>786</v>
      </c>
      <c r="S36" s="17">
        <f t="shared" si="4"/>
        <v>988</v>
      </c>
      <c r="T36" s="17">
        <f t="shared" si="4"/>
        <v>701</v>
      </c>
      <c r="U36" s="17">
        <f t="shared" si="4"/>
        <v>952</v>
      </c>
      <c r="V36" s="52"/>
    </row>
    <row r="37" spans="2:22" ht="10.5" customHeight="1">
      <c r="B37" s="7"/>
      <c r="C37" s="18"/>
      <c r="D37" s="18"/>
      <c r="E37" s="18"/>
      <c r="F37" s="18"/>
      <c r="G37" s="492" t="s">
        <v>25</v>
      </c>
      <c r="H37" s="492"/>
      <c r="I37" s="492"/>
      <c r="J37" s="492"/>
      <c r="K37" s="19"/>
      <c r="L37" s="24">
        <v>135</v>
      </c>
      <c r="M37" s="24">
        <v>123</v>
      </c>
      <c r="N37" s="24">
        <v>115</v>
      </c>
      <c r="O37" s="24">
        <v>124</v>
      </c>
      <c r="P37" s="24">
        <v>75</v>
      </c>
      <c r="Q37" s="24">
        <v>91</v>
      </c>
      <c r="R37" s="24">
        <v>74</v>
      </c>
      <c r="S37" s="24">
        <v>83</v>
      </c>
      <c r="T37" s="24">
        <v>66</v>
      </c>
      <c r="U37" s="24">
        <v>86</v>
      </c>
      <c r="V37" s="33"/>
    </row>
    <row r="38" spans="2:22" ht="10.5" customHeight="1">
      <c r="B38" s="7"/>
      <c r="C38" s="18"/>
      <c r="D38" s="18"/>
      <c r="E38" s="18"/>
      <c r="F38" s="18"/>
      <c r="G38" s="492" t="s">
        <v>26</v>
      </c>
      <c r="H38" s="492"/>
      <c r="I38" s="492"/>
      <c r="J38" s="492"/>
      <c r="K38" s="19"/>
      <c r="L38" s="24">
        <v>150</v>
      </c>
      <c r="M38" s="24">
        <v>131</v>
      </c>
      <c r="N38" s="24">
        <v>190</v>
      </c>
      <c r="O38" s="24">
        <v>179</v>
      </c>
      <c r="P38" s="24">
        <v>124</v>
      </c>
      <c r="Q38" s="24">
        <v>147</v>
      </c>
      <c r="R38" s="24">
        <v>134</v>
      </c>
      <c r="S38" s="24">
        <v>165</v>
      </c>
      <c r="T38" s="24">
        <v>110</v>
      </c>
      <c r="U38" s="24">
        <v>144</v>
      </c>
      <c r="V38" s="33"/>
    </row>
    <row r="39" spans="2:22" ht="10.5" customHeight="1">
      <c r="B39" s="7"/>
      <c r="C39" s="18"/>
      <c r="D39" s="18"/>
      <c r="E39" s="18"/>
      <c r="F39" s="18"/>
      <c r="G39" s="492" t="s">
        <v>30</v>
      </c>
      <c r="H39" s="492"/>
      <c r="I39" s="492"/>
      <c r="J39" s="492"/>
      <c r="K39" s="19"/>
      <c r="L39" s="24">
        <v>131</v>
      </c>
      <c r="M39" s="24">
        <v>154</v>
      </c>
      <c r="N39" s="24">
        <v>169</v>
      </c>
      <c r="O39" s="24">
        <v>182</v>
      </c>
      <c r="P39" s="24">
        <v>176</v>
      </c>
      <c r="Q39" s="24">
        <v>171</v>
      </c>
      <c r="R39" s="24">
        <v>152</v>
      </c>
      <c r="S39" s="24">
        <v>189</v>
      </c>
      <c r="T39" s="24">
        <v>112</v>
      </c>
      <c r="U39" s="24">
        <v>189</v>
      </c>
      <c r="V39" s="33"/>
    </row>
    <row r="40" spans="2:22" ht="10.5" customHeight="1">
      <c r="B40" s="7"/>
      <c r="C40" s="18"/>
      <c r="D40" s="18"/>
      <c r="E40" s="18"/>
      <c r="F40" s="18"/>
      <c r="G40" s="492" t="s">
        <v>33</v>
      </c>
      <c r="H40" s="492"/>
      <c r="I40" s="492"/>
      <c r="J40" s="492"/>
      <c r="K40" s="19"/>
      <c r="L40" s="24">
        <v>69</v>
      </c>
      <c r="M40" s="24">
        <v>59</v>
      </c>
      <c r="N40" s="24">
        <v>69</v>
      </c>
      <c r="O40" s="24">
        <v>85</v>
      </c>
      <c r="P40" s="24">
        <v>79</v>
      </c>
      <c r="Q40" s="24">
        <v>89</v>
      </c>
      <c r="R40" s="24">
        <v>53</v>
      </c>
      <c r="S40" s="24">
        <v>62</v>
      </c>
      <c r="T40" s="24">
        <v>45</v>
      </c>
      <c r="U40" s="24">
        <v>66</v>
      </c>
      <c r="V40" s="33"/>
    </row>
    <row r="41" spans="2:22" ht="10.5" customHeight="1">
      <c r="B41" s="7"/>
      <c r="C41" s="18"/>
      <c r="D41" s="18"/>
      <c r="E41" s="18"/>
      <c r="F41" s="18"/>
      <c r="G41" s="492" t="s">
        <v>36</v>
      </c>
      <c r="H41" s="492"/>
      <c r="I41" s="492"/>
      <c r="J41" s="492"/>
      <c r="K41" s="19"/>
      <c r="L41" s="24">
        <v>112</v>
      </c>
      <c r="M41" s="24">
        <v>113</v>
      </c>
      <c r="N41" s="24">
        <v>107</v>
      </c>
      <c r="O41" s="24">
        <v>127</v>
      </c>
      <c r="P41" s="24">
        <v>90</v>
      </c>
      <c r="Q41" s="24">
        <v>93</v>
      </c>
      <c r="R41" s="24">
        <v>74</v>
      </c>
      <c r="S41" s="24">
        <v>104</v>
      </c>
      <c r="T41" s="24">
        <v>88</v>
      </c>
      <c r="U41" s="24">
        <v>109</v>
      </c>
      <c r="V41" s="33"/>
    </row>
    <row r="42" spans="2:22" ht="10.5" customHeight="1">
      <c r="B42" s="7"/>
      <c r="C42" s="18"/>
      <c r="D42" s="18"/>
      <c r="E42" s="18"/>
      <c r="F42" s="18"/>
      <c r="G42" s="492" t="s">
        <v>37</v>
      </c>
      <c r="H42" s="492"/>
      <c r="I42" s="492"/>
      <c r="J42" s="492"/>
      <c r="K42" s="19"/>
      <c r="L42" s="24">
        <v>150</v>
      </c>
      <c r="M42" s="24">
        <v>150</v>
      </c>
      <c r="N42" s="24">
        <v>188</v>
      </c>
      <c r="O42" s="24">
        <v>186</v>
      </c>
      <c r="P42" s="24">
        <v>133</v>
      </c>
      <c r="Q42" s="24">
        <v>152</v>
      </c>
      <c r="R42" s="24">
        <v>138</v>
      </c>
      <c r="S42" s="24">
        <v>170</v>
      </c>
      <c r="T42" s="24">
        <v>114</v>
      </c>
      <c r="U42" s="24">
        <v>203</v>
      </c>
      <c r="V42" s="33"/>
    </row>
    <row r="43" spans="2:22" ht="10.5" customHeight="1">
      <c r="B43" s="7"/>
      <c r="C43" s="18"/>
      <c r="D43" s="18"/>
      <c r="E43" s="18"/>
      <c r="F43" s="18"/>
      <c r="G43" s="492" t="s">
        <v>68</v>
      </c>
      <c r="H43" s="492"/>
      <c r="I43" s="492"/>
      <c r="J43" s="492"/>
      <c r="K43" s="19"/>
      <c r="L43" s="24">
        <v>172</v>
      </c>
      <c r="M43" s="24">
        <v>163</v>
      </c>
      <c r="N43" s="24">
        <v>196</v>
      </c>
      <c r="O43" s="24">
        <v>197</v>
      </c>
      <c r="P43" s="24">
        <v>159</v>
      </c>
      <c r="Q43" s="24">
        <v>200</v>
      </c>
      <c r="R43" s="24">
        <v>161</v>
      </c>
      <c r="S43" s="24">
        <v>215</v>
      </c>
      <c r="T43" s="24">
        <v>166</v>
      </c>
      <c r="U43" s="24">
        <v>155</v>
      </c>
      <c r="V43" s="33"/>
    </row>
    <row r="44" spans="2:22" ht="6" customHeight="1">
      <c r="B44" s="7"/>
      <c r="C44" s="18"/>
      <c r="D44" s="18"/>
      <c r="E44" s="18"/>
      <c r="F44" s="18"/>
      <c r="G44" s="18"/>
      <c r="H44" s="18"/>
      <c r="I44" s="18"/>
      <c r="J44" s="18"/>
      <c r="K44" s="19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33"/>
    </row>
    <row r="45" spans="2:22" s="11" customFormat="1" ht="10.5" customHeight="1">
      <c r="B45" s="12"/>
      <c r="C45" s="486" t="s">
        <v>90</v>
      </c>
      <c r="D45" s="486"/>
      <c r="E45" s="486"/>
      <c r="F45" s="486"/>
      <c r="G45" s="486"/>
      <c r="H45" s="486"/>
      <c r="I45" s="486"/>
      <c r="J45" s="486"/>
      <c r="K45" s="14"/>
      <c r="L45" s="25">
        <v>0</v>
      </c>
      <c r="M45" s="25">
        <v>0</v>
      </c>
      <c r="N45" s="25">
        <v>0</v>
      </c>
      <c r="O45" s="25">
        <v>0</v>
      </c>
      <c r="P45" s="25">
        <v>1</v>
      </c>
      <c r="Q45" s="25">
        <v>3</v>
      </c>
      <c r="R45" s="25">
        <v>2</v>
      </c>
      <c r="S45" s="25">
        <v>4</v>
      </c>
      <c r="T45" s="25">
        <v>3</v>
      </c>
      <c r="U45" s="25">
        <v>0</v>
      </c>
      <c r="V45" s="52"/>
    </row>
    <row r="46" spans="2:22" ht="6" customHeight="1">
      <c r="B46" s="7"/>
      <c r="C46" s="18"/>
      <c r="D46" s="18"/>
      <c r="E46" s="18"/>
      <c r="F46" s="18"/>
      <c r="G46" s="18"/>
      <c r="H46" s="18"/>
      <c r="I46" s="18"/>
      <c r="J46" s="18"/>
      <c r="K46" s="19"/>
      <c r="P46" s="24"/>
      <c r="Q46" s="24"/>
      <c r="R46" s="24"/>
      <c r="S46" s="24"/>
      <c r="T46" s="24"/>
      <c r="V46" s="33"/>
    </row>
    <row r="47" spans="2:22" s="11" customFormat="1" ht="10.5" customHeight="1">
      <c r="B47" s="12"/>
      <c r="C47" s="486" t="s">
        <v>91</v>
      </c>
      <c r="D47" s="486"/>
      <c r="E47" s="486"/>
      <c r="F47" s="486"/>
      <c r="G47" s="486"/>
      <c r="H47" s="486"/>
      <c r="I47" s="486"/>
      <c r="J47" s="486"/>
      <c r="K47" s="14"/>
      <c r="L47" s="17">
        <f aca="true" t="shared" si="5" ref="L47:U47">SUM(L48:L53)</f>
        <v>599</v>
      </c>
      <c r="M47" s="17">
        <f t="shared" si="5"/>
        <v>566</v>
      </c>
      <c r="N47" s="17">
        <f t="shared" si="5"/>
        <v>717</v>
      </c>
      <c r="O47" s="17">
        <f t="shared" si="5"/>
        <v>749</v>
      </c>
      <c r="P47" s="17">
        <f t="shared" si="5"/>
        <v>711</v>
      </c>
      <c r="Q47" s="17">
        <f t="shared" si="5"/>
        <v>761</v>
      </c>
      <c r="R47" s="17">
        <f t="shared" si="5"/>
        <v>659</v>
      </c>
      <c r="S47" s="17">
        <f t="shared" si="5"/>
        <v>750</v>
      </c>
      <c r="T47" s="17">
        <f t="shared" si="5"/>
        <v>607</v>
      </c>
      <c r="U47" s="17">
        <f t="shared" si="5"/>
        <v>609</v>
      </c>
      <c r="V47" s="52"/>
    </row>
    <row r="48" spans="2:22" ht="10.5" customHeight="1">
      <c r="B48" s="7"/>
      <c r="C48" s="18"/>
      <c r="D48" s="18"/>
      <c r="E48" s="18"/>
      <c r="F48" s="18"/>
      <c r="G48" s="492" t="s">
        <v>25</v>
      </c>
      <c r="H48" s="492"/>
      <c r="I48" s="492"/>
      <c r="J48" s="492"/>
      <c r="K48" s="19"/>
      <c r="L48" s="24">
        <v>98</v>
      </c>
      <c r="M48" s="24">
        <v>112</v>
      </c>
      <c r="N48" s="24">
        <v>129</v>
      </c>
      <c r="O48" s="24">
        <v>120</v>
      </c>
      <c r="P48" s="24">
        <v>115</v>
      </c>
      <c r="Q48" s="24">
        <v>116</v>
      </c>
      <c r="R48" s="24">
        <v>91</v>
      </c>
      <c r="S48" s="24">
        <v>116</v>
      </c>
      <c r="T48" s="24">
        <v>106</v>
      </c>
      <c r="U48" s="24">
        <v>108</v>
      </c>
      <c r="V48" s="33"/>
    </row>
    <row r="49" spans="2:22" ht="10.5" customHeight="1">
      <c r="B49" s="7"/>
      <c r="C49" s="18"/>
      <c r="D49" s="18"/>
      <c r="E49" s="18"/>
      <c r="F49" s="18"/>
      <c r="G49" s="492" t="s">
        <v>26</v>
      </c>
      <c r="H49" s="492"/>
      <c r="I49" s="492"/>
      <c r="J49" s="492"/>
      <c r="K49" s="19"/>
      <c r="L49" s="24">
        <v>92</v>
      </c>
      <c r="M49" s="24">
        <v>74</v>
      </c>
      <c r="N49" s="24">
        <v>89</v>
      </c>
      <c r="O49" s="24">
        <v>115</v>
      </c>
      <c r="P49" s="24">
        <v>104</v>
      </c>
      <c r="Q49" s="24">
        <v>96</v>
      </c>
      <c r="R49" s="24">
        <v>90</v>
      </c>
      <c r="S49" s="24">
        <v>106</v>
      </c>
      <c r="T49" s="24">
        <v>76</v>
      </c>
      <c r="U49" s="24">
        <v>79</v>
      </c>
      <c r="V49" s="33"/>
    </row>
    <row r="50" spans="2:22" ht="10.5" customHeight="1">
      <c r="B50" s="7"/>
      <c r="C50" s="18"/>
      <c r="D50" s="18"/>
      <c r="E50" s="18"/>
      <c r="F50" s="18"/>
      <c r="G50" s="492" t="s">
        <v>30</v>
      </c>
      <c r="H50" s="492"/>
      <c r="I50" s="492"/>
      <c r="J50" s="492"/>
      <c r="K50" s="19"/>
      <c r="L50" s="24">
        <v>98</v>
      </c>
      <c r="M50" s="24">
        <v>84</v>
      </c>
      <c r="N50" s="24">
        <v>123</v>
      </c>
      <c r="O50" s="24">
        <v>115</v>
      </c>
      <c r="P50" s="24">
        <v>128</v>
      </c>
      <c r="Q50" s="24">
        <v>120</v>
      </c>
      <c r="R50" s="24">
        <v>94</v>
      </c>
      <c r="S50" s="24">
        <v>139</v>
      </c>
      <c r="T50" s="24">
        <v>106</v>
      </c>
      <c r="U50" s="24">
        <v>108</v>
      </c>
      <c r="V50" s="36"/>
    </row>
    <row r="51" spans="2:22" ht="10.5" customHeight="1">
      <c r="B51" s="7"/>
      <c r="C51" s="18"/>
      <c r="D51" s="18"/>
      <c r="E51" s="18"/>
      <c r="F51" s="18"/>
      <c r="G51" s="492" t="s">
        <v>33</v>
      </c>
      <c r="H51" s="492"/>
      <c r="I51" s="492"/>
      <c r="J51" s="492"/>
      <c r="K51" s="19"/>
      <c r="L51" s="24">
        <v>75</v>
      </c>
      <c r="M51" s="24">
        <v>81</v>
      </c>
      <c r="N51" s="24">
        <v>98</v>
      </c>
      <c r="O51" s="24">
        <v>104</v>
      </c>
      <c r="P51" s="24">
        <v>100</v>
      </c>
      <c r="Q51" s="24">
        <v>128</v>
      </c>
      <c r="R51" s="24">
        <v>117</v>
      </c>
      <c r="S51" s="24">
        <v>110</v>
      </c>
      <c r="T51" s="24">
        <v>85</v>
      </c>
      <c r="U51" s="24">
        <v>76</v>
      </c>
      <c r="V51" s="36"/>
    </row>
    <row r="52" spans="2:22" ht="10.5" customHeight="1">
      <c r="B52" s="7"/>
      <c r="C52" s="18"/>
      <c r="D52" s="18"/>
      <c r="E52" s="18"/>
      <c r="F52" s="18"/>
      <c r="G52" s="492" t="s">
        <v>36</v>
      </c>
      <c r="H52" s="492"/>
      <c r="I52" s="492"/>
      <c r="J52" s="492"/>
      <c r="K52" s="19"/>
      <c r="L52" s="24">
        <v>165</v>
      </c>
      <c r="M52" s="24">
        <v>142</v>
      </c>
      <c r="N52" s="24">
        <v>167</v>
      </c>
      <c r="O52" s="24">
        <v>180</v>
      </c>
      <c r="P52" s="24">
        <v>164</v>
      </c>
      <c r="Q52" s="24">
        <v>192</v>
      </c>
      <c r="R52" s="24">
        <v>159</v>
      </c>
      <c r="S52" s="24">
        <v>162</v>
      </c>
      <c r="T52" s="24">
        <v>151</v>
      </c>
      <c r="U52" s="24">
        <v>150</v>
      </c>
      <c r="V52" s="36"/>
    </row>
    <row r="53" spans="2:22" ht="10.5" customHeight="1">
      <c r="B53" s="7"/>
      <c r="C53" s="18"/>
      <c r="D53" s="18"/>
      <c r="E53" s="18"/>
      <c r="F53" s="18"/>
      <c r="G53" s="492" t="s">
        <v>37</v>
      </c>
      <c r="H53" s="492"/>
      <c r="I53" s="492"/>
      <c r="J53" s="492"/>
      <c r="K53" s="19"/>
      <c r="L53" s="24">
        <v>71</v>
      </c>
      <c r="M53" s="24">
        <v>73</v>
      </c>
      <c r="N53" s="24">
        <v>111</v>
      </c>
      <c r="O53" s="24">
        <v>115</v>
      </c>
      <c r="P53" s="24">
        <v>100</v>
      </c>
      <c r="Q53" s="24">
        <v>109</v>
      </c>
      <c r="R53" s="24">
        <v>108</v>
      </c>
      <c r="S53" s="24">
        <v>117</v>
      </c>
      <c r="T53" s="24">
        <v>83</v>
      </c>
      <c r="U53" s="24">
        <v>88</v>
      </c>
      <c r="V53" s="36"/>
    </row>
    <row r="54" spans="2:22" ht="6" customHeight="1">
      <c r="B54" s="7"/>
      <c r="C54" s="18"/>
      <c r="D54" s="18"/>
      <c r="E54" s="18"/>
      <c r="F54" s="18"/>
      <c r="G54" s="18"/>
      <c r="H54" s="18"/>
      <c r="I54" s="18"/>
      <c r="J54" s="18"/>
      <c r="K54" s="19"/>
      <c r="M54" s="24"/>
      <c r="N54" s="24"/>
      <c r="O54" s="24"/>
      <c r="Q54" s="24"/>
      <c r="R54" s="24"/>
      <c r="S54" s="24"/>
      <c r="T54" s="24"/>
      <c r="U54" s="24"/>
      <c r="V54" s="6"/>
    </row>
    <row r="55" spans="2:22" s="11" customFormat="1" ht="10.5" customHeight="1">
      <c r="B55" s="12"/>
      <c r="C55" s="486" t="s">
        <v>92</v>
      </c>
      <c r="D55" s="486"/>
      <c r="E55" s="486"/>
      <c r="F55" s="486"/>
      <c r="G55" s="486"/>
      <c r="H55" s="486"/>
      <c r="I55" s="486"/>
      <c r="J55" s="486"/>
      <c r="K55" s="14"/>
      <c r="L55" s="17">
        <f aca="true" t="shared" si="6" ref="L55:U55">SUM(L56:L61)</f>
        <v>707</v>
      </c>
      <c r="M55" s="17">
        <f t="shared" si="6"/>
        <v>709</v>
      </c>
      <c r="N55" s="17">
        <f t="shared" si="6"/>
        <v>803</v>
      </c>
      <c r="O55" s="17">
        <f t="shared" si="6"/>
        <v>804</v>
      </c>
      <c r="P55" s="17">
        <f t="shared" si="6"/>
        <v>636</v>
      </c>
      <c r="Q55" s="17">
        <f t="shared" si="6"/>
        <v>755</v>
      </c>
      <c r="R55" s="17">
        <f t="shared" si="6"/>
        <v>639</v>
      </c>
      <c r="S55" s="17">
        <f t="shared" si="6"/>
        <v>754</v>
      </c>
      <c r="T55" s="17">
        <f t="shared" si="6"/>
        <v>582</v>
      </c>
      <c r="U55" s="17">
        <f t="shared" si="6"/>
        <v>714</v>
      </c>
      <c r="V55" s="52"/>
    </row>
    <row r="56" spans="2:22" ht="10.5" customHeight="1">
      <c r="B56" s="7"/>
      <c r="C56" s="18"/>
      <c r="D56" s="18"/>
      <c r="E56" s="18"/>
      <c r="F56" s="18"/>
      <c r="G56" s="492" t="s">
        <v>25</v>
      </c>
      <c r="H56" s="492"/>
      <c r="I56" s="492"/>
      <c r="J56" s="492"/>
      <c r="K56" s="19"/>
      <c r="L56" s="24">
        <v>117</v>
      </c>
      <c r="M56" s="24">
        <v>135</v>
      </c>
      <c r="N56" s="24">
        <v>165</v>
      </c>
      <c r="O56" s="24">
        <v>161</v>
      </c>
      <c r="P56" s="24">
        <v>124</v>
      </c>
      <c r="Q56" s="24">
        <v>169</v>
      </c>
      <c r="R56" s="24">
        <v>158</v>
      </c>
      <c r="S56" s="24">
        <v>157</v>
      </c>
      <c r="T56" s="24">
        <v>125</v>
      </c>
      <c r="U56" s="24">
        <v>154</v>
      </c>
      <c r="V56" s="36"/>
    </row>
    <row r="57" spans="2:22" ht="10.5" customHeight="1">
      <c r="B57" s="7"/>
      <c r="C57" s="18"/>
      <c r="D57" s="18"/>
      <c r="E57" s="18"/>
      <c r="F57" s="18"/>
      <c r="G57" s="492" t="s">
        <v>26</v>
      </c>
      <c r="H57" s="492"/>
      <c r="I57" s="492"/>
      <c r="J57" s="492"/>
      <c r="K57" s="19"/>
      <c r="L57" s="24">
        <v>127</v>
      </c>
      <c r="M57" s="24">
        <v>135</v>
      </c>
      <c r="N57" s="24">
        <v>134</v>
      </c>
      <c r="O57" s="24">
        <v>145</v>
      </c>
      <c r="P57" s="24">
        <v>136</v>
      </c>
      <c r="Q57" s="24">
        <v>129</v>
      </c>
      <c r="R57" s="24">
        <v>113</v>
      </c>
      <c r="S57" s="24">
        <v>133</v>
      </c>
      <c r="T57" s="24">
        <v>91</v>
      </c>
      <c r="U57" s="24">
        <v>109</v>
      </c>
      <c r="V57" s="36"/>
    </row>
    <row r="58" spans="2:24" ht="10.5" customHeight="1">
      <c r="B58" s="7"/>
      <c r="C58" s="18"/>
      <c r="D58" s="18"/>
      <c r="E58" s="18"/>
      <c r="F58" s="18"/>
      <c r="G58" s="492" t="s">
        <v>30</v>
      </c>
      <c r="H58" s="492"/>
      <c r="I58" s="492"/>
      <c r="J58" s="492"/>
      <c r="K58" s="19"/>
      <c r="L58" s="24">
        <v>114</v>
      </c>
      <c r="M58" s="24">
        <v>108</v>
      </c>
      <c r="N58" s="24">
        <v>129</v>
      </c>
      <c r="O58" s="24">
        <v>140</v>
      </c>
      <c r="P58" s="24">
        <v>108</v>
      </c>
      <c r="Q58" s="24">
        <v>132</v>
      </c>
      <c r="R58" s="24">
        <v>91</v>
      </c>
      <c r="S58" s="24">
        <v>119</v>
      </c>
      <c r="T58" s="24">
        <v>100</v>
      </c>
      <c r="U58" s="24">
        <v>111</v>
      </c>
      <c r="V58" s="36"/>
      <c r="W58" s="7"/>
      <c r="X58" s="7"/>
    </row>
    <row r="59" spans="2:24" ht="10.5" customHeight="1">
      <c r="B59" s="7"/>
      <c r="C59" s="18"/>
      <c r="D59" s="18"/>
      <c r="E59" s="18"/>
      <c r="F59" s="18"/>
      <c r="G59" s="492" t="s">
        <v>33</v>
      </c>
      <c r="H59" s="492"/>
      <c r="I59" s="492"/>
      <c r="J59" s="492"/>
      <c r="K59" s="19"/>
      <c r="L59" s="24">
        <v>168</v>
      </c>
      <c r="M59" s="24">
        <v>165</v>
      </c>
      <c r="N59" s="24">
        <v>188</v>
      </c>
      <c r="O59" s="24">
        <v>181</v>
      </c>
      <c r="P59" s="24">
        <v>123</v>
      </c>
      <c r="Q59" s="24">
        <v>159</v>
      </c>
      <c r="R59" s="24">
        <v>149</v>
      </c>
      <c r="S59" s="24">
        <v>183</v>
      </c>
      <c r="T59" s="24">
        <v>129</v>
      </c>
      <c r="U59" s="24">
        <v>174</v>
      </c>
      <c r="V59" s="36"/>
      <c r="W59" s="7"/>
      <c r="X59" s="7"/>
    </row>
    <row r="60" spans="2:22" ht="10.5" customHeight="1">
      <c r="B60" s="7"/>
      <c r="C60" s="18"/>
      <c r="D60" s="18"/>
      <c r="E60" s="18"/>
      <c r="F60" s="18"/>
      <c r="G60" s="492" t="s">
        <v>36</v>
      </c>
      <c r="H60" s="492"/>
      <c r="I60" s="492"/>
      <c r="J60" s="492"/>
      <c r="K60" s="19"/>
      <c r="L60" s="24">
        <v>132</v>
      </c>
      <c r="M60" s="24">
        <v>124</v>
      </c>
      <c r="N60" s="24">
        <v>140</v>
      </c>
      <c r="O60" s="24">
        <v>128</v>
      </c>
      <c r="P60" s="24">
        <v>103</v>
      </c>
      <c r="Q60" s="24">
        <v>115</v>
      </c>
      <c r="R60" s="24">
        <v>80</v>
      </c>
      <c r="S60" s="24">
        <v>112</v>
      </c>
      <c r="T60" s="24">
        <v>89</v>
      </c>
      <c r="U60" s="24">
        <v>108</v>
      </c>
      <c r="V60" s="36"/>
    </row>
    <row r="61" spans="2:22" ht="10.5" customHeight="1">
      <c r="B61" s="7"/>
      <c r="C61" s="18"/>
      <c r="D61" s="18"/>
      <c r="E61" s="18"/>
      <c r="F61" s="18"/>
      <c r="G61" s="492" t="s">
        <v>37</v>
      </c>
      <c r="H61" s="492"/>
      <c r="I61" s="492"/>
      <c r="J61" s="492"/>
      <c r="K61" s="19"/>
      <c r="L61" s="24">
        <v>49</v>
      </c>
      <c r="M61" s="24">
        <v>42</v>
      </c>
      <c r="N61" s="24">
        <v>47</v>
      </c>
      <c r="O61" s="24">
        <v>49</v>
      </c>
      <c r="P61" s="24">
        <v>42</v>
      </c>
      <c r="Q61" s="24">
        <v>51</v>
      </c>
      <c r="R61" s="24">
        <v>48</v>
      </c>
      <c r="S61" s="24">
        <v>50</v>
      </c>
      <c r="T61" s="24">
        <v>48</v>
      </c>
      <c r="U61" s="24">
        <v>58</v>
      </c>
      <c r="V61" s="36"/>
    </row>
    <row r="62" spans="2:22" ht="6" customHeight="1">
      <c r="B62" s="7"/>
      <c r="C62" s="18"/>
      <c r="D62" s="18"/>
      <c r="E62" s="18"/>
      <c r="F62" s="18"/>
      <c r="G62" s="18"/>
      <c r="H62" s="18"/>
      <c r="I62" s="18"/>
      <c r="J62" s="18"/>
      <c r="K62" s="19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36"/>
    </row>
    <row r="63" spans="2:22" s="11" customFormat="1" ht="10.5" customHeight="1">
      <c r="B63" s="12"/>
      <c r="C63" s="486" t="s">
        <v>93</v>
      </c>
      <c r="D63" s="486"/>
      <c r="E63" s="486"/>
      <c r="F63" s="486"/>
      <c r="G63" s="486"/>
      <c r="H63" s="486"/>
      <c r="I63" s="486"/>
      <c r="J63" s="486"/>
      <c r="K63" s="14"/>
      <c r="L63" s="17">
        <f aca="true" t="shared" si="7" ref="L63:U63">SUM(L64:L69)</f>
        <v>619</v>
      </c>
      <c r="M63" s="17">
        <f t="shared" si="7"/>
        <v>555</v>
      </c>
      <c r="N63" s="17">
        <f t="shared" si="7"/>
        <v>768</v>
      </c>
      <c r="O63" s="17">
        <f t="shared" si="7"/>
        <v>816</v>
      </c>
      <c r="P63" s="17">
        <f t="shared" si="7"/>
        <v>804</v>
      </c>
      <c r="Q63" s="17">
        <f t="shared" si="7"/>
        <v>924</v>
      </c>
      <c r="R63" s="17">
        <f t="shared" si="7"/>
        <v>813</v>
      </c>
      <c r="S63" s="17">
        <f t="shared" si="7"/>
        <v>909</v>
      </c>
      <c r="T63" s="17">
        <f t="shared" si="7"/>
        <v>720</v>
      </c>
      <c r="U63" s="17">
        <f t="shared" si="7"/>
        <v>701</v>
      </c>
      <c r="V63" s="52"/>
    </row>
    <row r="64" spans="2:22" ht="10.5" customHeight="1">
      <c r="B64" s="7"/>
      <c r="C64" s="18"/>
      <c r="D64" s="18"/>
      <c r="E64" s="18"/>
      <c r="F64" s="18"/>
      <c r="G64" s="492" t="s">
        <v>25</v>
      </c>
      <c r="H64" s="492"/>
      <c r="I64" s="492"/>
      <c r="J64" s="492"/>
      <c r="K64" s="19"/>
      <c r="L64" s="24">
        <v>122</v>
      </c>
      <c r="M64" s="24">
        <v>120</v>
      </c>
      <c r="N64" s="24">
        <v>176</v>
      </c>
      <c r="O64" s="24">
        <v>176</v>
      </c>
      <c r="P64" s="24">
        <v>159</v>
      </c>
      <c r="Q64" s="24">
        <v>225</v>
      </c>
      <c r="R64" s="24">
        <v>179</v>
      </c>
      <c r="S64" s="24">
        <v>176</v>
      </c>
      <c r="T64" s="24">
        <v>141</v>
      </c>
      <c r="U64" s="24">
        <v>146</v>
      </c>
      <c r="V64" s="36"/>
    </row>
    <row r="65" spans="2:22" ht="10.5" customHeight="1">
      <c r="B65" s="7"/>
      <c r="C65" s="18"/>
      <c r="D65" s="18"/>
      <c r="E65" s="18"/>
      <c r="F65" s="18"/>
      <c r="G65" s="492" t="s">
        <v>26</v>
      </c>
      <c r="H65" s="492"/>
      <c r="I65" s="492"/>
      <c r="J65" s="492"/>
      <c r="K65" s="19"/>
      <c r="L65" s="24">
        <v>141</v>
      </c>
      <c r="M65" s="24">
        <v>128</v>
      </c>
      <c r="N65" s="24">
        <v>201</v>
      </c>
      <c r="O65" s="24">
        <v>176</v>
      </c>
      <c r="P65" s="24">
        <v>211</v>
      </c>
      <c r="Q65" s="24">
        <v>226</v>
      </c>
      <c r="R65" s="24">
        <v>209</v>
      </c>
      <c r="S65" s="24">
        <v>254</v>
      </c>
      <c r="T65" s="24">
        <v>196</v>
      </c>
      <c r="U65" s="24">
        <v>196</v>
      </c>
      <c r="V65" s="36"/>
    </row>
    <row r="66" spans="2:22" ht="10.5" customHeight="1">
      <c r="B66" s="7"/>
      <c r="C66" s="18"/>
      <c r="D66" s="18"/>
      <c r="E66" s="18"/>
      <c r="F66" s="18"/>
      <c r="G66" s="492" t="s">
        <v>30</v>
      </c>
      <c r="H66" s="492"/>
      <c r="I66" s="492"/>
      <c r="J66" s="492"/>
      <c r="K66" s="19"/>
      <c r="L66" s="24">
        <v>122</v>
      </c>
      <c r="M66" s="24">
        <v>97</v>
      </c>
      <c r="N66" s="24">
        <v>133</v>
      </c>
      <c r="O66" s="24">
        <v>158</v>
      </c>
      <c r="P66" s="24">
        <v>158</v>
      </c>
      <c r="Q66" s="24">
        <v>184</v>
      </c>
      <c r="R66" s="24">
        <v>159</v>
      </c>
      <c r="S66" s="24">
        <v>166</v>
      </c>
      <c r="T66" s="24">
        <v>115</v>
      </c>
      <c r="U66" s="24">
        <v>113</v>
      </c>
      <c r="V66" s="36"/>
    </row>
    <row r="67" spans="2:22" ht="10.5" customHeight="1">
      <c r="B67" s="7"/>
      <c r="C67" s="18"/>
      <c r="D67" s="18"/>
      <c r="E67" s="18"/>
      <c r="F67" s="18"/>
      <c r="G67" s="492" t="s">
        <v>33</v>
      </c>
      <c r="H67" s="492"/>
      <c r="I67" s="492"/>
      <c r="J67" s="492"/>
      <c r="K67" s="19"/>
      <c r="L67" s="24">
        <v>103</v>
      </c>
      <c r="M67" s="24">
        <v>98</v>
      </c>
      <c r="N67" s="24">
        <v>119</v>
      </c>
      <c r="O67" s="24">
        <v>126</v>
      </c>
      <c r="P67" s="24">
        <v>122</v>
      </c>
      <c r="Q67" s="24">
        <v>112</v>
      </c>
      <c r="R67" s="24">
        <v>110</v>
      </c>
      <c r="S67" s="24">
        <v>138</v>
      </c>
      <c r="T67" s="24">
        <v>105</v>
      </c>
      <c r="U67" s="24">
        <v>94</v>
      </c>
      <c r="V67" s="36"/>
    </row>
    <row r="68" spans="2:22" ht="10.5" customHeight="1">
      <c r="B68" s="7"/>
      <c r="C68" s="18"/>
      <c r="D68" s="18"/>
      <c r="E68" s="18"/>
      <c r="F68" s="18"/>
      <c r="G68" s="492" t="s">
        <v>36</v>
      </c>
      <c r="H68" s="492"/>
      <c r="I68" s="492"/>
      <c r="J68" s="492"/>
      <c r="K68" s="19"/>
      <c r="L68" s="24">
        <v>67</v>
      </c>
      <c r="M68" s="24">
        <v>51</v>
      </c>
      <c r="N68" s="24">
        <v>73</v>
      </c>
      <c r="O68" s="24">
        <v>86</v>
      </c>
      <c r="P68" s="24">
        <v>75</v>
      </c>
      <c r="Q68" s="24">
        <v>94</v>
      </c>
      <c r="R68" s="24">
        <v>70</v>
      </c>
      <c r="S68" s="24">
        <v>84</v>
      </c>
      <c r="T68" s="24">
        <v>87</v>
      </c>
      <c r="U68" s="24">
        <v>82</v>
      </c>
      <c r="V68" s="36"/>
    </row>
    <row r="69" spans="2:22" ht="10.5" customHeight="1">
      <c r="B69" s="7"/>
      <c r="C69" s="18"/>
      <c r="D69" s="18"/>
      <c r="E69" s="18"/>
      <c r="F69" s="18"/>
      <c r="G69" s="492" t="s">
        <v>37</v>
      </c>
      <c r="H69" s="492"/>
      <c r="I69" s="492"/>
      <c r="J69" s="492"/>
      <c r="K69" s="19"/>
      <c r="L69" s="24">
        <v>64</v>
      </c>
      <c r="M69" s="24">
        <v>61</v>
      </c>
      <c r="N69" s="24">
        <v>66</v>
      </c>
      <c r="O69" s="24">
        <v>94</v>
      </c>
      <c r="P69" s="24">
        <v>79</v>
      </c>
      <c r="Q69" s="24">
        <v>83</v>
      </c>
      <c r="R69" s="24">
        <v>86</v>
      </c>
      <c r="S69" s="24">
        <v>91</v>
      </c>
      <c r="T69" s="24">
        <v>76</v>
      </c>
      <c r="U69" s="24">
        <v>70</v>
      </c>
      <c r="V69" s="36"/>
    </row>
    <row r="70" spans="2:22" ht="6" customHeight="1">
      <c r="B70" s="7"/>
      <c r="C70" s="18"/>
      <c r="D70" s="18"/>
      <c r="E70" s="18"/>
      <c r="F70" s="18"/>
      <c r="G70" s="18"/>
      <c r="H70" s="18"/>
      <c r="I70" s="18"/>
      <c r="J70" s="18"/>
      <c r="K70" s="19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36"/>
    </row>
    <row r="71" spans="2:22" s="11" customFormat="1" ht="10.5" customHeight="1">
      <c r="B71" s="12"/>
      <c r="C71" s="486" t="s">
        <v>94</v>
      </c>
      <c r="D71" s="486"/>
      <c r="E71" s="486"/>
      <c r="F71" s="486"/>
      <c r="G71" s="486"/>
      <c r="H71" s="486"/>
      <c r="I71" s="486"/>
      <c r="J71" s="486"/>
      <c r="K71" s="14"/>
      <c r="L71" s="17">
        <f aca="true" t="shared" si="8" ref="L71:U71">SUM(L72:L80)</f>
        <v>891</v>
      </c>
      <c r="M71" s="17">
        <f t="shared" si="8"/>
        <v>862</v>
      </c>
      <c r="N71" s="17">
        <f t="shared" si="8"/>
        <v>1124</v>
      </c>
      <c r="O71" s="17">
        <f t="shared" si="8"/>
        <v>1155</v>
      </c>
      <c r="P71" s="17">
        <f t="shared" si="8"/>
        <v>972</v>
      </c>
      <c r="Q71" s="17">
        <f t="shared" si="8"/>
        <v>1190</v>
      </c>
      <c r="R71" s="17">
        <f t="shared" si="8"/>
        <v>1018</v>
      </c>
      <c r="S71" s="17">
        <f t="shared" si="8"/>
        <v>1216</v>
      </c>
      <c r="T71" s="17">
        <f t="shared" si="8"/>
        <v>947</v>
      </c>
      <c r="U71" s="17">
        <f t="shared" si="8"/>
        <v>963</v>
      </c>
      <c r="V71" s="52"/>
    </row>
    <row r="72" spans="2:22" ht="10.5" customHeight="1">
      <c r="B72" s="7"/>
      <c r="C72" s="18"/>
      <c r="D72" s="18"/>
      <c r="E72" s="18"/>
      <c r="F72" s="18"/>
      <c r="G72" s="492" t="s">
        <v>25</v>
      </c>
      <c r="H72" s="492"/>
      <c r="I72" s="492"/>
      <c r="J72" s="492"/>
      <c r="K72" s="19"/>
      <c r="L72" s="24">
        <v>77</v>
      </c>
      <c r="M72" s="24">
        <v>105</v>
      </c>
      <c r="N72" s="24">
        <v>95</v>
      </c>
      <c r="O72" s="24">
        <v>88</v>
      </c>
      <c r="P72" s="24">
        <v>87</v>
      </c>
      <c r="Q72" s="24">
        <v>85</v>
      </c>
      <c r="R72" s="24">
        <v>67</v>
      </c>
      <c r="S72" s="24">
        <v>87</v>
      </c>
      <c r="T72" s="24">
        <v>70</v>
      </c>
      <c r="U72" s="24">
        <v>83</v>
      </c>
      <c r="V72" s="36"/>
    </row>
    <row r="73" spans="2:22" ht="10.5" customHeight="1">
      <c r="B73" s="7"/>
      <c r="C73" s="18"/>
      <c r="D73" s="18"/>
      <c r="E73" s="18"/>
      <c r="F73" s="18"/>
      <c r="G73" s="492" t="s">
        <v>26</v>
      </c>
      <c r="H73" s="492"/>
      <c r="I73" s="492"/>
      <c r="J73" s="492"/>
      <c r="K73" s="19"/>
      <c r="L73" s="24">
        <v>112</v>
      </c>
      <c r="M73" s="24">
        <v>75</v>
      </c>
      <c r="N73" s="24">
        <v>123</v>
      </c>
      <c r="O73" s="24">
        <v>126</v>
      </c>
      <c r="P73" s="24">
        <v>63</v>
      </c>
      <c r="Q73" s="24">
        <v>103</v>
      </c>
      <c r="R73" s="24">
        <v>80</v>
      </c>
      <c r="S73" s="24">
        <v>104</v>
      </c>
      <c r="T73" s="24">
        <v>77</v>
      </c>
      <c r="U73" s="24">
        <v>92</v>
      </c>
      <c r="V73" s="36"/>
    </row>
    <row r="74" spans="2:22" ht="10.5" customHeight="1">
      <c r="B74" s="7"/>
      <c r="C74" s="18"/>
      <c r="D74" s="18"/>
      <c r="E74" s="18"/>
      <c r="F74" s="18"/>
      <c r="G74" s="492" t="s">
        <v>30</v>
      </c>
      <c r="H74" s="492"/>
      <c r="I74" s="492"/>
      <c r="J74" s="492"/>
      <c r="K74" s="19"/>
      <c r="L74" s="24">
        <v>93</v>
      </c>
      <c r="M74" s="24">
        <v>69</v>
      </c>
      <c r="N74" s="24">
        <v>101</v>
      </c>
      <c r="O74" s="24">
        <v>93</v>
      </c>
      <c r="P74" s="24">
        <v>88</v>
      </c>
      <c r="Q74" s="24">
        <v>82</v>
      </c>
      <c r="R74" s="24">
        <v>83</v>
      </c>
      <c r="S74" s="24">
        <v>83</v>
      </c>
      <c r="T74" s="24">
        <v>65</v>
      </c>
      <c r="U74" s="24">
        <v>63</v>
      </c>
      <c r="V74" s="36"/>
    </row>
    <row r="75" spans="2:22" ht="10.5" customHeight="1">
      <c r="B75" s="7"/>
      <c r="C75" s="18"/>
      <c r="D75" s="18"/>
      <c r="E75" s="18"/>
      <c r="F75" s="18"/>
      <c r="G75" s="492" t="s">
        <v>33</v>
      </c>
      <c r="H75" s="492"/>
      <c r="I75" s="492"/>
      <c r="J75" s="492"/>
      <c r="K75" s="19"/>
      <c r="L75" s="24">
        <v>102</v>
      </c>
      <c r="M75" s="24">
        <v>100</v>
      </c>
      <c r="N75" s="24">
        <v>131</v>
      </c>
      <c r="O75" s="24">
        <v>154</v>
      </c>
      <c r="P75" s="24">
        <v>120</v>
      </c>
      <c r="Q75" s="24">
        <v>148</v>
      </c>
      <c r="R75" s="24">
        <v>134</v>
      </c>
      <c r="S75" s="24">
        <v>171</v>
      </c>
      <c r="T75" s="24">
        <v>131</v>
      </c>
      <c r="U75" s="24">
        <v>139</v>
      </c>
      <c r="V75" s="36"/>
    </row>
    <row r="76" spans="2:22" ht="10.5" customHeight="1">
      <c r="B76" s="7"/>
      <c r="C76" s="18"/>
      <c r="D76" s="18"/>
      <c r="E76" s="18"/>
      <c r="F76" s="18"/>
      <c r="G76" s="492" t="s">
        <v>36</v>
      </c>
      <c r="H76" s="492"/>
      <c r="I76" s="492"/>
      <c r="J76" s="492"/>
      <c r="K76" s="19"/>
      <c r="L76" s="24">
        <v>135</v>
      </c>
      <c r="M76" s="24">
        <v>112</v>
      </c>
      <c r="N76" s="24">
        <v>146</v>
      </c>
      <c r="O76" s="24">
        <v>137</v>
      </c>
      <c r="P76" s="24">
        <v>137</v>
      </c>
      <c r="Q76" s="24">
        <v>169</v>
      </c>
      <c r="R76" s="24">
        <v>141</v>
      </c>
      <c r="S76" s="24">
        <v>174</v>
      </c>
      <c r="T76" s="24">
        <v>128</v>
      </c>
      <c r="U76" s="24">
        <v>140</v>
      </c>
      <c r="V76" s="36"/>
    </row>
    <row r="77" spans="2:22" ht="10.5" customHeight="1">
      <c r="B77" s="7"/>
      <c r="C77" s="18"/>
      <c r="D77" s="18"/>
      <c r="E77" s="18"/>
      <c r="F77" s="18"/>
      <c r="G77" s="492" t="s">
        <v>37</v>
      </c>
      <c r="H77" s="492"/>
      <c r="I77" s="492"/>
      <c r="J77" s="492"/>
      <c r="K77" s="19"/>
      <c r="L77" s="24">
        <v>128</v>
      </c>
      <c r="M77" s="24">
        <v>155</v>
      </c>
      <c r="N77" s="24">
        <v>208</v>
      </c>
      <c r="O77" s="24">
        <v>198</v>
      </c>
      <c r="P77" s="24">
        <v>167</v>
      </c>
      <c r="Q77" s="24">
        <v>207</v>
      </c>
      <c r="R77" s="24">
        <v>188</v>
      </c>
      <c r="S77" s="24">
        <v>226</v>
      </c>
      <c r="T77" s="24">
        <v>200</v>
      </c>
      <c r="U77" s="24">
        <v>196</v>
      </c>
      <c r="V77" s="36"/>
    </row>
    <row r="78" spans="2:22" ht="10.5" customHeight="1">
      <c r="B78" s="7"/>
      <c r="C78" s="18"/>
      <c r="D78" s="18"/>
      <c r="E78" s="18"/>
      <c r="F78" s="18"/>
      <c r="G78" s="492" t="s">
        <v>68</v>
      </c>
      <c r="H78" s="492"/>
      <c r="I78" s="492"/>
      <c r="J78" s="492"/>
      <c r="K78" s="19"/>
      <c r="L78" s="24">
        <v>129</v>
      </c>
      <c r="M78" s="24">
        <v>137</v>
      </c>
      <c r="N78" s="24">
        <v>141</v>
      </c>
      <c r="O78" s="24">
        <v>188</v>
      </c>
      <c r="P78" s="24">
        <v>159</v>
      </c>
      <c r="Q78" s="24">
        <v>214</v>
      </c>
      <c r="R78" s="24">
        <v>162</v>
      </c>
      <c r="S78" s="24">
        <v>186</v>
      </c>
      <c r="T78" s="24">
        <v>148</v>
      </c>
      <c r="U78" s="24">
        <v>120</v>
      </c>
      <c r="V78" s="36"/>
    </row>
    <row r="79" spans="2:22" ht="10.5" customHeight="1">
      <c r="B79" s="7"/>
      <c r="C79" s="18"/>
      <c r="D79" s="18"/>
      <c r="E79" s="18"/>
      <c r="F79" s="18"/>
      <c r="G79" s="492" t="s">
        <v>69</v>
      </c>
      <c r="H79" s="492"/>
      <c r="I79" s="492"/>
      <c r="J79" s="492"/>
      <c r="K79" s="19"/>
      <c r="L79" s="24">
        <v>115</v>
      </c>
      <c r="M79" s="24">
        <v>108</v>
      </c>
      <c r="N79" s="24">
        <v>177</v>
      </c>
      <c r="O79" s="24">
        <v>168</v>
      </c>
      <c r="P79" s="24">
        <v>149</v>
      </c>
      <c r="Q79" s="24">
        <v>182</v>
      </c>
      <c r="R79" s="24">
        <v>163</v>
      </c>
      <c r="S79" s="24">
        <v>185</v>
      </c>
      <c r="T79" s="24">
        <v>128</v>
      </c>
      <c r="U79" s="24">
        <v>130</v>
      </c>
      <c r="V79" s="36"/>
    </row>
    <row r="80" spans="2:22" ht="10.5" customHeight="1">
      <c r="B80" s="7"/>
      <c r="C80" s="18"/>
      <c r="D80" s="18"/>
      <c r="E80" s="18"/>
      <c r="F80" s="18"/>
      <c r="G80" s="492" t="s">
        <v>95</v>
      </c>
      <c r="H80" s="492"/>
      <c r="I80" s="492"/>
      <c r="J80" s="492"/>
      <c r="K80" s="19"/>
      <c r="L80" s="24">
        <v>0</v>
      </c>
      <c r="M80" s="24">
        <v>1</v>
      </c>
      <c r="N80" s="24">
        <v>2</v>
      </c>
      <c r="O80" s="24">
        <v>3</v>
      </c>
      <c r="P80" s="24">
        <v>2</v>
      </c>
      <c r="Q80" s="24">
        <v>0</v>
      </c>
      <c r="R80" s="24">
        <v>0</v>
      </c>
      <c r="S80" s="24">
        <v>0</v>
      </c>
      <c r="T80" s="24">
        <v>0</v>
      </c>
      <c r="U80" s="24">
        <v>0</v>
      </c>
      <c r="V80" s="36"/>
    </row>
    <row r="81" spans="2:22" ht="10.5" customHeight="1">
      <c r="B81" s="28"/>
      <c r="C81" s="53"/>
      <c r="D81" s="53"/>
      <c r="E81" s="53"/>
      <c r="F81" s="54"/>
      <c r="G81" s="28"/>
      <c r="H81" s="28"/>
      <c r="I81" s="28"/>
      <c r="J81" s="28"/>
      <c r="K81" s="55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6"/>
    </row>
    <row r="82" spans="3:22" ht="10.5" customHeight="1">
      <c r="C82" s="62"/>
      <c r="D82" s="62"/>
      <c r="E82" s="62"/>
      <c r="F82" s="8"/>
      <c r="G82" s="7"/>
      <c r="H82" s="7"/>
      <c r="I82" s="7"/>
      <c r="J82" s="7"/>
      <c r="K82" s="7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</row>
    <row r="83" spans="3:22" ht="10.5" customHeight="1">
      <c r="C83" s="62"/>
      <c r="D83" s="62"/>
      <c r="E83" s="62"/>
      <c r="F83" s="8"/>
      <c r="G83" s="7"/>
      <c r="H83" s="7"/>
      <c r="I83" s="7"/>
      <c r="J83" s="7"/>
      <c r="K83" s="7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</row>
    <row r="84" spans="3:22" ht="10.5" customHeight="1">
      <c r="C84" s="62"/>
      <c r="D84" s="62"/>
      <c r="E84" s="62"/>
      <c r="F84" s="8"/>
      <c r="G84" s="7"/>
      <c r="H84" s="7"/>
      <c r="I84" s="7"/>
      <c r="J84" s="7"/>
      <c r="K84" s="7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</row>
    <row r="85" spans="3:22" ht="10.5" customHeight="1">
      <c r="C85" s="62"/>
      <c r="D85" s="62"/>
      <c r="E85" s="62"/>
      <c r="F85" s="8"/>
      <c r="G85" s="7"/>
      <c r="H85" s="7"/>
      <c r="I85" s="7"/>
      <c r="J85" s="7"/>
      <c r="K85" s="7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</row>
    <row r="86" spans="3:22" ht="10.5" customHeight="1">
      <c r="C86" s="62"/>
      <c r="D86" s="62"/>
      <c r="E86" s="62"/>
      <c r="F86" s="8"/>
      <c r="G86" s="7"/>
      <c r="H86" s="7"/>
      <c r="I86" s="7"/>
      <c r="J86" s="7"/>
      <c r="K86" s="7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</row>
    <row r="87" spans="12:22" ht="10.5" customHeight="1"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</row>
    <row r="88" spans="12:22" ht="10.5" customHeight="1"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</row>
    <row r="89" spans="12:22" ht="10.5" customHeight="1"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</row>
    <row r="90" spans="23:24" ht="10.5" customHeight="1">
      <c r="W90" s="70"/>
      <c r="X90" s="70"/>
    </row>
    <row r="91" spans="23:24" ht="10.5" customHeight="1">
      <c r="W91" s="70"/>
      <c r="X91" s="70"/>
    </row>
    <row r="92" spans="23:24" ht="10.5" customHeight="1">
      <c r="W92" s="70"/>
      <c r="X92" s="70"/>
    </row>
    <row r="93" spans="23:24" ht="10.5" customHeight="1">
      <c r="W93" s="70"/>
      <c r="X93" s="70"/>
    </row>
    <row r="94" spans="23:24" ht="10.5" customHeight="1">
      <c r="W94" s="70"/>
      <c r="X94" s="70"/>
    </row>
    <row r="95" spans="23:24" ht="10.5" customHeight="1">
      <c r="W95" s="70"/>
      <c r="X95" s="70"/>
    </row>
  </sheetData>
  <mergeCells count="70">
    <mergeCell ref="B6:K7"/>
    <mergeCell ref="G78:J78"/>
    <mergeCell ref="G79:J79"/>
    <mergeCell ref="G80:J80"/>
    <mergeCell ref="G74:J74"/>
    <mergeCell ref="G75:J75"/>
    <mergeCell ref="G76:J76"/>
    <mergeCell ref="G77:J77"/>
    <mergeCell ref="G69:J69"/>
    <mergeCell ref="C71:J71"/>
    <mergeCell ref="G72:J72"/>
    <mergeCell ref="G73:J73"/>
    <mergeCell ref="G65:J65"/>
    <mergeCell ref="G66:J66"/>
    <mergeCell ref="G67:J67"/>
    <mergeCell ref="G68:J68"/>
    <mergeCell ref="G60:J60"/>
    <mergeCell ref="G61:J61"/>
    <mergeCell ref="C63:J63"/>
    <mergeCell ref="G64:J64"/>
    <mergeCell ref="G56:J56"/>
    <mergeCell ref="G57:J57"/>
    <mergeCell ref="G58:J58"/>
    <mergeCell ref="G59:J59"/>
    <mergeCell ref="G51:J51"/>
    <mergeCell ref="G52:J52"/>
    <mergeCell ref="G53:J53"/>
    <mergeCell ref="C55:J55"/>
    <mergeCell ref="C47:J47"/>
    <mergeCell ref="G48:J48"/>
    <mergeCell ref="G49:J49"/>
    <mergeCell ref="G50:J50"/>
    <mergeCell ref="G41:J41"/>
    <mergeCell ref="G42:J42"/>
    <mergeCell ref="G43:J43"/>
    <mergeCell ref="C45:J45"/>
    <mergeCell ref="G37:J37"/>
    <mergeCell ref="G38:J38"/>
    <mergeCell ref="G39:J39"/>
    <mergeCell ref="G40:J40"/>
    <mergeCell ref="G32:J32"/>
    <mergeCell ref="G33:J33"/>
    <mergeCell ref="G34:J34"/>
    <mergeCell ref="C36:J36"/>
    <mergeCell ref="G27:J27"/>
    <mergeCell ref="C29:J29"/>
    <mergeCell ref="G30:J30"/>
    <mergeCell ref="G31:J31"/>
    <mergeCell ref="C23:J23"/>
    <mergeCell ref="G24:J24"/>
    <mergeCell ref="G25:J25"/>
    <mergeCell ref="G26:J26"/>
    <mergeCell ref="C17:J17"/>
    <mergeCell ref="C19:J19"/>
    <mergeCell ref="G20:J20"/>
    <mergeCell ref="G21:J21"/>
    <mergeCell ref="C9:J9"/>
    <mergeCell ref="G10:J10"/>
    <mergeCell ref="G11:J11"/>
    <mergeCell ref="G12:J12"/>
    <mergeCell ref="G13:J13"/>
    <mergeCell ref="G14:J14"/>
    <mergeCell ref="G15:J15"/>
    <mergeCell ref="B3:U3"/>
    <mergeCell ref="B4:U4"/>
    <mergeCell ref="R6:S6"/>
    <mergeCell ref="T6:U6"/>
    <mergeCell ref="L6:M6"/>
    <mergeCell ref="N6:O6"/>
    <mergeCell ref="P6:Q6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1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59"/>
  <dimension ref="A1:Z89"/>
  <sheetViews>
    <sheetView view="pageBreakPreview" zoomScale="60" workbookViewId="0" topLeftCell="A37">
      <selection activeCell="AD15" sqref="AD15"/>
    </sheetView>
  </sheetViews>
  <sheetFormatPr defaultColWidth="9.00390625" defaultRowHeight="10.5" customHeight="1"/>
  <cols>
    <col min="1" max="1" width="1.37890625" style="2" customWidth="1"/>
    <col min="2" max="13" width="6.875" style="2" customWidth="1"/>
    <col min="14" max="23" width="1.625" style="2" customWidth="1"/>
    <col min="24" max="24" width="1.875" style="2" customWidth="1"/>
    <col min="25" max="25" width="2.375" style="2" customWidth="1"/>
    <col min="26" max="16384" width="9.00390625" style="2" customWidth="1"/>
  </cols>
  <sheetData>
    <row r="1" ht="10.5" customHeight="1">
      <c r="X1" s="38" t="s">
        <v>428</v>
      </c>
    </row>
    <row r="3" spans="1:23" s="4" customFormat="1" ht="18" customHeight="1">
      <c r="A3" s="94"/>
      <c r="B3" s="505" t="s">
        <v>591</v>
      </c>
      <c r="C3" s="505"/>
      <c r="D3" s="505"/>
      <c r="E3" s="505"/>
      <c r="F3" s="505"/>
      <c r="G3" s="505"/>
      <c r="H3" s="505"/>
      <c r="I3" s="505"/>
      <c r="J3" s="505"/>
      <c r="K3" s="505"/>
      <c r="L3" s="505"/>
      <c r="M3" s="505"/>
      <c r="N3" s="505"/>
      <c r="O3" s="505"/>
      <c r="P3" s="505"/>
      <c r="Q3" s="505"/>
      <c r="R3" s="505"/>
      <c r="S3" s="505"/>
      <c r="T3" s="505"/>
      <c r="U3" s="505"/>
      <c r="V3" s="505"/>
      <c r="W3" s="505"/>
    </row>
    <row r="4" spans="1:24" ht="12.75" customHeight="1">
      <c r="A4" s="63"/>
      <c r="B4" s="508" t="s">
        <v>592</v>
      </c>
      <c r="C4" s="508"/>
      <c r="D4" s="508"/>
      <c r="E4" s="508"/>
      <c r="F4" s="508"/>
      <c r="G4" s="508"/>
      <c r="H4" s="508"/>
      <c r="I4" s="508"/>
      <c r="J4" s="508"/>
      <c r="K4" s="508"/>
      <c r="L4" s="508"/>
      <c r="M4" s="508"/>
      <c r="N4" s="508"/>
      <c r="O4" s="508"/>
      <c r="P4" s="508"/>
      <c r="Q4" s="508"/>
      <c r="R4" s="508"/>
      <c r="S4" s="508"/>
      <c r="T4" s="508"/>
      <c r="U4" s="508"/>
      <c r="V4" s="508"/>
      <c r="W4" s="508"/>
      <c r="X4" s="63"/>
    </row>
    <row r="5" spans="1:24" ht="12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</row>
    <row r="6" spans="2:24" ht="15.75" customHeight="1">
      <c r="B6" s="516" t="s">
        <v>53</v>
      </c>
      <c r="C6" s="515"/>
      <c r="D6" s="515" t="s">
        <v>54</v>
      </c>
      <c r="E6" s="515"/>
      <c r="F6" s="515" t="s">
        <v>55</v>
      </c>
      <c r="G6" s="515"/>
      <c r="H6" s="515" t="s">
        <v>56</v>
      </c>
      <c r="I6" s="515"/>
      <c r="J6" s="515" t="s">
        <v>57</v>
      </c>
      <c r="K6" s="515"/>
      <c r="L6" s="515" t="s">
        <v>99</v>
      </c>
      <c r="M6" s="518"/>
      <c r="N6" s="375" t="s">
        <v>11</v>
      </c>
      <c r="O6" s="512"/>
      <c r="P6" s="512"/>
      <c r="Q6" s="512"/>
      <c r="R6" s="512"/>
      <c r="S6" s="512"/>
      <c r="T6" s="512"/>
      <c r="U6" s="512"/>
      <c r="V6" s="512"/>
      <c r="W6" s="512"/>
      <c r="X6" s="7"/>
    </row>
    <row r="7" spans="2:24" ht="15.75" customHeight="1">
      <c r="B7" s="99" t="s">
        <v>97</v>
      </c>
      <c r="C7" s="95" t="s">
        <v>98</v>
      </c>
      <c r="D7" s="95" t="s">
        <v>97</v>
      </c>
      <c r="E7" s="95" t="s">
        <v>98</v>
      </c>
      <c r="F7" s="95" t="s">
        <v>97</v>
      </c>
      <c r="G7" s="95" t="s">
        <v>98</v>
      </c>
      <c r="H7" s="95" t="s">
        <v>97</v>
      </c>
      <c r="I7" s="95" t="s">
        <v>98</v>
      </c>
      <c r="J7" s="95" t="s">
        <v>97</v>
      </c>
      <c r="K7" s="95" t="s">
        <v>98</v>
      </c>
      <c r="L7" s="95" t="s">
        <v>97</v>
      </c>
      <c r="M7" s="109" t="s">
        <v>98</v>
      </c>
      <c r="N7" s="378"/>
      <c r="O7" s="513"/>
      <c r="P7" s="513"/>
      <c r="Q7" s="513"/>
      <c r="R7" s="513"/>
      <c r="S7" s="513"/>
      <c r="T7" s="513"/>
      <c r="U7" s="513"/>
      <c r="V7" s="513"/>
      <c r="W7" s="513"/>
      <c r="X7" s="7"/>
    </row>
    <row r="8" spans="14:23" ht="10.5" customHeight="1">
      <c r="N8" s="10"/>
      <c r="O8" s="7"/>
      <c r="P8" s="7"/>
      <c r="Q8" s="7"/>
      <c r="R8" s="7"/>
      <c r="S8" s="7"/>
      <c r="T8" s="7"/>
      <c r="U8" s="7"/>
      <c r="V8" s="7"/>
      <c r="W8" s="7"/>
    </row>
    <row r="9" spans="1:24" s="11" customFormat="1" ht="10.5" customHeight="1">
      <c r="A9" s="65"/>
      <c r="B9" s="17">
        <f aca="true" t="shared" si="0" ref="B9:M9">SUM(B10:B15)</f>
        <v>249</v>
      </c>
      <c r="C9" s="17">
        <f t="shared" si="0"/>
        <v>311</v>
      </c>
      <c r="D9" s="17">
        <f t="shared" si="0"/>
        <v>119</v>
      </c>
      <c r="E9" s="17">
        <f t="shared" si="0"/>
        <v>220</v>
      </c>
      <c r="F9" s="17">
        <f t="shared" si="0"/>
        <v>75</v>
      </c>
      <c r="G9" s="17">
        <f t="shared" si="0"/>
        <v>109</v>
      </c>
      <c r="H9" s="17">
        <f t="shared" si="0"/>
        <v>22</v>
      </c>
      <c r="I9" s="17">
        <f t="shared" si="0"/>
        <v>69</v>
      </c>
      <c r="J9" s="17">
        <f t="shared" si="0"/>
        <v>2</v>
      </c>
      <c r="K9" s="17">
        <f t="shared" si="0"/>
        <v>15</v>
      </c>
      <c r="L9" s="17">
        <f t="shared" si="0"/>
        <v>0</v>
      </c>
      <c r="M9" s="17">
        <f t="shared" si="0"/>
        <v>4</v>
      </c>
      <c r="N9" s="58"/>
      <c r="O9" s="486" t="s">
        <v>84</v>
      </c>
      <c r="P9" s="486"/>
      <c r="Q9" s="486"/>
      <c r="R9" s="486"/>
      <c r="S9" s="486"/>
      <c r="T9" s="486"/>
      <c r="U9" s="486"/>
      <c r="V9" s="486"/>
      <c r="W9" s="13"/>
      <c r="X9" s="52"/>
    </row>
    <row r="10" spans="1:24" ht="10.5" customHeight="1">
      <c r="A10" s="6"/>
      <c r="B10" s="24">
        <v>26</v>
      </c>
      <c r="C10" s="24">
        <v>37</v>
      </c>
      <c r="D10" s="24">
        <v>15</v>
      </c>
      <c r="E10" s="24">
        <v>33</v>
      </c>
      <c r="F10" s="24">
        <v>11</v>
      </c>
      <c r="G10" s="24">
        <v>14</v>
      </c>
      <c r="H10" s="24">
        <v>3</v>
      </c>
      <c r="I10" s="24">
        <v>5</v>
      </c>
      <c r="J10" s="24">
        <v>1</v>
      </c>
      <c r="K10" s="24">
        <v>2</v>
      </c>
      <c r="L10" s="24">
        <v>0</v>
      </c>
      <c r="M10" s="24">
        <v>0</v>
      </c>
      <c r="N10" s="10"/>
      <c r="O10" s="18"/>
      <c r="P10" s="18"/>
      <c r="Q10" s="18"/>
      <c r="R10" s="18"/>
      <c r="S10" s="492" t="s">
        <v>25</v>
      </c>
      <c r="T10" s="492"/>
      <c r="U10" s="492"/>
      <c r="V10" s="492"/>
      <c r="W10" s="18"/>
      <c r="X10" s="33"/>
    </row>
    <row r="11" spans="1:24" ht="10.5" customHeight="1">
      <c r="A11" s="6"/>
      <c r="B11" s="24">
        <v>48</v>
      </c>
      <c r="C11" s="24">
        <v>49</v>
      </c>
      <c r="D11" s="24">
        <v>15</v>
      </c>
      <c r="E11" s="24">
        <v>36</v>
      </c>
      <c r="F11" s="24">
        <v>9</v>
      </c>
      <c r="G11" s="24">
        <v>13</v>
      </c>
      <c r="H11" s="24">
        <v>3</v>
      </c>
      <c r="I11" s="24">
        <v>8</v>
      </c>
      <c r="J11" s="24">
        <v>1</v>
      </c>
      <c r="K11" s="24">
        <v>0</v>
      </c>
      <c r="L11" s="24">
        <v>0</v>
      </c>
      <c r="M11" s="24">
        <v>1</v>
      </c>
      <c r="N11" s="10"/>
      <c r="O11" s="18"/>
      <c r="P11" s="18"/>
      <c r="Q11" s="18"/>
      <c r="R11" s="18"/>
      <c r="S11" s="492" t="s">
        <v>26</v>
      </c>
      <c r="T11" s="492"/>
      <c r="U11" s="492"/>
      <c r="V11" s="492"/>
      <c r="W11" s="18"/>
      <c r="X11" s="33"/>
    </row>
    <row r="12" spans="1:24" ht="10.5" customHeight="1">
      <c r="A12" s="6"/>
      <c r="B12" s="24">
        <v>46</v>
      </c>
      <c r="C12" s="24">
        <v>49</v>
      </c>
      <c r="D12" s="24">
        <v>21</v>
      </c>
      <c r="E12" s="24">
        <v>45</v>
      </c>
      <c r="F12" s="24">
        <v>17</v>
      </c>
      <c r="G12" s="24">
        <v>24</v>
      </c>
      <c r="H12" s="24">
        <v>7</v>
      </c>
      <c r="I12" s="24">
        <v>26</v>
      </c>
      <c r="J12" s="24">
        <v>0</v>
      </c>
      <c r="K12" s="24">
        <v>5</v>
      </c>
      <c r="L12" s="24">
        <v>0</v>
      </c>
      <c r="M12" s="24">
        <v>3</v>
      </c>
      <c r="N12" s="10"/>
      <c r="O12" s="18"/>
      <c r="P12" s="18"/>
      <c r="Q12" s="18"/>
      <c r="R12" s="18"/>
      <c r="S12" s="492" t="s">
        <v>30</v>
      </c>
      <c r="T12" s="492"/>
      <c r="U12" s="492"/>
      <c r="V12" s="492"/>
      <c r="W12" s="18"/>
      <c r="X12" s="33"/>
    </row>
    <row r="13" spans="1:24" ht="10.5" customHeight="1">
      <c r="A13" s="6"/>
      <c r="B13" s="24">
        <v>46</v>
      </c>
      <c r="C13" s="24">
        <v>58</v>
      </c>
      <c r="D13" s="24">
        <v>20</v>
      </c>
      <c r="E13" s="24">
        <v>41</v>
      </c>
      <c r="F13" s="24">
        <v>20</v>
      </c>
      <c r="G13" s="24">
        <v>25</v>
      </c>
      <c r="H13" s="24">
        <v>3</v>
      </c>
      <c r="I13" s="24">
        <v>10</v>
      </c>
      <c r="J13" s="24">
        <v>0</v>
      </c>
      <c r="K13" s="24">
        <v>4</v>
      </c>
      <c r="L13" s="24">
        <v>0</v>
      </c>
      <c r="M13" s="24">
        <v>0</v>
      </c>
      <c r="N13" s="10"/>
      <c r="O13" s="18"/>
      <c r="P13" s="18"/>
      <c r="Q13" s="18"/>
      <c r="R13" s="18"/>
      <c r="S13" s="492" t="s">
        <v>33</v>
      </c>
      <c r="T13" s="492"/>
      <c r="U13" s="492"/>
      <c r="V13" s="492"/>
      <c r="W13" s="18"/>
      <c r="X13" s="33"/>
    </row>
    <row r="14" spans="1:24" ht="10.5" customHeight="1">
      <c r="A14" s="6"/>
      <c r="B14" s="24">
        <v>24</v>
      </c>
      <c r="C14" s="24">
        <v>47</v>
      </c>
      <c r="D14" s="24">
        <v>21</v>
      </c>
      <c r="E14" s="24">
        <v>24</v>
      </c>
      <c r="F14" s="24">
        <v>8</v>
      </c>
      <c r="G14" s="24">
        <v>11</v>
      </c>
      <c r="H14" s="24">
        <v>1</v>
      </c>
      <c r="I14" s="24">
        <v>8</v>
      </c>
      <c r="J14" s="24">
        <v>0</v>
      </c>
      <c r="K14" s="24">
        <v>3</v>
      </c>
      <c r="L14" s="24">
        <v>0</v>
      </c>
      <c r="M14" s="24">
        <v>0</v>
      </c>
      <c r="N14" s="10"/>
      <c r="O14" s="18"/>
      <c r="P14" s="18"/>
      <c r="Q14" s="18"/>
      <c r="R14" s="18"/>
      <c r="S14" s="492" t="s">
        <v>36</v>
      </c>
      <c r="T14" s="492"/>
      <c r="U14" s="492"/>
      <c r="V14" s="492"/>
      <c r="W14" s="18"/>
      <c r="X14" s="33"/>
    </row>
    <row r="15" spans="1:24" ht="10.5" customHeight="1">
      <c r="A15" s="6"/>
      <c r="B15" s="24">
        <v>59</v>
      </c>
      <c r="C15" s="24">
        <v>71</v>
      </c>
      <c r="D15" s="24">
        <v>27</v>
      </c>
      <c r="E15" s="24">
        <v>41</v>
      </c>
      <c r="F15" s="24">
        <v>10</v>
      </c>
      <c r="G15" s="24">
        <v>22</v>
      </c>
      <c r="H15" s="24">
        <v>5</v>
      </c>
      <c r="I15" s="24">
        <v>12</v>
      </c>
      <c r="J15" s="24">
        <v>0</v>
      </c>
      <c r="K15" s="24">
        <v>1</v>
      </c>
      <c r="L15" s="24">
        <v>0</v>
      </c>
      <c r="M15" s="24">
        <v>0</v>
      </c>
      <c r="N15" s="10"/>
      <c r="O15" s="18"/>
      <c r="P15" s="18"/>
      <c r="Q15" s="18"/>
      <c r="R15" s="18"/>
      <c r="S15" s="492" t="s">
        <v>37</v>
      </c>
      <c r="T15" s="492"/>
      <c r="U15" s="492"/>
      <c r="V15" s="492"/>
      <c r="W15" s="18"/>
      <c r="X15" s="33"/>
    </row>
    <row r="16" spans="1:24" ht="6" customHeight="1">
      <c r="A16" s="6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10"/>
      <c r="O16" s="18"/>
      <c r="P16" s="18"/>
      <c r="Q16" s="18"/>
      <c r="R16" s="18"/>
      <c r="S16" s="18"/>
      <c r="T16" s="18"/>
      <c r="U16" s="18"/>
      <c r="V16" s="18"/>
      <c r="W16" s="18"/>
      <c r="X16" s="33"/>
    </row>
    <row r="17" spans="1:24" s="11" customFormat="1" ht="10.5" customHeight="1">
      <c r="A17" s="64"/>
      <c r="B17" s="25">
        <v>56</v>
      </c>
      <c r="C17" s="25">
        <v>84</v>
      </c>
      <c r="D17" s="25">
        <v>40</v>
      </c>
      <c r="E17" s="25">
        <v>58</v>
      </c>
      <c r="F17" s="25">
        <v>20</v>
      </c>
      <c r="G17" s="25">
        <v>41</v>
      </c>
      <c r="H17" s="25">
        <v>10</v>
      </c>
      <c r="I17" s="25">
        <v>14</v>
      </c>
      <c r="J17" s="25">
        <v>2</v>
      </c>
      <c r="K17" s="25">
        <v>6</v>
      </c>
      <c r="L17" s="25">
        <v>0</v>
      </c>
      <c r="M17" s="25">
        <v>0</v>
      </c>
      <c r="N17" s="58"/>
      <c r="O17" s="486" t="s">
        <v>85</v>
      </c>
      <c r="P17" s="486"/>
      <c r="Q17" s="486"/>
      <c r="R17" s="486"/>
      <c r="S17" s="486"/>
      <c r="T17" s="486"/>
      <c r="U17" s="486"/>
      <c r="V17" s="486"/>
      <c r="W17" s="13"/>
      <c r="X17" s="52"/>
    </row>
    <row r="18" spans="1:24" ht="6" customHeight="1">
      <c r="A18" s="6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10"/>
      <c r="O18" s="18"/>
      <c r="P18" s="18"/>
      <c r="Q18" s="18"/>
      <c r="R18" s="18"/>
      <c r="S18" s="18"/>
      <c r="T18" s="18"/>
      <c r="U18" s="18"/>
      <c r="V18" s="18"/>
      <c r="W18" s="18"/>
      <c r="X18" s="33"/>
    </row>
    <row r="19" spans="1:24" s="11" customFormat="1" ht="10.5" customHeight="1">
      <c r="A19" s="65"/>
      <c r="B19" s="17">
        <f aca="true" t="shared" si="1" ref="B19:M19">SUM(B20:B21)</f>
        <v>82</v>
      </c>
      <c r="C19" s="17">
        <f t="shared" si="1"/>
        <v>109</v>
      </c>
      <c r="D19" s="17">
        <f t="shared" si="1"/>
        <v>48</v>
      </c>
      <c r="E19" s="17">
        <f t="shared" si="1"/>
        <v>69</v>
      </c>
      <c r="F19" s="17">
        <f t="shared" si="1"/>
        <v>25</v>
      </c>
      <c r="G19" s="17">
        <f t="shared" si="1"/>
        <v>52</v>
      </c>
      <c r="H19" s="17">
        <f t="shared" si="1"/>
        <v>7</v>
      </c>
      <c r="I19" s="17">
        <f t="shared" si="1"/>
        <v>19</v>
      </c>
      <c r="J19" s="17">
        <f t="shared" si="1"/>
        <v>2</v>
      </c>
      <c r="K19" s="17">
        <f t="shared" si="1"/>
        <v>5</v>
      </c>
      <c r="L19" s="17">
        <f t="shared" si="1"/>
        <v>0</v>
      </c>
      <c r="M19" s="17">
        <f t="shared" si="1"/>
        <v>1</v>
      </c>
      <c r="N19" s="58"/>
      <c r="O19" s="486" t="s">
        <v>86</v>
      </c>
      <c r="P19" s="486"/>
      <c r="Q19" s="486"/>
      <c r="R19" s="486"/>
      <c r="S19" s="486"/>
      <c r="T19" s="486"/>
      <c r="U19" s="486"/>
      <c r="V19" s="486"/>
      <c r="W19" s="13"/>
      <c r="X19" s="52"/>
    </row>
    <row r="20" spans="1:24" ht="10.5" customHeight="1">
      <c r="A20" s="6"/>
      <c r="B20" s="24">
        <v>61</v>
      </c>
      <c r="C20" s="24">
        <v>82</v>
      </c>
      <c r="D20" s="24">
        <v>29</v>
      </c>
      <c r="E20" s="24">
        <v>50</v>
      </c>
      <c r="F20" s="24">
        <v>19</v>
      </c>
      <c r="G20" s="24">
        <v>42</v>
      </c>
      <c r="H20" s="24">
        <v>7</v>
      </c>
      <c r="I20" s="24">
        <v>14</v>
      </c>
      <c r="J20" s="24">
        <v>1</v>
      </c>
      <c r="K20" s="24">
        <v>4</v>
      </c>
      <c r="L20" s="24">
        <v>0</v>
      </c>
      <c r="M20" s="24">
        <v>1</v>
      </c>
      <c r="N20" s="10"/>
      <c r="O20" s="18"/>
      <c r="P20" s="18"/>
      <c r="Q20" s="18"/>
      <c r="R20" s="18"/>
      <c r="S20" s="492" t="s">
        <v>25</v>
      </c>
      <c r="T20" s="492"/>
      <c r="U20" s="492"/>
      <c r="V20" s="492"/>
      <c r="W20" s="18"/>
      <c r="X20" s="33"/>
    </row>
    <row r="21" spans="1:24" ht="10.5" customHeight="1">
      <c r="A21" s="6"/>
      <c r="B21" s="24">
        <v>21</v>
      </c>
      <c r="C21" s="24">
        <v>27</v>
      </c>
      <c r="D21" s="24">
        <v>19</v>
      </c>
      <c r="E21" s="24">
        <v>19</v>
      </c>
      <c r="F21" s="24">
        <v>6</v>
      </c>
      <c r="G21" s="24">
        <v>10</v>
      </c>
      <c r="H21" s="24">
        <v>0</v>
      </c>
      <c r="I21" s="24">
        <v>5</v>
      </c>
      <c r="J21" s="24">
        <v>1</v>
      </c>
      <c r="K21" s="24">
        <v>1</v>
      </c>
      <c r="L21" s="24">
        <v>0</v>
      </c>
      <c r="M21" s="24">
        <v>0</v>
      </c>
      <c r="N21" s="10"/>
      <c r="O21" s="18"/>
      <c r="P21" s="18"/>
      <c r="Q21" s="18"/>
      <c r="R21" s="18"/>
      <c r="S21" s="492" t="s">
        <v>26</v>
      </c>
      <c r="T21" s="492"/>
      <c r="U21" s="492"/>
      <c r="V21" s="492"/>
      <c r="W21" s="18"/>
      <c r="X21" s="33"/>
    </row>
    <row r="22" spans="1:24" ht="6" customHeight="1">
      <c r="A22" s="39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10"/>
      <c r="O22" s="18"/>
      <c r="P22" s="18"/>
      <c r="Q22" s="18"/>
      <c r="R22" s="18"/>
      <c r="S22" s="18"/>
      <c r="T22" s="18"/>
      <c r="U22" s="18"/>
      <c r="V22" s="18"/>
      <c r="W22" s="18"/>
      <c r="X22" s="33"/>
    </row>
    <row r="23" spans="1:24" s="11" customFormat="1" ht="10.5" customHeight="1">
      <c r="A23" s="65"/>
      <c r="B23" s="17">
        <f aca="true" t="shared" si="2" ref="B23:M23">SUM(B24:B27)</f>
        <v>258</v>
      </c>
      <c r="C23" s="17">
        <f t="shared" si="2"/>
        <v>351</v>
      </c>
      <c r="D23" s="17">
        <f t="shared" si="2"/>
        <v>155</v>
      </c>
      <c r="E23" s="17">
        <f t="shared" si="2"/>
        <v>202</v>
      </c>
      <c r="F23" s="17">
        <f t="shared" si="2"/>
        <v>59</v>
      </c>
      <c r="G23" s="17">
        <f t="shared" si="2"/>
        <v>120</v>
      </c>
      <c r="H23" s="17">
        <f t="shared" si="2"/>
        <v>27</v>
      </c>
      <c r="I23" s="17">
        <f t="shared" si="2"/>
        <v>59</v>
      </c>
      <c r="J23" s="17">
        <f t="shared" si="2"/>
        <v>5</v>
      </c>
      <c r="K23" s="17">
        <f t="shared" si="2"/>
        <v>9</v>
      </c>
      <c r="L23" s="17">
        <f t="shared" si="2"/>
        <v>0</v>
      </c>
      <c r="M23" s="17">
        <f t="shared" si="2"/>
        <v>6</v>
      </c>
      <c r="N23" s="58"/>
      <c r="O23" s="486" t="s">
        <v>87</v>
      </c>
      <c r="P23" s="486"/>
      <c r="Q23" s="486"/>
      <c r="R23" s="486"/>
      <c r="S23" s="486"/>
      <c r="T23" s="486"/>
      <c r="U23" s="486"/>
      <c r="V23" s="486"/>
      <c r="W23" s="13"/>
      <c r="X23" s="52"/>
    </row>
    <row r="24" spans="1:24" ht="10.5" customHeight="1">
      <c r="A24" s="39"/>
      <c r="B24" s="24">
        <v>31</v>
      </c>
      <c r="C24" s="24">
        <v>52</v>
      </c>
      <c r="D24" s="24">
        <v>17</v>
      </c>
      <c r="E24" s="24">
        <v>25</v>
      </c>
      <c r="F24" s="24">
        <v>7</v>
      </c>
      <c r="G24" s="24">
        <v>14</v>
      </c>
      <c r="H24" s="24">
        <v>4</v>
      </c>
      <c r="I24" s="24">
        <v>8</v>
      </c>
      <c r="J24" s="24">
        <v>1</v>
      </c>
      <c r="K24" s="24">
        <v>1</v>
      </c>
      <c r="L24" s="24">
        <v>0</v>
      </c>
      <c r="M24" s="24">
        <v>0</v>
      </c>
      <c r="N24" s="10"/>
      <c r="O24" s="18"/>
      <c r="P24" s="18"/>
      <c r="Q24" s="18"/>
      <c r="R24" s="18"/>
      <c r="S24" s="492" t="s">
        <v>25</v>
      </c>
      <c r="T24" s="492"/>
      <c r="U24" s="492"/>
      <c r="V24" s="492"/>
      <c r="W24" s="18"/>
      <c r="X24" s="33"/>
    </row>
    <row r="25" spans="1:24" ht="10.5" customHeight="1">
      <c r="A25" s="39"/>
      <c r="B25" s="24">
        <v>73</v>
      </c>
      <c r="C25" s="24">
        <v>103</v>
      </c>
      <c r="D25" s="24">
        <v>42</v>
      </c>
      <c r="E25" s="24">
        <v>72</v>
      </c>
      <c r="F25" s="24">
        <v>22</v>
      </c>
      <c r="G25" s="24">
        <v>31</v>
      </c>
      <c r="H25" s="24">
        <v>3</v>
      </c>
      <c r="I25" s="24">
        <v>14</v>
      </c>
      <c r="J25" s="24">
        <v>1</v>
      </c>
      <c r="K25" s="24">
        <v>4</v>
      </c>
      <c r="L25" s="24">
        <v>0</v>
      </c>
      <c r="M25" s="24">
        <v>3</v>
      </c>
      <c r="N25" s="10"/>
      <c r="O25" s="18"/>
      <c r="P25" s="18"/>
      <c r="Q25" s="18"/>
      <c r="R25" s="18"/>
      <c r="S25" s="492" t="s">
        <v>26</v>
      </c>
      <c r="T25" s="492"/>
      <c r="U25" s="492"/>
      <c r="V25" s="492"/>
      <c r="W25" s="18"/>
      <c r="X25" s="33"/>
    </row>
    <row r="26" spans="1:24" ht="10.5" customHeight="1">
      <c r="A26" s="39"/>
      <c r="B26" s="24">
        <v>51</v>
      </c>
      <c r="C26" s="24">
        <v>66</v>
      </c>
      <c r="D26" s="24">
        <v>31</v>
      </c>
      <c r="E26" s="24">
        <v>29</v>
      </c>
      <c r="F26" s="24">
        <v>14</v>
      </c>
      <c r="G26" s="24">
        <v>25</v>
      </c>
      <c r="H26" s="24">
        <v>8</v>
      </c>
      <c r="I26" s="24">
        <v>10</v>
      </c>
      <c r="J26" s="24">
        <v>2</v>
      </c>
      <c r="K26" s="24">
        <v>0</v>
      </c>
      <c r="L26" s="24">
        <v>0</v>
      </c>
      <c r="M26" s="24">
        <v>1</v>
      </c>
      <c r="N26" s="10"/>
      <c r="O26" s="18"/>
      <c r="P26" s="18"/>
      <c r="Q26" s="18"/>
      <c r="R26" s="18"/>
      <c r="S26" s="492" t="s">
        <v>30</v>
      </c>
      <c r="T26" s="492"/>
      <c r="U26" s="492"/>
      <c r="V26" s="492"/>
      <c r="W26" s="18"/>
      <c r="X26" s="33"/>
    </row>
    <row r="27" spans="1:24" ht="10.5" customHeight="1">
      <c r="A27" s="39"/>
      <c r="B27" s="24">
        <v>103</v>
      </c>
      <c r="C27" s="24">
        <v>130</v>
      </c>
      <c r="D27" s="24">
        <v>65</v>
      </c>
      <c r="E27" s="24">
        <v>76</v>
      </c>
      <c r="F27" s="24">
        <v>16</v>
      </c>
      <c r="G27" s="24">
        <v>50</v>
      </c>
      <c r="H27" s="24">
        <v>12</v>
      </c>
      <c r="I27" s="24">
        <v>27</v>
      </c>
      <c r="J27" s="24">
        <v>1</v>
      </c>
      <c r="K27" s="24">
        <v>4</v>
      </c>
      <c r="L27" s="24">
        <v>0</v>
      </c>
      <c r="M27" s="24">
        <v>2</v>
      </c>
      <c r="N27" s="10"/>
      <c r="O27" s="18"/>
      <c r="P27" s="18"/>
      <c r="Q27" s="18"/>
      <c r="R27" s="18"/>
      <c r="S27" s="492" t="s">
        <v>33</v>
      </c>
      <c r="T27" s="492"/>
      <c r="U27" s="492"/>
      <c r="V27" s="492"/>
      <c r="W27" s="18"/>
      <c r="X27" s="33"/>
    </row>
    <row r="28" spans="1:24" ht="6" customHeight="1">
      <c r="A28" s="6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10"/>
      <c r="O28" s="7"/>
      <c r="P28" s="7"/>
      <c r="Q28" s="7"/>
      <c r="R28" s="7"/>
      <c r="S28" s="7"/>
      <c r="T28" s="7"/>
      <c r="U28" s="7"/>
      <c r="V28" s="7"/>
      <c r="W28" s="7"/>
      <c r="X28" s="39"/>
    </row>
    <row r="29" spans="1:24" s="11" customFormat="1" ht="10.5" customHeight="1">
      <c r="A29" s="65"/>
      <c r="B29" s="17">
        <f aca="true" t="shared" si="3" ref="B29:M29">SUM(B30:B34)</f>
        <v>325</v>
      </c>
      <c r="C29" s="17">
        <f t="shared" si="3"/>
        <v>431</v>
      </c>
      <c r="D29" s="17">
        <f t="shared" si="3"/>
        <v>163</v>
      </c>
      <c r="E29" s="17">
        <f t="shared" si="3"/>
        <v>302</v>
      </c>
      <c r="F29" s="17">
        <f t="shared" si="3"/>
        <v>97</v>
      </c>
      <c r="G29" s="17">
        <f t="shared" si="3"/>
        <v>169</v>
      </c>
      <c r="H29" s="17">
        <f t="shared" si="3"/>
        <v>23</v>
      </c>
      <c r="I29" s="17">
        <f t="shared" si="3"/>
        <v>84</v>
      </c>
      <c r="J29" s="17">
        <f t="shared" si="3"/>
        <v>8</v>
      </c>
      <c r="K29" s="17">
        <f t="shared" si="3"/>
        <v>18</v>
      </c>
      <c r="L29" s="17">
        <f t="shared" si="3"/>
        <v>0</v>
      </c>
      <c r="M29" s="17">
        <f t="shared" si="3"/>
        <v>3</v>
      </c>
      <c r="N29" s="58"/>
      <c r="O29" s="486" t="s">
        <v>88</v>
      </c>
      <c r="P29" s="486"/>
      <c r="Q29" s="486"/>
      <c r="R29" s="486"/>
      <c r="S29" s="486"/>
      <c r="T29" s="486"/>
      <c r="U29" s="486"/>
      <c r="V29" s="486"/>
      <c r="W29" s="13"/>
      <c r="X29" s="52"/>
    </row>
    <row r="30" spans="1:24" ht="10.5" customHeight="1">
      <c r="A30" s="39"/>
      <c r="B30" s="24">
        <v>47</v>
      </c>
      <c r="C30" s="24">
        <v>58</v>
      </c>
      <c r="D30" s="24">
        <v>21</v>
      </c>
      <c r="E30" s="24">
        <v>44</v>
      </c>
      <c r="F30" s="24">
        <v>15</v>
      </c>
      <c r="G30" s="24">
        <v>22</v>
      </c>
      <c r="H30" s="24">
        <v>3</v>
      </c>
      <c r="I30" s="24">
        <v>5</v>
      </c>
      <c r="J30" s="24">
        <v>1</v>
      </c>
      <c r="K30" s="24">
        <v>3</v>
      </c>
      <c r="L30" s="24">
        <v>0</v>
      </c>
      <c r="M30" s="24">
        <v>0</v>
      </c>
      <c r="N30" s="10"/>
      <c r="O30" s="18"/>
      <c r="P30" s="18"/>
      <c r="Q30" s="18"/>
      <c r="R30" s="18"/>
      <c r="S30" s="492" t="s">
        <v>25</v>
      </c>
      <c r="T30" s="492"/>
      <c r="U30" s="492"/>
      <c r="V30" s="492"/>
      <c r="W30" s="18"/>
      <c r="X30" s="33"/>
    </row>
    <row r="31" spans="1:24" ht="10.5" customHeight="1">
      <c r="A31" s="39"/>
      <c r="B31" s="24">
        <v>56</v>
      </c>
      <c r="C31" s="24">
        <v>84</v>
      </c>
      <c r="D31" s="24">
        <v>23</v>
      </c>
      <c r="E31" s="24">
        <v>58</v>
      </c>
      <c r="F31" s="24">
        <v>23</v>
      </c>
      <c r="G31" s="24">
        <v>39</v>
      </c>
      <c r="H31" s="24">
        <v>6</v>
      </c>
      <c r="I31" s="24">
        <v>15</v>
      </c>
      <c r="J31" s="24">
        <v>3</v>
      </c>
      <c r="K31" s="24">
        <v>1</v>
      </c>
      <c r="L31" s="24">
        <v>0</v>
      </c>
      <c r="M31" s="24">
        <v>0</v>
      </c>
      <c r="N31" s="10"/>
      <c r="O31" s="18"/>
      <c r="P31" s="18"/>
      <c r="Q31" s="18"/>
      <c r="R31" s="18"/>
      <c r="S31" s="492" t="s">
        <v>26</v>
      </c>
      <c r="T31" s="492"/>
      <c r="U31" s="492"/>
      <c r="V31" s="492"/>
      <c r="W31" s="18"/>
      <c r="X31" s="33"/>
    </row>
    <row r="32" spans="1:24" ht="10.5" customHeight="1">
      <c r="A32" s="39"/>
      <c r="B32" s="24">
        <v>95</v>
      </c>
      <c r="C32" s="24">
        <v>132</v>
      </c>
      <c r="D32" s="24">
        <v>51</v>
      </c>
      <c r="E32" s="24">
        <v>88</v>
      </c>
      <c r="F32" s="24">
        <v>26</v>
      </c>
      <c r="G32" s="24">
        <v>48</v>
      </c>
      <c r="H32" s="24">
        <v>6</v>
      </c>
      <c r="I32" s="24">
        <v>27</v>
      </c>
      <c r="J32" s="24">
        <v>2</v>
      </c>
      <c r="K32" s="24">
        <v>5</v>
      </c>
      <c r="L32" s="24">
        <v>0</v>
      </c>
      <c r="M32" s="24">
        <v>0</v>
      </c>
      <c r="N32" s="10"/>
      <c r="O32" s="18"/>
      <c r="P32" s="18"/>
      <c r="Q32" s="18"/>
      <c r="R32" s="18"/>
      <c r="S32" s="492" t="s">
        <v>30</v>
      </c>
      <c r="T32" s="492"/>
      <c r="U32" s="492"/>
      <c r="V32" s="492"/>
      <c r="W32" s="18"/>
      <c r="X32" s="33"/>
    </row>
    <row r="33" spans="1:24" ht="10.5" customHeight="1">
      <c r="A33" s="39"/>
      <c r="B33" s="24">
        <v>65</v>
      </c>
      <c r="C33" s="24">
        <v>93</v>
      </c>
      <c r="D33" s="24">
        <v>40</v>
      </c>
      <c r="E33" s="24">
        <v>72</v>
      </c>
      <c r="F33" s="24">
        <v>21</v>
      </c>
      <c r="G33" s="24">
        <v>27</v>
      </c>
      <c r="H33" s="24">
        <v>2</v>
      </c>
      <c r="I33" s="24">
        <v>15</v>
      </c>
      <c r="J33" s="24">
        <v>1</v>
      </c>
      <c r="K33" s="24">
        <v>0</v>
      </c>
      <c r="L33" s="24">
        <v>0</v>
      </c>
      <c r="M33" s="24">
        <v>1</v>
      </c>
      <c r="N33" s="10"/>
      <c r="O33" s="18"/>
      <c r="P33" s="18"/>
      <c r="Q33" s="18"/>
      <c r="R33" s="18"/>
      <c r="S33" s="492" t="s">
        <v>33</v>
      </c>
      <c r="T33" s="492"/>
      <c r="U33" s="492"/>
      <c r="V33" s="492"/>
      <c r="W33" s="18"/>
      <c r="X33" s="33"/>
    </row>
    <row r="34" spans="1:24" ht="10.5" customHeight="1">
      <c r="A34" s="39"/>
      <c r="B34" s="24">
        <v>62</v>
      </c>
      <c r="C34" s="24">
        <v>64</v>
      </c>
      <c r="D34" s="24">
        <v>28</v>
      </c>
      <c r="E34" s="24">
        <v>40</v>
      </c>
      <c r="F34" s="24">
        <v>12</v>
      </c>
      <c r="G34" s="24">
        <v>33</v>
      </c>
      <c r="H34" s="24">
        <v>6</v>
      </c>
      <c r="I34" s="24">
        <v>22</v>
      </c>
      <c r="J34" s="24">
        <v>1</v>
      </c>
      <c r="K34" s="24">
        <v>9</v>
      </c>
      <c r="L34" s="24">
        <v>0</v>
      </c>
      <c r="M34" s="24">
        <v>2</v>
      </c>
      <c r="N34" s="10"/>
      <c r="O34" s="18"/>
      <c r="P34" s="18"/>
      <c r="Q34" s="18"/>
      <c r="R34" s="18"/>
      <c r="S34" s="492" t="s">
        <v>36</v>
      </c>
      <c r="T34" s="492"/>
      <c r="U34" s="492"/>
      <c r="V34" s="492"/>
      <c r="W34" s="18"/>
      <c r="X34" s="33"/>
    </row>
    <row r="35" spans="1:24" ht="6" customHeight="1">
      <c r="A35" s="39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10"/>
      <c r="O35" s="18"/>
      <c r="P35" s="18"/>
      <c r="Q35" s="18"/>
      <c r="R35" s="18"/>
      <c r="S35" s="18"/>
      <c r="T35" s="18"/>
      <c r="U35" s="18"/>
      <c r="V35" s="18"/>
      <c r="W35" s="18"/>
      <c r="X35" s="33"/>
    </row>
    <row r="36" spans="1:24" s="11" customFormat="1" ht="10.5" customHeight="1">
      <c r="A36" s="65"/>
      <c r="B36" s="17">
        <f aca="true" t="shared" si="4" ref="B36:M36">SUM(B37:B43)</f>
        <v>583</v>
      </c>
      <c r="C36" s="17">
        <f t="shared" si="4"/>
        <v>795</v>
      </c>
      <c r="D36" s="17">
        <f t="shared" si="4"/>
        <v>338</v>
      </c>
      <c r="E36" s="17">
        <f t="shared" si="4"/>
        <v>547</v>
      </c>
      <c r="F36" s="17">
        <f t="shared" si="4"/>
        <v>165</v>
      </c>
      <c r="G36" s="17">
        <f t="shared" si="4"/>
        <v>328</v>
      </c>
      <c r="H36" s="17">
        <f t="shared" si="4"/>
        <v>62</v>
      </c>
      <c r="I36" s="17">
        <f t="shared" si="4"/>
        <v>136</v>
      </c>
      <c r="J36" s="17">
        <f t="shared" si="4"/>
        <v>8</v>
      </c>
      <c r="K36" s="17">
        <f t="shared" si="4"/>
        <v>38</v>
      </c>
      <c r="L36" s="17">
        <f t="shared" si="4"/>
        <v>0</v>
      </c>
      <c r="M36" s="17">
        <f t="shared" si="4"/>
        <v>5</v>
      </c>
      <c r="N36" s="58"/>
      <c r="O36" s="486" t="s">
        <v>89</v>
      </c>
      <c r="P36" s="486"/>
      <c r="Q36" s="486"/>
      <c r="R36" s="486"/>
      <c r="S36" s="486"/>
      <c r="T36" s="486"/>
      <c r="U36" s="486"/>
      <c r="V36" s="486"/>
      <c r="W36" s="13"/>
      <c r="X36" s="52"/>
    </row>
    <row r="37" spans="1:24" ht="10.5" customHeight="1">
      <c r="A37" s="39"/>
      <c r="B37" s="24">
        <v>64</v>
      </c>
      <c r="C37" s="24">
        <v>79</v>
      </c>
      <c r="D37" s="110">
        <v>31</v>
      </c>
      <c r="E37" s="24">
        <v>31</v>
      </c>
      <c r="F37" s="24">
        <v>18</v>
      </c>
      <c r="G37" s="24">
        <v>19</v>
      </c>
      <c r="H37" s="24">
        <v>6</v>
      </c>
      <c r="I37" s="24">
        <v>8</v>
      </c>
      <c r="J37" s="24">
        <v>0</v>
      </c>
      <c r="K37" s="24">
        <v>1</v>
      </c>
      <c r="L37" s="24">
        <v>0</v>
      </c>
      <c r="M37" s="24">
        <v>2</v>
      </c>
      <c r="N37" s="10"/>
      <c r="O37" s="18"/>
      <c r="P37" s="18"/>
      <c r="Q37" s="18"/>
      <c r="R37" s="18"/>
      <c r="S37" s="492" t="s">
        <v>25</v>
      </c>
      <c r="T37" s="492"/>
      <c r="U37" s="492"/>
      <c r="V37" s="492"/>
      <c r="W37" s="18"/>
      <c r="X37" s="33"/>
    </row>
    <row r="38" spans="1:24" ht="10.5" customHeight="1">
      <c r="A38" s="39"/>
      <c r="B38" s="24">
        <v>96</v>
      </c>
      <c r="C38" s="24">
        <v>128</v>
      </c>
      <c r="D38" s="24">
        <v>52</v>
      </c>
      <c r="E38" s="24">
        <v>107</v>
      </c>
      <c r="F38" s="24">
        <v>26</v>
      </c>
      <c r="G38" s="24">
        <v>66</v>
      </c>
      <c r="H38" s="24">
        <v>5</v>
      </c>
      <c r="I38" s="24">
        <v>36</v>
      </c>
      <c r="J38" s="24">
        <v>1</v>
      </c>
      <c r="K38" s="24">
        <v>17</v>
      </c>
      <c r="L38" s="24">
        <v>0</v>
      </c>
      <c r="M38" s="24">
        <v>0</v>
      </c>
      <c r="N38" s="10"/>
      <c r="O38" s="18"/>
      <c r="P38" s="18"/>
      <c r="Q38" s="18"/>
      <c r="R38" s="18"/>
      <c r="S38" s="492" t="s">
        <v>26</v>
      </c>
      <c r="T38" s="492"/>
      <c r="U38" s="492"/>
      <c r="V38" s="492"/>
      <c r="W38" s="18"/>
      <c r="X38" s="33"/>
    </row>
    <row r="39" spans="1:24" ht="10.5" customHeight="1">
      <c r="A39" s="39"/>
      <c r="B39" s="24">
        <v>95</v>
      </c>
      <c r="C39" s="24">
        <v>145</v>
      </c>
      <c r="D39" s="24">
        <v>53</v>
      </c>
      <c r="E39" s="24">
        <v>124</v>
      </c>
      <c r="F39" s="24">
        <v>35</v>
      </c>
      <c r="G39" s="24">
        <v>73</v>
      </c>
      <c r="H39" s="24">
        <v>18</v>
      </c>
      <c r="I39" s="24">
        <v>25</v>
      </c>
      <c r="J39" s="24">
        <v>2</v>
      </c>
      <c r="K39" s="24">
        <v>7</v>
      </c>
      <c r="L39" s="24">
        <v>0</v>
      </c>
      <c r="M39" s="24">
        <v>2</v>
      </c>
      <c r="N39" s="10"/>
      <c r="O39" s="18"/>
      <c r="P39" s="18"/>
      <c r="Q39" s="18"/>
      <c r="R39" s="18"/>
      <c r="S39" s="492" t="s">
        <v>30</v>
      </c>
      <c r="T39" s="492"/>
      <c r="U39" s="492"/>
      <c r="V39" s="492"/>
      <c r="W39" s="18"/>
      <c r="X39" s="33"/>
    </row>
    <row r="40" spans="1:24" ht="10.5" customHeight="1">
      <c r="A40" s="39"/>
      <c r="B40" s="24">
        <v>41</v>
      </c>
      <c r="C40" s="24">
        <v>58</v>
      </c>
      <c r="D40" s="24">
        <v>21</v>
      </c>
      <c r="E40" s="24">
        <v>24</v>
      </c>
      <c r="F40" s="24">
        <v>10</v>
      </c>
      <c r="G40" s="24">
        <v>27</v>
      </c>
      <c r="H40" s="24">
        <v>8</v>
      </c>
      <c r="I40" s="24">
        <v>12</v>
      </c>
      <c r="J40" s="24">
        <v>1</v>
      </c>
      <c r="K40" s="24">
        <v>1</v>
      </c>
      <c r="L40" s="24">
        <v>0</v>
      </c>
      <c r="M40" s="24">
        <v>1</v>
      </c>
      <c r="N40" s="10"/>
      <c r="O40" s="18"/>
      <c r="P40" s="18"/>
      <c r="Q40" s="18"/>
      <c r="R40" s="18"/>
      <c r="S40" s="492" t="s">
        <v>33</v>
      </c>
      <c r="T40" s="492"/>
      <c r="U40" s="492"/>
      <c r="V40" s="492"/>
      <c r="W40" s="18"/>
      <c r="X40" s="33"/>
    </row>
    <row r="41" spans="1:24" ht="10.5" customHeight="1">
      <c r="A41" s="39"/>
      <c r="B41" s="24">
        <v>65</v>
      </c>
      <c r="C41" s="24">
        <v>85</v>
      </c>
      <c r="D41" s="24">
        <v>47</v>
      </c>
      <c r="E41" s="24">
        <v>74</v>
      </c>
      <c r="F41" s="24">
        <v>19</v>
      </c>
      <c r="G41" s="24">
        <v>42</v>
      </c>
      <c r="H41" s="24">
        <v>9</v>
      </c>
      <c r="I41" s="24">
        <v>11</v>
      </c>
      <c r="J41" s="24">
        <v>0</v>
      </c>
      <c r="K41" s="24">
        <v>2</v>
      </c>
      <c r="L41" s="24">
        <v>0</v>
      </c>
      <c r="M41" s="24">
        <v>0</v>
      </c>
      <c r="N41" s="10"/>
      <c r="O41" s="18"/>
      <c r="P41" s="18"/>
      <c r="Q41" s="18"/>
      <c r="R41" s="18"/>
      <c r="S41" s="492" t="s">
        <v>36</v>
      </c>
      <c r="T41" s="492"/>
      <c r="U41" s="492"/>
      <c r="V41" s="492"/>
      <c r="W41" s="18"/>
      <c r="X41" s="33"/>
    </row>
    <row r="42" spans="1:24" ht="10.5" customHeight="1">
      <c r="A42" s="39"/>
      <c r="B42" s="24">
        <v>121</v>
      </c>
      <c r="C42" s="24">
        <v>166</v>
      </c>
      <c r="D42" s="24">
        <v>73</v>
      </c>
      <c r="E42" s="24">
        <v>110</v>
      </c>
      <c r="F42" s="24">
        <v>42</v>
      </c>
      <c r="G42" s="24">
        <v>66</v>
      </c>
      <c r="H42" s="24">
        <v>7</v>
      </c>
      <c r="I42" s="24">
        <v>23</v>
      </c>
      <c r="J42" s="24">
        <v>2</v>
      </c>
      <c r="K42" s="24">
        <v>7</v>
      </c>
      <c r="L42" s="24">
        <v>0</v>
      </c>
      <c r="M42" s="24">
        <v>0</v>
      </c>
      <c r="N42" s="10"/>
      <c r="O42" s="18"/>
      <c r="P42" s="18"/>
      <c r="Q42" s="18"/>
      <c r="R42" s="18"/>
      <c r="S42" s="492" t="s">
        <v>37</v>
      </c>
      <c r="T42" s="492"/>
      <c r="U42" s="492"/>
      <c r="V42" s="492"/>
      <c r="W42" s="18"/>
      <c r="X42" s="33"/>
    </row>
    <row r="43" spans="1:24" ht="10.5" customHeight="1">
      <c r="A43" s="39"/>
      <c r="B43" s="24">
        <v>101</v>
      </c>
      <c r="C43" s="24">
        <v>134</v>
      </c>
      <c r="D43" s="24">
        <v>61</v>
      </c>
      <c r="E43" s="24">
        <v>77</v>
      </c>
      <c r="F43" s="24">
        <v>15</v>
      </c>
      <c r="G43" s="24">
        <v>35</v>
      </c>
      <c r="H43" s="24">
        <v>9</v>
      </c>
      <c r="I43" s="24">
        <v>21</v>
      </c>
      <c r="J43" s="24">
        <v>2</v>
      </c>
      <c r="K43" s="24">
        <v>3</v>
      </c>
      <c r="L43" s="24">
        <v>0</v>
      </c>
      <c r="M43" s="24">
        <v>0</v>
      </c>
      <c r="N43" s="10"/>
      <c r="O43" s="18"/>
      <c r="P43" s="18"/>
      <c r="Q43" s="18"/>
      <c r="R43" s="18"/>
      <c r="S43" s="492" t="s">
        <v>68</v>
      </c>
      <c r="T43" s="492"/>
      <c r="U43" s="492"/>
      <c r="V43" s="492"/>
      <c r="W43" s="18"/>
      <c r="X43" s="33"/>
    </row>
    <row r="44" spans="1:24" ht="6" customHeight="1">
      <c r="A44" s="39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10"/>
      <c r="O44" s="18"/>
      <c r="P44" s="18"/>
      <c r="Q44" s="18"/>
      <c r="R44" s="18"/>
      <c r="S44" s="18"/>
      <c r="T44" s="18"/>
      <c r="U44" s="18"/>
      <c r="V44" s="18"/>
      <c r="W44" s="18"/>
      <c r="X44" s="33"/>
    </row>
    <row r="45" spans="1:24" s="11" customFormat="1" ht="10.5" customHeight="1">
      <c r="A45" s="65"/>
      <c r="B45" s="25">
        <v>0</v>
      </c>
      <c r="C45" s="25">
        <v>0</v>
      </c>
      <c r="D45" s="24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58"/>
      <c r="O45" s="486" t="s">
        <v>90</v>
      </c>
      <c r="P45" s="486"/>
      <c r="Q45" s="486"/>
      <c r="R45" s="486"/>
      <c r="S45" s="486"/>
      <c r="T45" s="486"/>
      <c r="U45" s="486"/>
      <c r="V45" s="486"/>
      <c r="W45" s="13"/>
      <c r="X45" s="52"/>
    </row>
    <row r="46" spans="1:24" ht="6" customHeight="1">
      <c r="A46" s="39"/>
      <c r="D46" s="22"/>
      <c r="E46" s="24"/>
      <c r="F46" s="24"/>
      <c r="G46" s="24"/>
      <c r="H46" s="24"/>
      <c r="J46" s="24"/>
      <c r="K46" s="24"/>
      <c r="L46" s="24"/>
      <c r="M46" s="24"/>
      <c r="N46" s="10"/>
      <c r="O46" s="18"/>
      <c r="P46" s="18"/>
      <c r="Q46" s="18"/>
      <c r="R46" s="18"/>
      <c r="S46" s="18"/>
      <c r="T46" s="18"/>
      <c r="U46" s="18"/>
      <c r="V46" s="18"/>
      <c r="W46" s="18"/>
      <c r="X46" s="33"/>
    </row>
    <row r="47" spans="1:24" s="11" customFormat="1" ht="10.5" customHeight="1">
      <c r="A47" s="65"/>
      <c r="B47" s="17">
        <f aca="true" t="shared" si="5" ref="B47:M47">SUM(B48:B53)</f>
        <v>331</v>
      </c>
      <c r="C47" s="17">
        <f t="shared" si="5"/>
        <v>370</v>
      </c>
      <c r="D47" s="17">
        <f t="shared" si="5"/>
        <v>162</v>
      </c>
      <c r="E47" s="17">
        <f t="shared" si="5"/>
        <v>258</v>
      </c>
      <c r="F47" s="17">
        <f t="shared" si="5"/>
        <v>73</v>
      </c>
      <c r="G47" s="17">
        <f t="shared" si="5"/>
        <v>155</v>
      </c>
      <c r="H47" s="17">
        <f t="shared" si="5"/>
        <v>17</v>
      </c>
      <c r="I47" s="17">
        <f t="shared" si="5"/>
        <v>83</v>
      </c>
      <c r="J47" s="17">
        <f t="shared" si="5"/>
        <v>3</v>
      </c>
      <c r="K47" s="17">
        <f t="shared" si="5"/>
        <v>18</v>
      </c>
      <c r="L47" s="17">
        <f t="shared" si="5"/>
        <v>0</v>
      </c>
      <c r="M47" s="17">
        <f t="shared" si="5"/>
        <v>2</v>
      </c>
      <c r="N47" s="58"/>
      <c r="O47" s="486" t="s">
        <v>91</v>
      </c>
      <c r="P47" s="486"/>
      <c r="Q47" s="486"/>
      <c r="R47" s="486"/>
      <c r="S47" s="486"/>
      <c r="T47" s="486"/>
      <c r="U47" s="486"/>
      <c r="V47" s="486"/>
      <c r="W47" s="13"/>
      <c r="X47" s="52"/>
    </row>
    <row r="48" spans="1:24" ht="10.5" customHeight="1">
      <c r="A48" s="39"/>
      <c r="B48" s="24">
        <v>60</v>
      </c>
      <c r="C48" s="24">
        <v>61</v>
      </c>
      <c r="D48" s="24">
        <v>31</v>
      </c>
      <c r="E48" s="24">
        <v>43</v>
      </c>
      <c r="F48" s="24">
        <v>10</v>
      </c>
      <c r="G48" s="24">
        <v>17</v>
      </c>
      <c r="H48" s="24">
        <v>1</v>
      </c>
      <c r="I48" s="24">
        <v>12</v>
      </c>
      <c r="J48" s="24">
        <v>0</v>
      </c>
      <c r="K48" s="24">
        <v>2</v>
      </c>
      <c r="L48" s="24">
        <v>0</v>
      </c>
      <c r="M48" s="24">
        <v>0</v>
      </c>
      <c r="N48" s="10"/>
      <c r="O48" s="18"/>
      <c r="P48" s="18"/>
      <c r="Q48" s="18"/>
      <c r="R48" s="18"/>
      <c r="S48" s="492" t="s">
        <v>25</v>
      </c>
      <c r="T48" s="492"/>
      <c r="U48" s="492"/>
      <c r="V48" s="492"/>
      <c r="W48" s="18"/>
      <c r="X48" s="33"/>
    </row>
    <row r="49" spans="1:24" ht="10.5" customHeight="1">
      <c r="A49" s="39"/>
      <c r="B49" s="24">
        <v>46</v>
      </c>
      <c r="C49" s="24">
        <v>52</v>
      </c>
      <c r="D49" s="24">
        <v>29</v>
      </c>
      <c r="E49" s="24">
        <v>43</v>
      </c>
      <c r="F49" s="24">
        <v>14</v>
      </c>
      <c r="G49" s="24">
        <v>24</v>
      </c>
      <c r="H49" s="24">
        <v>4</v>
      </c>
      <c r="I49" s="24">
        <v>14</v>
      </c>
      <c r="J49" s="24">
        <v>1</v>
      </c>
      <c r="K49" s="24">
        <v>2</v>
      </c>
      <c r="L49" s="24">
        <v>0</v>
      </c>
      <c r="M49" s="24">
        <v>0</v>
      </c>
      <c r="N49" s="10"/>
      <c r="O49" s="18"/>
      <c r="P49" s="18"/>
      <c r="Q49" s="18"/>
      <c r="R49" s="18"/>
      <c r="S49" s="492" t="s">
        <v>26</v>
      </c>
      <c r="T49" s="492"/>
      <c r="U49" s="492"/>
      <c r="V49" s="492"/>
      <c r="W49" s="18"/>
      <c r="X49" s="33"/>
    </row>
    <row r="50" spans="1:24" ht="10.5" customHeight="1">
      <c r="A50" s="6"/>
      <c r="B50" s="24">
        <v>61</v>
      </c>
      <c r="C50" s="24">
        <v>74</v>
      </c>
      <c r="D50" s="24">
        <v>31</v>
      </c>
      <c r="E50" s="24">
        <v>47</v>
      </c>
      <c r="F50" s="24">
        <v>18</v>
      </c>
      <c r="G50" s="24">
        <v>34</v>
      </c>
      <c r="H50" s="24">
        <v>3</v>
      </c>
      <c r="I50" s="24">
        <v>18</v>
      </c>
      <c r="J50" s="24">
        <v>1</v>
      </c>
      <c r="K50" s="24">
        <v>1</v>
      </c>
      <c r="L50" s="24">
        <v>0</v>
      </c>
      <c r="M50" s="24">
        <v>0</v>
      </c>
      <c r="N50" s="10"/>
      <c r="O50" s="18"/>
      <c r="P50" s="18"/>
      <c r="Q50" s="18"/>
      <c r="R50" s="18"/>
      <c r="S50" s="492" t="s">
        <v>30</v>
      </c>
      <c r="T50" s="492"/>
      <c r="U50" s="492"/>
      <c r="V50" s="492"/>
      <c r="W50" s="18"/>
      <c r="X50" s="33"/>
    </row>
    <row r="51" spans="1:24" ht="10.5" customHeight="1">
      <c r="A51" s="6"/>
      <c r="B51" s="24">
        <v>34</v>
      </c>
      <c r="C51" s="24">
        <v>43</v>
      </c>
      <c r="D51" s="24">
        <v>21</v>
      </c>
      <c r="E51" s="24">
        <v>26</v>
      </c>
      <c r="F51" s="24">
        <v>10</v>
      </c>
      <c r="G51" s="24">
        <v>20</v>
      </c>
      <c r="H51" s="24">
        <v>2</v>
      </c>
      <c r="I51" s="24">
        <v>5</v>
      </c>
      <c r="J51" s="24">
        <v>1</v>
      </c>
      <c r="K51" s="24">
        <v>4</v>
      </c>
      <c r="L51" s="24">
        <v>0</v>
      </c>
      <c r="M51" s="24">
        <v>0</v>
      </c>
      <c r="N51" s="10"/>
      <c r="O51" s="18"/>
      <c r="P51" s="18"/>
      <c r="Q51" s="18"/>
      <c r="R51" s="18"/>
      <c r="S51" s="492" t="s">
        <v>33</v>
      </c>
      <c r="T51" s="492"/>
      <c r="U51" s="492"/>
      <c r="V51" s="492"/>
      <c r="W51" s="18"/>
      <c r="X51" s="33"/>
    </row>
    <row r="52" spans="1:24" ht="10.5" customHeight="1">
      <c r="A52" s="6"/>
      <c r="B52" s="24">
        <v>86</v>
      </c>
      <c r="C52" s="24">
        <v>99</v>
      </c>
      <c r="D52" s="24">
        <v>39</v>
      </c>
      <c r="E52" s="24">
        <v>70</v>
      </c>
      <c r="F52" s="24">
        <v>16</v>
      </c>
      <c r="G52" s="24">
        <v>46</v>
      </c>
      <c r="H52" s="24">
        <v>4</v>
      </c>
      <c r="I52" s="24">
        <v>27</v>
      </c>
      <c r="J52" s="24">
        <v>0</v>
      </c>
      <c r="K52" s="24">
        <v>8</v>
      </c>
      <c r="L52" s="24">
        <v>0</v>
      </c>
      <c r="M52" s="24">
        <v>2</v>
      </c>
      <c r="N52" s="10"/>
      <c r="O52" s="18"/>
      <c r="P52" s="18"/>
      <c r="Q52" s="18"/>
      <c r="R52" s="18"/>
      <c r="S52" s="492" t="s">
        <v>36</v>
      </c>
      <c r="T52" s="492"/>
      <c r="U52" s="492"/>
      <c r="V52" s="492"/>
      <c r="W52" s="18"/>
      <c r="X52" s="33"/>
    </row>
    <row r="53" spans="1:24" ht="10.5" customHeight="1">
      <c r="A53" s="6"/>
      <c r="B53" s="24">
        <v>44</v>
      </c>
      <c r="C53" s="24">
        <v>41</v>
      </c>
      <c r="D53" s="24">
        <v>11</v>
      </c>
      <c r="E53" s="24">
        <v>29</v>
      </c>
      <c r="F53" s="24">
        <v>5</v>
      </c>
      <c r="G53" s="24">
        <v>14</v>
      </c>
      <c r="H53" s="24">
        <v>3</v>
      </c>
      <c r="I53" s="24">
        <v>7</v>
      </c>
      <c r="J53" s="24">
        <v>0</v>
      </c>
      <c r="K53" s="24">
        <v>1</v>
      </c>
      <c r="L53" s="24">
        <v>0</v>
      </c>
      <c r="M53" s="24">
        <v>0</v>
      </c>
      <c r="N53" s="10"/>
      <c r="O53" s="18"/>
      <c r="P53" s="18"/>
      <c r="Q53" s="18"/>
      <c r="R53" s="18"/>
      <c r="S53" s="492" t="s">
        <v>37</v>
      </c>
      <c r="T53" s="492"/>
      <c r="U53" s="492"/>
      <c r="V53" s="492"/>
      <c r="W53" s="18"/>
      <c r="X53" s="33"/>
    </row>
    <row r="54" spans="1:24" ht="6" customHeight="1">
      <c r="A54" s="6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10"/>
      <c r="O54" s="18"/>
      <c r="P54" s="18"/>
      <c r="Q54" s="18"/>
      <c r="R54" s="18"/>
      <c r="S54" s="18"/>
      <c r="T54" s="18"/>
      <c r="U54" s="18"/>
      <c r="V54" s="18"/>
      <c r="W54" s="18"/>
      <c r="X54" s="6"/>
    </row>
    <row r="55" spans="1:24" s="11" customFormat="1" ht="10.5" customHeight="1">
      <c r="A55" s="64"/>
      <c r="B55" s="17">
        <f aca="true" t="shared" si="6" ref="B55:M55">SUM(B56:B61)</f>
        <v>429</v>
      </c>
      <c r="C55" s="17">
        <f t="shared" si="6"/>
        <v>475</v>
      </c>
      <c r="D55" s="17">
        <f t="shared" si="6"/>
        <v>212</v>
      </c>
      <c r="E55" s="17">
        <f t="shared" si="6"/>
        <v>305</v>
      </c>
      <c r="F55" s="17">
        <f t="shared" si="6"/>
        <v>82</v>
      </c>
      <c r="G55" s="17">
        <f t="shared" si="6"/>
        <v>147</v>
      </c>
      <c r="H55" s="17">
        <f t="shared" si="6"/>
        <v>21</v>
      </c>
      <c r="I55" s="17">
        <f t="shared" si="6"/>
        <v>65</v>
      </c>
      <c r="J55" s="17">
        <f t="shared" si="6"/>
        <v>5</v>
      </c>
      <c r="K55" s="17">
        <f t="shared" si="6"/>
        <v>28</v>
      </c>
      <c r="L55" s="17">
        <f t="shared" si="6"/>
        <v>0</v>
      </c>
      <c r="M55" s="17">
        <f t="shared" si="6"/>
        <v>2</v>
      </c>
      <c r="N55" s="58"/>
      <c r="O55" s="486" t="s">
        <v>92</v>
      </c>
      <c r="P55" s="486"/>
      <c r="Q55" s="486"/>
      <c r="R55" s="486"/>
      <c r="S55" s="486"/>
      <c r="T55" s="486"/>
      <c r="U55" s="486"/>
      <c r="V55" s="486"/>
      <c r="W55" s="13"/>
      <c r="X55" s="52"/>
    </row>
    <row r="56" spans="1:24" ht="10.5" customHeight="1">
      <c r="A56" s="6"/>
      <c r="B56" s="24">
        <v>98</v>
      </c>
      <c r="C56" s="24">
        <v>89</v>
      </c>
      <c r="D56" s="24">
        <v>30</v>
      </c>
      <c r="E56" s="24">
        <v>55</v>
      </c>
      <c r="F56" s="24">
        <v>18</v>
      </c>
      <c r="G56" s="24">
        <v>36</v>
      </c>
      <c r="H56" s="24">
        <v>4</v>
      </c>
      <c r="I56" s="24">
        <v>16</v>
      </c>
      <c r="J56" s="24">
        <v>3</v>
      </c>
      <c r="K56" s="24">
        <v>4</v>
      </c>
      <c r="L56" s="24">
        <v>0</v>
      </c>
      <c r="M56" s="24">
        <v>0</v>
      </c>
      <c r="N56" s="10"/>
      <c r="O56" s="18"/>
      <c r="P56" s="18"/>
      <c r="Q56" s="18"/>
      <c r="R56" s="18"/>
      <c r="S56" s="492" t="s">
        <v>25</v>
      </c>
      <c r="T56" s="492"/>
      <c r="U56" s="492"/>
      <c r="V56" s="492"/>
      <c r="W56" s="18"/>
      <c r="X56" s="33"/>
    </row>
    <row r="57" spans="1:24" ht="10.5" customHeight="1">
      <c r="A57" s="6"/>
      <c r="B57" s="24">
        <v>73</v>
      </c>
      <c r="C57" s="24">
        <v>78</v>
      </c>
      <c r="D57" s="24">
        <v>39</v>
      </c>
      <c r="E57" s="24">
        <v>46</v>
      </c>
      <c r="F57" s="24">
        <v>10</v>
      </c>
      <c r="G57" s="24">
        <v>21</v>
      </c>
      <c r="H57" s="24">
        <v>5</v>
      </c>
      <c r="I57" s="24">
        <v>11</v>
      </c>
      <c r="J57" s="24">
        <v>0</v>
      </c>
      <c r="K57" s="24">
        <v>6</v>
      </c>
      <c r="L57" s="24">
        <v>0</v>
      </c>
      <c r="M57" s="24">
        <v>0</v>
      </c>
      <c r="N57" s="10"/>
      <c r="O57" s="18"/>
      <c r="P57" s="18"/>
      <c r="Q57" s="18"/>
      <c r="R57" s="18"/>
      <c r="S57" s="492" t="s">
        <v>26</v>
      </c>
      <c r="T57" s="492"/>
      <c r="U57" s="492"/>
      <c r="V57" s="492"/>
      <c r="W57" s="18"/>
      <c r="X57" s="33"/>
    </row>
    <row r="58" spans="1:26" ht="10.5" customHeight="1">
      <c r="A58" s="6"/>
      <c r="B58" s="24">
        <v>61</v>
      </c>
      <c r="C58" s="24">
        <v>80</v>
      </c>
      <c r="D58" s="24">
        <v>43</v>
      </c>
      <c r="E58" s="24">
        <v>54</v>
      </c>
      <c r="F58" s="24">
        <v>11</v>
      </c>
      <c r="G58" s="24">
        <v>26</v>
      </c>
      <c r="H58" s="24">
        <v>5</v>
      </c>
      <c r="I58" s="24">
        <v>14</v>
      </c>
      <c r="J58" s="24">
        <v>2</v>
      </c>
      <c r="K58" s="24">
        <v>9</v>
      </c>
      <c r="L58" s="24">
        <v>0</v>
      </c>
      <c r="M58" s="24">
        <v>0</v>
      </c>
      <c r="N58" s="10"/>
      <c r="O58" s="18"/>
      <c r="P58" s="18"/>
      <c r="Q58" s="18"/>
      <c r="R58" s="18"/>
      <c r="S58" s="492" t="s">
        <v>30</v>
      </c>
      <c r="T58" s="492"/>
      <c r="U58" s="492"/>
      <c r="V58" s="492"/>
      <c r="W58" s="18"/>
      <c r="X58" s="33"/>
      <c r="Y58" s="7"/>
      <c r="Z58" s="7"/>
    </row>
    <row r="59" spans="1:26" ht="10.5" customHeight="1">
      <c r="A59" s="6"/>
      <c r="B59" s="24">
        <v>101</v>
      </c>
      <c r="C59" s="24">
        <v>128</v>
      </c>
      <c r="D59" s="24">
        <v>58</v>
      </c>
      <c r="E59" s="24">
        <v>75</v>
      </c>
      <c r="F59" s="24">
        <v>22</v>
      </c>
      <c r="G59" s="24">
        <v>31</v>
      </c>
      <c r="H59" s="24">
        <v>1</v>
      </c>
      <c r="I59" s="24">
        <v>11</v>
      </c>
      <c r="J59" s="24">
        <v>0</v>
      </c>
      <c r="K59" s="24">
        <v>2</v>
      </c>
      <c r="L59" s="24">
        <v>0</v>
      </c>
      <c r="M59" s="24">
        <v>1</v>
      </c>
      <c r="N59" s="10"/>
      <c r="O59" s="18"/>
      <c r="P59" s="18"/>
      <c r="Q59" s="18"/>
      <c r="R59" s="18"/>
      <c r="S59" s="492" t="s">
        <v>33</v>
      </c>
      <c r="T59" s="492"/>
      <c r="U59" s="492"/>
      <c r="V59" s="492"/>
      <c r="W59" s="18"/>
      <c r="X59" s="33"/>
      <c r="Y59" s="7"/>
      <c r="Z59" s="7"/>
    </row>
    <row r="60" spans="1:24" ht="10.5" customHeight="1">
      <c r="A60" s="6"/>
      <c r="B60" s="24">
        <v>68</v>
      </c>
      <c r="C60" s="24">
        <v>73</v>
      </c>
      <c r="D60" s="24">
        <v>31</v>
      </c>
      <c r="E60" s="24">
        <v>56</v>
      </c>
      <c r="F60" s="24">
        <v>15</v>
      </c>
      <c r="G60" s="24">
        <v>25</v>
      </c>
      <c r="H60" s="24">
        <v>4</v>
      </c>
      <c r="I60" s="24">
        <v>8</v>
      </c>
      <c r="J60" s="24">
        <v>0</v>
      </c>
      <c r="K60" s="24">
        <v>5</v>
      </c>
      <c r="L60" s="24">
        <v>0</v>
      </c>
      <c r="M60" s="24">
        <v>1</v>
      </c>
      <c r="N60" s="10"/>
      <c r="O60" s="18"/>
      <c r="P60" s="18"/>
      <c r="Q60" s="18"/>
      <c r="R60" s="18"/>
      <c r="S60" s="492" t="s">
        <v>36</v>
      </c>
      <c r="T60" s="492"/>
      <c r="U60" s="492"/>
      <c r="V60" s="492"/>
      <c r="W60" s="18"/>
      <c r="X60" s="33"/>
    </row>
    <row r="61" spans="1:24" ht="10.5" customHeight="1">
      <c r="A61" s="6"/>
      <c r="B61" s="24">
        <v>28</v>
      </c>
      <c r="C61" s="24">
        <v>27</v>
      </c>
      <c r="D61" s="24">
        <v>11</v>
      </c>
      <c r="E61" s="24">
        <v>19</v>
      </c>
      <c r="F61" s="24">
        <v>6</v>
      </c>
      <c r="G61" s="24">
        <v>8</v>
      </c>
      <c r="H61" s="24">
        <v>2</v>
      </c>
      <c r="I61" s="24">
        <v>5</v>
      </c>
      <c r="J61" s="24">
        <v>0</v>
      </c>
      <c r="K61" s="24">
        <v>2</v>
      </c>
      <c r="L61" s="24">
        <v>0</v>
      </c>
      <c r="M61" s="24">
        <v>0</v>
      </c>
      <c r="N61" s="10"/>
      <c r="O61" s="18"/>
      <c r="P61" s="18"/>
      <c r="Q61" s="18"/>
      <c r="R61" s="18"/>
      <c r="S61" s="492" t="s">
        <v>37</v>
      </c>
      <c r="T61" s="492"/>
      <c r="U61" s="492"/>
      <c r="V61" s="492"/>
      <c r="W61" s="18"/>
      <c r="X61" s="33"/>
    </row>
    <row r="62" spans="1:24" ht="6" customHeight="1">
      <c r="A62" s="6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10"/>
      <c r="O62" s="18"/>
      <c r="P62" s="18"/>
      <c r="Q62" s="18"/>
      <c r="R62" s="18"/>
      <c r="S62" s="18"/>
      <c r="T62" s="18"/>
      <c r="U62" s="18"/>
      <c r="V62" s="18"/>
      <c r="W62" s="18"/>
      <c r="X62" s="33"/>
    </row>
    <row r="63" spans="1:24" s="11" customFormat="1" ht="10.5" customHeight="1">
      <c r="A63" s="64"/>
      <c r="B63" s="17">
        <f aca="true" t="shared" si="7" ref="B63:M63">SUM(B64:B69)</f>
        <v>375</v>
      </c>
      <c r="C63" s="17">
        <f t="shared" si="7"/>
        <v>373</v>
      </c>
      <c r="D63" s="17">
        <f t="shared" si="7"/>
        <v>123</v>
      </c>
      <c r="E63" s="17">
        <f t="shared" si="7"/>
        <v>227</v>
      </c>
      <c r="F63" s="17">
        <f t="shared" si="7"/>
        <v>61</v>
      </c>
      <c r="G63" s="17">
        <f t="shared" si="7"/>
        <v>127</v>
      </c>
      <c r="H63" s="17">
        <f t="shared" si="7"/>
        <v>24</v>
      </c>
      <c r="I63" s="17">
        <f t="shared" si="7"/>
        <v>78</v>
      </c>
      <c r="J63" s="17">
        <f t="shared" si="7"/>
        <v>2</v>
      </c>
      <c r="K63" s="17">
        <f t="shared" si="7"/>
        <v>26</v>
      </c>
      <c r="L63" s="17">
        <f t="shared" si="7"/>
        <v>1</v>
      </c>
      <c r="M63" s="17">
        <f t="shared" si="7"/>
        <v>6</v>
      </c>
      <c r="N63" s="58"/>
      <c r="O63" s="486" t="s">
        <v>93</v>
      </c>
      <c r="P63" s="486"/>
      <c r="Q63" s="486"/>
      <c r="R63" s="486"/>
      <c r="S63" s="486"/>
      <c r="T63" s="486"/>
      <c r="U63" s="486"/>
      <c r="V63" s="486"/>
      <c r="W63" s="13"/>
      <c r="X63" s="52"/>
    </row>
    <row r="64" spans="1:24" ht="10.5" customHeight="1">
      <c r="A64" s="6"/>
      <c r="B64" s="24">
        <v>75</v>
      </c>
      <c r="C64" s="24">
        <v>68</v>
      </c>
      <c r="D64" s="24">
        <v>22</v>
      </c>
      <c r="E64" s="24">
        <v>34</v>
      </c>
      <c r="F64" s="24">
        <v>11</v>
      </c>
      <c r="G64" s="24">
        <v>19</v>
      </c>
      <c r="H64" s="24">
        <v>5</v>
      </c>
      <c r="I64" s="24">
        <v>10</v>
      </c>
      <c r="J64" s="24">
        <v>1</v>
      </c>
      <c r="K64" s="24">
        <v>3</v>
      </c>
      <c r="L64" s="24">
        <v>0</v>
      </c>
      <c r="M64" s="24">
        <v>0</v>
      </c>
      <c r="N64" s="10"/>
      <c r="O64" s="18"/>
      <c r="P64" s="18"/>
      <c r="Q64" s="18"/>
      <c r="R64" s="18"/>
      <c r="S64" s="492" t="s">
        <v>25</v>
      </c>
      <c r="T64" s="492"/>
      <c r="U64" s="492"/>
      <c r="V64" s="492"/>
      <c r="W64" s="18"/>
      <c r="X64" s="33"/>
    </row>
    <row r="65" spans="1:24" ht="10.5" customHeight="1">
      <c r="A65" s="6"/>
      <c r="B65" s="24">
        <v>96</v>
      </c>
      <c r="C65" s="24">
        <v>89</v>
      </c>
      <c r="D65" s="24">
        <v>21</v>
      </c>
      <c r="E65" s="24">
        <v>63</v>
      </c>
      <c r="F65" s="24">
        <v>12</v>
      </c>
      <c r="G65" s="24">
        <v>24</v>
      </c>
      <c r="H65" s="24">
        <v>5</v>
      </c>
      <c r="I65" s="24">
        <v>18</v>
      </c>
      <c r="J65" s="24">
        <v>0</v>
      </c>
      <c r="K65" s="24">
        <v>4</v>
      </c>
      <c r="L65" s="24">
        <v>0</v>
      </c>
      <c r="M65" s="24">
        <v>1</v>
      </c>
      <c r="N65" s="10"/>
      <c r="O65" s="18"/>
      <c r="P65" s="18"/>
      <c r="Q65" s="18"/>
      <c r="R65" s="18"/>
      <c r="S65" s="492" t="s">
        <v>26</v>
      </c>
      <c r="T65" s="492"/>
      <c r="U65" s="492"/>
      <c r="V65" s="492"/>
      <c r="W65" s="18"/>
      <c r="X65" s="33"/>
    </row>
    <row r="66" spans="1:24" ht="10.5" customHeight="1">
      <c r="A66" s="6"/>
      <c r="B66" s="24">
        <v>64</v>
      </c>
      <c r="C66" s="24">
        <v>62</v>
      </c>
      <c r="D66" s="24">
        <v>27</v>
      </c>
      <c r="E66" s="24">
        <v>36</v>
      </c>
      <c r="F66" s="24">
        <v>12</v>
      </c>
      <c r="G66" s="24">
        <v>15</v>
      </c>
      <c r="H66" s="24">
        <v>7</v>
      </c>
      <c r="I66" s="24">
        <v>9</v>
      </c>
      <c r="J66" s="24">
        <v>0</v>
      </c>
      <c r="K66" s="24">
        <v>4</v>
      </c>
      <c r="L66" s="24">
        <v>1</v>
      </c>
      <c r="M66" s="24">
        <v>0</v>
      </c>
      <c r="N66" s="10"/>
      <c r="O66" s="18"/>
      <c r="P66" s="18"/>
      <c r="Q66" s="18"/>
      <c r="R66" s="18"/>
      <c r="S66" s="492" t="s">
        <v>30</v>
      </c>
      <c r="T66" s="492"/>
      <c r="U66" s="492"/>
      <c r="V66" s="492"/>
      <c r="W66" s="18"/>
      <c r="X66" s="33"/>
    </row>
    <row r="67" spans="1:24" ht="10.5" customHeight="1">
      <c r="A67" s="6"/>
      <c r="B67" s="24">
        <v>58</v>
      </c>
      <c r="C67" s="24">
        <v>55</v>
      </c>
      <c r="D67" s="24">
        <v>25</v>
      </c>
      <c r="E67" s="24">
        <v>34</v>
      </c>
      <c r="F67" s="24">
        <v>7</v>
      </c>
      <c r="G67" s="24">
        <v>33</v>
      </c>
      <c r="H67" s="24">
        <v>5</v>
      </c>
      <c r="I67" s="24">
        <v>23</v>
      </c>
      <c r="J67" s="24">
        <v>1</v>
      </c>
      <c r="K67" s="24">
        <v>10</v>
      </c>
      <c r="L67" s="24">
        <v>0</v>
      </c>
      <c r="M67" s="24">
        <v>5</v>
      </c>
      <c r="N67" s="10"/>
      <c r="O67" s="18"/>
      <c r="P67" s="18"/>
      <c r="Q67" s="18"/>
      <c r="R67" s="18"/>
      <c r="S67" s="492" t="s">
        <v>33</v>
      </c>
      <c r="T67" s="492"/>
      <c r="U67" s="492"/>
      <c r="V67" s="492"/>
      <c r="W67" s="18"/>
      <c r="X67" s="33"/>
    </row>
    <row r="68" spans="1:24" ht="10.5" customHeight="1">
      <c r="A68" s="6"/>
      <c r="B68" s="24">
        <v>52</v>
      </c>
      <c r="C68" s="24">
        <v>54</v>
      </c>
      <c r="D68" s="24">
        <v>17</v>
      </c>
      <c r="E68" s="24">
        <v>36</v>
      </c>
      <c r="F68" s="24">
        <v>14</v>
      </c>
      <c r="G68" s="24">
        <v>20</v>
      </c>
      <c r="H68" s="24">
        <v>2</v>
      </c>
      <c r="I68" s="24">
        <v>8</v>
      </c>
      <c r="J68" s="24">
        <v>0</v>
      </c>
      <c r="K68" s="24">
        <v>3</v>
      </c>
      <c r="L68" s="24">
        <v>0</v>
      </c>
      <c r="M68" s="24">
        <v>0</v>
      </c>
      <c r="N68" s="10"/>
      <c r="O68" s="18"/>
      <c r="P68" s="18"/>
      <c r="Q68" s="18"/>
      <c r="R68" s="18"/>
      <c r="S68" s="492" t="s">
        <v>36</v>
      </c>
      <c r="T68" s="492"/>
      <c r="U68" s="492"/>
      <c r="V68" s="492"/>
      <c r="W68" s="18"/>
      <c r="X68" s="33"/>
    </row>
    <row r="69" spans="1:24" ht="10.5" customHeight="1">
      <c r="A69" s="6"/>
      <c r="B69" s="24">
        <v>30</v>
      </c>
      <c r="C69" s="24">
        <v>45</v>
      </c>
      <c r="D69" s="24">
        <v>11</v>
      </c>
      <c r="E69" s="24">
        <v>24</v>
      </c>
      <c r="F69" s="24">
        <v>5</v>
      </c>
      <c r="G69" s="24">
        <v>16</v>
      </c>
      <c r="H69" s="24">
        <v>0</v>
      </c>
      <c r="I69" s="24">
        <v>10</v>
      </c>
      <c r="J69" s="24">
        <v>0</v>
      </c>
      <c r="K69" s="24">
        <v>2</v>
      </c>
      <c r="L69" s="24">
        <v>0</v>
      </c>
      <c r="M69" s="24">
        <v>0</v>
      </c>
      <c r="N69" s="10"/>
      <c r="O69" s="18"/>
      <c r="P69" s="18"/>
      <c r="Q69" s="18"/>
      <c r="R69" s="18"/>
      <c r="S69" s="492" t="s">
        <v>37</v>
      </c>
      <c r="T69" s="492"/>
      <c r="U69" s="492"/>
      <c r="V69" s="492"/>
      <c r="W69" s="18"/>
      <c r="X69" s="33"/>
    </row>
    <row r="70" spans="1:24" ht="6" customHeight="1">
      <c r="A70" s="6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10"/>
      <c r="O70" s="18"/>
      <c r="P70" s="18"/>
      <c r="Q70" s="18"/>
      <c r="R70" s="18"/>
      <c r="S70" s="18"/>
      <c r="T70" s="18"/>
      <c r="U70" s="18"/>
      <c r="V70" s="18"/>
      <c r="W70" s="18"/>
      <c r="X70" s="33"/>
    </row>
    <row r="71" spans="1:24" s="11" customFormat="1" ht="10.5" customHeight="1">
      <c r="A71" s="64"/>
      <c r="B71" s="17">
        <f aca="true" t="shared" si="8" ref="B71:M71">SUM(B72:B80)</f>
        <v>598</v>
      </c>
      <c r="C71" s="17">
        <f t="shared" si="8"/>
        <v>720</v>
      </c>
      <c r="D71" s="17">
        <f t="shared" si="8"/>
        <v>280</v>
      </c>
      <c r="E71" s="17">
        <f t="shared" si="8"/>
        <v>410</v>
      </c>
      <c r="F71" s="17">
        <f t="shared" si="8"/>
        <v>126</v>
      </c>
      <c r="G71" s="17">
        <f t="shared" si="8"/>
        <v>250</v>
      </c>
      <c r="H71" s="17">
        <f t="shared" si="8"/>
        <v>51</v>
      </c>
      <c r="I71" s="17">
        <f t="shared" si="8"/>
        <v>123</v>
      </c>
      <c r="J71" s="17">
        <f t="shared" si="8"/>
        <v>5</v>
      </c>
      <c r="K71" s="17">
        <f t="shared" si="8"/>
        <v>39</v>
      </c>
      <c r="L71" s="17">
        <f t="shared" si="8"/>
        <v>0</v>
      </c>
      <c r="M71" s="17">
        <f t="shared" si="8"/>
        <v>5</v>
      </c>
      <c r="N71" s="58"/>
      <c r="O71" s="486" t="s">
        <v>94</v>
      </c>
      <c r="P71" s="486"/>
      <c r="Q71" s="486"/>
      <c r="R71" s="486"/>
      <c r="S71" s="486"/>
      <c r="T71" s="486"/>
      <c r="U71" s="486"/>
      <c r="V71" s="486"/>
      <c r="W71" s="13"/>
      <c r="X71" s="52"/>
    </row>
    <row r="72" spans="1:24" ht="10.5" customHeight="1">
      <c r="A72" s="6"/>
      <c r="B72" s="24">
        <v>52</v>
      </c>
      <c r="C72" s="24">
        <v>64</v>
      </c>
      <c r="D72" s="24">
        <v>19</v>
      </c>
      <c r="E72" s="24">
        <v>33</v>
      </c>
      <c r="F72" s="24">
        <v>14</v>
      </c>
      <c r="G72" s="24">
        <v>9</v>
      </c>
      <c r="H72" s="24">
        <v>7</v>
      </c>
      <c r="I72" s="24">
        <v>9</v>
      </c>
      <c r="J72" s="24">
        <v>1</v>
      </c>
      <c r="K72" s="24">
        <v>4</v>
      </c>
      <c r="L72" s="24">
        <v>0</v>
      </c>
      <c r="M72" s="24">
        <v>1</v>
      </c>
      <c r="N72" s="10"/>
      <c r="O72" s="18"/>
      <c r="P72" s="18"/>
      <c r="Q72" s="18"/>
      <c r="R72" s="18"/>
      <c r="S72" s="492" t="s">
        <v>25</v>
      </c>
      <c r="T72" s="492"/>
      <c r="U72" s="492"/>
      <c r="V72" s="492"/>
      <c r="W72" s="18"/>
      <c r="X72" s="33"/>
    </row>
    <row r="73" spans="1:24" ht="10.5" customHeight="1">
      <c r="A73" s="6"/>
      <c r="B73" s="24">
        <v>67</v>
      </c>
      <c r="C73" s="24">
        <v>94</v>
      </c>
      <c r="D73" s="24">
        <v>35</v>
      </c>
      <c r="E73" s="24">
        <v>53</v>
      </c>
      <c r="F73" s="24">
        <v>11</v>
      </c>
      <c r="G73" s="24">
        <v>44</v>
      </c>
      <c r="H73" s="24">
        <v>8</v>
      </c>
      <c r="I73" s="24">
        <v>12</v>
      </c>
      <c r="J73" s="24">
        <v>1</v>
      </c>
      <c r="K73" s="24">
        <v>6</v>
      </c>
      <c r="L73" s="24">
        <v>0</v>
      </c>
      <c r="M73" s="24">
        <v>1</v>
      </c>
      <c r="N73" s="10"/>
      <c r="O73" s="18"/>
      <c r="P73" s="18"/>
      <c r="Q73" s="18"/>
      <c r="R73" s="18"/>
      <c r="S73" s="492" t="s">
        <v>26</v>
      </c>
      <c r="T73" s="492"/>
      <c r="U73" s="492"/>
      <c r="V73" s="492"/>
      <c r="W73" s="18"/>
      <c r="X73" s="33"/>
    </row>
    <row r="74" spans="1:24" ht="10.5" customHeight="1">
      <c r="A74" s="6"/>
      <c r="B74" s="24">
        <v>39</v>
      </c>
      <c r="C74" s="24">
        <v>41</v>
      </c>
      <c r="D74" s="24">
        <v>16</v>
      </c>
      <c r="E74" s="24">
        <v>25</v>
      </c>
      <c r="F74" s="24">
        <v>3</v>
      </c>
      <c r="G74" s="24">
        <v>7</v>
      </c>
      <c r="H74" s="24">
        <v>4</v>
      </c>
      <c r="I74" s="24">
        <v>6</v>
      </c>
      <c r="J74" s="24">
        <v>0</v>
      </c>
      <c r="K74" s="24">
        <v>3</v>
      </c>
      <c r="L74" s="24">
        <v>0</v>
      </c>
      <c r="M74" s="24">
        <v>0</v>
      </c>
      <c r="N74" s="10"/>
      <c r="O74" s="18"/>
      <c r="P74" s="18"/>
      <c r="Q74" s="18"/>
      <c r="R74" s="18"/>
      <c r="S74" s="492" t="s">
        <v>30</v>
      </c>
      <c r="T74" s="492"/>
      <c r="U74" s="492"/>
      <c r="V74" s="492"/>
      <c r="W74" s="18"/>
      <c r="X74" s="33"/>
    </row>
    <row r="75" spans="1:24" ht="10.5" customHeight="1">
      <c r="A75" s="6"/>
      <c r="B75" s="24">
        <v>79</v>
      </c>
      <c r="C75" s="24">
        <v>68</v>
      </c>
      <c r="D75" s="24">
        <v>25</v>
      </c>
      <c r="E75" s="24">
        <v>56</v>
      </c>
      <c r="F75" s="24">
        <v>15</v>
      </c>
      <c r="G75" s="24">
        <v>23</v>
      </c>
      <c r="H75" s="24">
        <v>8</v>
      </c>
      <c r="I75" s="24">
        <v>11</v>
      </c>
      <c r="J75" s="24">
        <v>1</v>
      </c>
      <c r="K75" s="24">
        <v>4</v>
      </c>
      <c r="L75" s="24">
        <v>0</v>
      </c>
      <c r="M75" s="24">
        <v>0</v>
      </c>
      <c r="N75" s="10"/>
      <c r="O75" s="18"/>
      <c r="P75" s="18"/>
      <c r="Q75" s="18"/>
      <c r="R75" s="18"/>
      <c r="S75" s="492" t="s">
        <v>33</v>
      </c>
      <c r="T75" s="492"/>
      <c r="U75" s="492"/>
      <c r="V75" s="492"/>
      <c r="W75" s="18"/>
      <c r="X75" s="33"/>
    </row>
    <row r="76" spans="1:24" ht="10.5" customHeight="1">
      <c r="A76" s="6"/>
      <c r="B76" s="24">
        <v>75</v>
      </c>
      <c r="C76" s="24">
        <v>82</v>
      </c>
      <c r="D76" s="24">
        <v>29</v>
      </c>
      <c r="E76" s="24">
        <v>54</v>
      </c>
      <c r="F76" s="24">
        <v>16</v>
      </c>
      <c r="G76" s="24">
        <v>30</v>
      </c>
      <c r="H76" s="24">
        <v>6</v>
      </c>
      <c r="I76" s="24">
        <v>20</v>
      </c>
      <c r="J76" s="24">
        <v>0</v>
      </c>
      <c r="K76" s="24">
        <v>4</v>
      </c>
      <c r="L76" s="24">
        <v>0</v>
      </c>
      <c r="M76" s="24">
        <v>1</v>
      </c>
      <c r="N76" s="10"/>
      <c r="O76" s="18"/>
      <c r="P76" s="18"/>
      <c r="Q76" s="18"/>
      <c r="R76" s="18"/>
      <c r="S76" s="492" t="s">
        <v>36</v>
      </c>
      <c r="T76" s="492"/>
      <c r="U76" s="492"/>
      <c r="V76" s="492"/>
      <c r="W76" s="18"/>
      <c r="X76" s="33"/>
    </row>
    <row r="77" spans="1:24" ht="10.5" customHeight="1">
      <c r="A77" s="6"/>
      <c r="B77" s="24">
        <v>124</v>
      </c>
      <c r="C77" s="24">
        <v>138</v>
      </c>
      <c r="D77" s="24">
        <v>65</v>
      </c>
      <c r="E77" s="24">
        <v>78</v>
      </c>
      <c r="F77" s="24">
        <v>32</v>
      </c>
      <c r="G77" s="24">
        <v>54</v>
      </c>
      <c r="H77" s="24">
        <v>8</v>
      </c>
      <c r="I77" s="24">
        <v>29</v>
      </c>
      <c r="J77" s="24">
        <v>1</v>
      </c>
      <c r="K77" s="24">
        <v>6</v>
      </c>
      <c r="L77" s="24">
        <v>0</v>
      </c>
      <c r="M77" s="24">
        <v>0</v>
      </c>
      <c r="N77" s="10"/>
      <c r="O77" s="18"/>
      <c r="P77" s="18"/>
      <c r="Q77" s="18"/>
      <c r="R77" s="18"/>
      <c r="S77" s="492" t="s">
        <v>37</v>
      </c>
      <c r="T77" s="492"/>
      <c r="U77" s="492"/>
      <c r="V77" s="492"/>
      <c r="W77" s="18"/>
      <c r="X77" s="33"/>
    </row>
    <row r="78" spans="1:24" ht="10.5" customHeight="1">
      <c r="A78" s="6"/>
      <c r="B78" s="24">
        <v>84</v>
      </c>
      <c r="C78" s="24">
        <v>131</v>
      </c>
      <c r="D78" s="24">
        <v>50</v>
      </c>
      <c r="E78" s="24">
        <v>65</v>
      </c>
      <c r="F78" s="24">
        <v>25</v>
      </c>
      <c r="G78" s="24">
        <v>54</v>
      </c>
      <c r="H78" s="24">
        <v>5</v>
      </c>
      <c r="I78" s="24">
        <v>24</v>
      </c>
      <c r="J78" s="24">
        <v>1</v>
      </c>
      <c r="K78" s="24">
        <v>9</v>
      </c>
      <c r="L78" s="24">
        <v>0</v>
      </c>
      <c r="M78" s="24">
        <v>1</v>
      </c>
      <c r="N78" s="10"/>
      <c r="O78" s="18"/>
      <c r="P78" s="18"/>
      <c r="Q78" s="18"/>
      <c r="R78" s="18"/>
      <c r="S78" s="492" t="s">
        <v>68</v>
      </c>
      <c r="T78" s="492"/>
      <c r="U78" s="492"/>
      <c r="V78" s="492"/>
      <c r="W78" s="18"/>
      <c r="X78" s="33"/>
    </row>
    <row r="79" spans="1:24" ht="10.5" customHeight="1">
      <c r="A79" s="6"/>
      <c r="B79" s="24">
        <v>78</v>
      </c>
      <c r="C79" s="24">
        <v>102</v>
      </c>
      <c r="D79" s="24">
        <v>41</v>
      </c>
      <c r="E79" s="24">
        <v>46</v>
      </c>
      <c r="F79" s="24">
        <v>10</v>
      </c>
      <c r="G79" s="24">
        <v>29</v>
      </c>
      <c r="H79" s="24">
        <v>5</v>
      </c>
      <c r="I79" s="24">
        <v>12</v>
      </c>
      <c r="J79" s="24">
        <v>0</v>
      </c>
      <c r="K79" s="24">
        <v>3</v>
      </c>
      <c r="L79" s="24">
        <v>0</v>
      </c>
      <c r="M79" s="24">
        <v>1</v>
      </c>
      <c r="N79" s="10"/>
      <c r="O79" s="18"/>
      <c r="P79" s="18"/>
      <c r="Q79" s="18"/>
      <c r="R79" s="18"/>
      <c r="S79" s="492" t="s">
        <v>69</v>
      </c>
      <c r="T79" s="492"/>
      <c r="U79" s="492"/>
      <c r="V79" s="492"/>
      <c r="W79" s="18"/>
      <c r="X79" s="33"/>
    </row>
    <row r="80" spans="1:24" ht="10.5" customHeight="1">
      <c r="A80" s="6"/>
      <c r="B80" s="24">
        <v>0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  <c r="L80" s="24">
        <v>0</v>
      </c>
      <c r="M80" s="24">
        <v>0</v>
      </c>
      <c r="N80" s="10"/>
      <c r="O80" s="18"/>
      <c r="P80" s="18"/>
      <c r="Q80" s="18"/>
      <c r="R80" s="18"/>
      <c r="S80" s="492" t="s">
        <v>95</v>
      </c>
      <c r="T80" s="492"/>
      <c r="U80" s="492"/>
      <c r="V80" s="492"/>
      <c r="W80" s="18"/>
      <c r="X80" s="33"/>
    </row>
    <row r="81" spans="1:24" ht="10.5" customHeight="1">
      <c r="A81" s="6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60"/>
      <c r="O81" s="53"/>
      <c r="P81" s="53"/>
      <c r="Q81" s="53"/>
      <c r="R81" s="54"/>
      <c r="S81" s="28"/>
      <c r="T81" s="28"/>
      <c r="U81" s="28"/>
      <c r="V81" s="28"/>
      <c r="W81" s="28"/>
      <c r="X81" s="6"/>
    </row>
    <row r="82" spans="1:24" ht="10.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O82" s="62"/>
      <c r="P82" s="62"/>
      <c r="Q82" s="62"/>
      <c r="R82" s="8"/>
      <c r="S82" s="7"/>
      <c r="T82" s="7"/>
      <c r="U82" s="7"/>
      <c r="V82" s="7"/>
      <c r="W82" s="7"/>
      <c r="X82" s="6"/>
    </row>
    <row r="83" spans="1:24" ht="10.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O83" s="62"/>
      <c r="P83" s="62"/>
      <c r="Q83" s="62"/>
      <c r="R83" s="8"/>
      <c r="S83" s="7"/>
      <c r="T83" s="7"/>
      <c r="U83" s="7"/>
      <c r="V83" s="7"/>
      <c r="W83" s="7"/>
      <c r="X83" s="6"/>
    </row>
    <row r="84" spans="1:24" ht="10.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O84" s="62"/>
      <c r="P84" s="62"/>
      <c r="Q84" s="62"/>
      <c r="R84" s="8"/>
      <c r="S84" s="7"/>
      <c r="T84" s="7"/>
      <c r="U84" s="7"/>
      <c r="V84" s="7"/>
      <c r="W84" s="7"/>
      <c r="X84" s="6"/>
    </row>
    <row r="85" spans="1:24" ht="10.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O85" s="62"/>
      <c r="P85" s="62"/>
      <c r="Q85" s="62"/>
      <c r="R85" s="8"/>
      <c r="S85" s="7"/>
      <c r="T85" s="7"/>
      <c r="U85" s="7"/>
      <c r="V85" s="7"/>
      <c r="W85" s="7"/>
      <c r="X85" s="6"/>
    </row>
    <row r="86" spans="1:24" ht="10.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O86" s="62"/>
      <c r="P86" s="62"/>
      <c r="Q86" s="62"/>
      <c r="R86" s="8"/>
      <c r="S86" s="7"/>
      <c r="T86" s="7"/>
      <c r="U86" s="7"/>
      <c r="V86" s="7"/>
      <c r="W86" s="7"/>
      <c r="X86" s="6"/>
    </row>
    <row r="87" spans="1:24" ht="10.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X87" s="6"/>
    </row>
    <row r="88" spans="1:24" ht="10.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X88" s="6"/>
    </row>
    <row r="89" spans="1:24" ht="10.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X89" s="6"/>
    </row>
  </sheetData>
  <mergeCells count="71">
    <mergeCell ref="N6:W7"/>
    <mergeCell ref="O63:V63"/>
    <mergeCell ref="S64:V64"/>
    <mergeCell ref="S65:V65"/>
    <mergeCell ref="O55:V55"/>
    <mergeCell ref="S56:V56"/>
    <mergeCell ref="S57:V57"/>
    <mergeCell ref="S58:V58"/>
    <mergeCell ref="O45:V45"/>
    <mergeCell ref="O47:V47"/>
    <mergeCell ref="S78:V78"/>
    <mergeCell ref="S77:V77"/>
    <mergeCell ref="S79:V79"/>
    <mergeCell ref="S80:V80"/>
    <mergeCell ref="S49:V49"/>
    <mergeCell ref="S52:V52"/>
    <mergeCell ref="S53:V53"/>
    <mergeCell ref="S51:V51"/>
    <mergeCell ref="S50:V50"/>
    <mergeCell ref="S41:V41"/>
    <mergeCell ref="S42:V42"/>
    <mergeCell ref="S43:V43"/>
    <mergeCell ref="S48:V48"/>
    <mergeCell ref="S37:V37"/>
    <mergeCell ref="S38:V38"/>
    <mergeCell ref="S39:V39"/>
    <mergeCell ref="S40:V40"/>
    <mergeCell ref="S30:V30"/>
    <mergeCell ref="S31:V31"/>
    <mergeCell ref="S32:V32"/>
    <mergeCell ref="O36:V36"/>
    <mergeCell ref="S34:V34"/>
    <mergeCell ref="S24:V24"/>
    <mergeCell ref="S25:V25"/>
    <mergeCell ref="S26:V26"/>
    <mergeCell ref="O29:V29"/>
    <mergeCell ref="O9:V9"/>
    <mergeCell ref="S10:V10"/>
    <mergeCell ref="S12:V12"/>
    <mergeCell ref="O17:V17"/>
    <mergeCell ref="O19:V19"/>
    <mergeCell ref="S20:V20"/>
    <mergeCell ref="S21:V21"/>
    <mergeCell ref="O23:V23"/>
    <mergeCell ref="F6:G6"/>
    <mergeCell ref="H6:I6"/>
    <mergeCell ref="J6:K6"/>
    <mergeCell ref="L6:M6"/>
    <mergeCell ref="B4:W4"/>
    <mergeCell ref="B3:W3"/>
    <mergeCell ref="S33:V33"/>
    <mergeCell ref="S13:V13"/>
    <mergeCell ref="S14:V14"/>
    <mergeCell ref="S15:V15"/>
    <mergeCell ref="S27:V27"/>
    <mergeCell ref="B6:C6"/>
    <mergeCell ref="D6:E6"/>
    <mergeCell ref="S11:V11"/>
    <mergeCell ref="S60:V60"/>
    <mergeCell ref="S59:V59"/>
    <mergeCell ref="S61:V61"/>
    <mergeCell ref="S67:V67"/>
    <mergeCell ref="S66:V66"/>
    <mergeCell ref="S68:V68"/>
    <mergeCell ref="S69:V69"/>
    <mergeCell ref="S76:V76"/>
    <mergeCell ref="S75:V75"/>
    <mergeCell ref="O71:V71"/>
    <mergeCell ref="S72:V72"/>
    <mergeCell ref="S73:V73"/>
    <mergeCell ref="S74:V74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1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BJ36"/>
  <sheetViews>
    <sheetView view="pageBreakPreview" zoomScale="60" workbookViewId="0" topLeftCell="A22">
      <selection activeCell="W15" sqref="W15:AF15"/>
    </sheetView>
  </sheetViews>
  <sheetFormatPr defaultColWidth="9.00390625" defaultRowHeight="13.5"/>
  <cols>
    <col min="1" max="23" width="1.625" style="182" customWidth="1"/>
    <col min="24" max="24" width="1.875" style="182" customWidth="1"/>
    <col min="25" max="63" width="1.625" style="182" customWidth="1"/>
    <col min="64" max="16384" width="9.00390625" style="182" customWidth="1"/>
  </cols>
  <sheetData>
    <row r="1" ht="10.5" customHeight="1">
      <c r="A1" s="1" t="s">
        <v>429</v>
      </c>
    </row>
    <row r="2" ht="10.5" customHeight="1"/>
    <row r="3" spans="3:60" ht="15.75" customHeight="1">
      <c r="C3" s="387" t="s">
        <v>326</v>
      </c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7"/>
      <c r="R3" s="387"/>
      <c r="S3" s="387"/>
      <c r="T3" s="387"/>
      <c r="U3" s="387"/>
      <c r="V3" s="387"/>
      <c r="W3" s="387"/>
      <c r="X3" s="387"/>
      <c r="Y3" s="387"/>
      <c r="Z3" s="387"/>
      <c r="AA3" s="387"/>
      <c r="AB3" s="387"/>
      <c r="AC3" s="387"/>
      <c r="AD3" s="387"/>
      <c r="AE3" s="387"/>
      <c r="AF3" s="387"/>
      <c r="AG3" s="387"/>
      <c r="AH3" s="387"/>
      <c r="AI3" s="387"/>
      <c r="AJ3" s="387"/>
      <c r="AK3" s="387"/>
      <c r="AL3" s="387"/>
      <c r="AM3" s="387"/>
      <c r="AN3" s="387"/>
      <c r="AO3" s="387"/>
      <c r="AP3" s="387"/>
      <c r="AQ3" s="387"/>
      <c r="AR3" s="387"/>
      <c r="AS3" s="387"/>
      <c r="AT3" s="387"/>
      <c r="AU3" s="387"/>
      <c r="AV3" s="387"/>
      <c r="AW3" s="387"/>
      <c r="AX3" s="387"/>
      <c r="AY3" s="387"/>
      <c r="AZ3" s="387"/>
      <c r="BA3" s="387"/>
      <c r="BB3" s="387"/>
      <c r="BC3" s="387"/>
      <c r="BD3" s="387"/>
      <c r="BE3" s="387"/>
      <c r="BF3" s="387"/>
      <c r="BG3" s="387"/>
      <c r="BH3" s="387"/>
    </row>
    <row r="4" spans="2:62" s="253" customFormat="1" ht="15.75" customHeight="1">
      <c r="B4" s="254"/>
      <c r="C4" s="526" t="s">
        <v>327</v>
      </c>
      <c r="D4" s="526"/>
      <c r="E4" s="526"/>
      <c r="F4" s="526"/>
      <c r="G4" s="526"/>
      <c r="H4" s="526"/>
      <c r="I4" s="526"/>
      <c r="J4" s="526"/>
      <c r="K4" s="526"/>
      <c r="L4" s="526"/>
      <c r="M4" s="526"/>
      <c r="N4" s="526"/>
      <c r="O4" s="526"/>
      <c r="P4" s="526"/>
      <c r="Q4" s="526"/>
      <c r="R4" s="526"/>
      <c r="S4" s="526"/>
      <c r="T4" s="526"/>
      <c r="U4" s="526"/>
      <c r="V4" s="526"/>
      <c r="W4" s="526"/>
      <c r="X4" s="526"/>
      <c r="Y4" s="526"/>
      <c r="Z4" s="526"/>
      <c r="AA4" s="526"/>
      <c r="AB4" s="526"/>
      <c r="AC4" s="526"/>
      <c r="AD4" s="526"/>
      <c r="AE4" s="526"/>
      <c r="AF4" s="526"/>
      <c r="AG4" s="526"/>
      <c r="AH4" s="526"/>
      <c r="AI4" s="526"/>
      <c r="AJ4" s="526"/>
      <c r="AK4" s="526"/>
      <c r="AL4" s="526"/>
      <c r="AM4" s="526"/>
      <c r="AN4" s="526"/>
      <c r="AO4" s="526"/>
      <c r="AP4" s="526"/>
      <c r="AQ4" s="526"/>
      <c r="AR4" s="526"/>
      <c r="AS4" s="526"/>
      <c r="AT4" s="526"/>
      <c r="AU4" s="526"/>
      <c r="AV4" s="526"/>
      <c r="AW4" s="526"/>
      <c r="AX4" s="526"/>
      <c r="AY4" s="526"/>
      <c r="AZ4" s="526"/>
      <c r="BA4" s="526"/>
      <c r="BB4" s="526"/>
      <c r="BC4" s="526"/>
      <c r="BD4" s="526"/>
      <c r="BE4" s="526"/>
      <c r="BF4" s="526"/>
      <c r="BG4" s="526"/>
      <c r="BH4" s="526"/>
      <c r="BI4" s="255"/>
      <c r="BJ4" s="255"/>
    </row>
    <row r="5" spans="2:62" ht="12.75" customHeight="1"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71" t="s">
        <v>328</v>
      </c>
    </row>
    <row r="6" spans="2:62" ht="15.75" customHeight="1">
      <c r="B6" s="479" t="s">
        <v>103</v>
      </c>
      <c r="C6" s="479"/>
      <c r="D6" s="479"/>
      <c r="E6" s="479"/>
      <c r="F6" s="479"/>
      <c r="G6" s="479"/>
      <c r="H6" s="479"/>
      <c r="I6" s="479"/>
      <c r="J6" s="479"/>
      <c r="K6" s="479"/>
      <c r="L6" s="480"/>
      <c r="M6" s="532" t="s">
        <v>329</v>
      </c>
      <c r="N6" s="479"/>
      <c r="O6" s="479"/>
      <c r="P6" s="479"/>
      <c r="Q6" s="479"/>
      <c r="R6" s="479"/>
      <c r="S6" s="479"/>
      <c r="T6" s="479"/>
      <c r="U6" s="479"/>
      <c r="V6" s="480"/>
      <c r="W6" s="532" t="s">
        <v>330</v>
      </c>
      <c r="X6" s="479"/>
      <c r="Y6" s="479"/>
      <c r="Z6" s="479"/>
      <c r="AA6" s="479"/>
      <c r="AB6" s="479"/>
      <c r="AC6" s="479"/>
      <c r="AD6" s="479"/>
      <c r="AE6" s="479"/>
      <c r="AF6" s="480"/>
      <c r="AG6" s="532" t="s">
        <v>331</v>
      </c>
      <c r="AH6" s="479"/>
      <c r="AI6" s="479"/>
      <c r="AJ6" s="479"/>
      <c r="AK6" s="479"/>
      <c r="AL6" s="479"/>
      <c r="AM6" s="479"/>
      <c r="AN6" s="479"/>
      <c r="AO6" s="479"/>
      <c r="AP6" s="480"/>
      <c r="AQ6" s="532" t="s">
        <v>332</v>
      </c>
      <c r="AR6" s="479"/>
      <c r="AS6" s="479"/>
      <c r="AT6" s="479"/>
      <c r="AU6" s="479"/>
      <c r="AV6" s="479"/>
      <c r="AW6" s="479"/>
      <c r="AX6" s="479"/>
      <c r="AY6" s="479"/>
      <c r="AZ6" s="480"/>
      <c r="BA6" s="528" t="s">
        <v>333</v>
      </c>
      <c r="BB6" s="529"/>
      <c r="BC6" s="529"/>
      <c r="BD6" s="529"/>
      <c r="BE6" s="529"/>
      <c r="BF6" s="529"/>
      <c r="BG6" s="529"/>
      <c r="BH6" s="529"/>
      <c r="BI6" s="529"/>
      <c r="BJ6" s="529"/>
    </row>
    <row r="7" spans="2:62" ht="15.75" customHeight="1">
      <c r="B7" s="483"/>
      <c r="C7" s="483"/>
      <c r="D7" s="483"/>
      <c r="E7" s="483"/>
      <c r="F7" s="483"/>
      <c r="G7" s="483"/>
      <c r="H7" s="483"/>
      <c r="I7" s="483"/>
      <c r="J7" s="483"/>
      <c r="K7" s="483"/>
      <c r="L7" s="484"/>
      <c r="M7" s="533"/>
      <c r="N7" s="483"/>
      <c r="O7" s="483"/>
      <c r="P7" s="483"/>
      <c r="Q7" s="483"/>
      <c r="R7" s="483"/>
      <c r="S7" s="483"/>
      <c r="T7" s="483"/>
      <c r="U7" s="483"/>
      <c r="V7" s="484"/>
      <c r="W7" s="533"/>
      <c r="X7" s="483"/>
      <c r="Y7" s="483"/>
      <c r="Z7" s="483"/>
      <c r="AA7" s="483"/>
      <c r="AB7" s="483"/>
      <c r="AC7" s="483"/>
      <c r="AD7" s="483"/>
      <c r="AE7" s="483"/>
      <c r="AF7" s="484"/>
      <c r="AG7" s="533"/>
      <c r="AH7" s="483"/>
      <c r="AI7" s="483"/>
      <c r="AJ7" s="483"/>
      <c r="AK7" s="483"/>
      <c r="AL7" s="483"/>
      <c r="AM7" s="483"/>
      <c r="AN7" s="483"/>
      <c r="AO7" s="483"/>
      <c r="AP7" s="484"/>
      <c r="AQ7" s="533"/>
      <c r="AR7" s="483"/>
      <c r="AS7" s="483"/>
      <c r="AT7" s="483"/>
      <c r="AU7" s="483"/>
      <c r="AV7" s="483"/>
      <c r="AW7" s="483"/>
      <c r="AX7" s="483"/>
      <c r="AY7" s="483"/>
      <c r="AZ7" s="484"/>
      <c r="BA7" s="530"/>
      <c r="BB7" s="531"/>
      <c r="BC7" s="531"/>
      <c r="BD7" s="531"/>
      <c r="BE7" s="531"/>
      <c r="BF7" s="531"/>
      <c r="BG7" s="531"/>
      <c r="BH7" s="531"/>
      <c r="BI7" s="531"/>
      <c r="BJ7" s="531"/>
    </row>
    <row r="8" spans="13:62" ht="12" customHeight="1">
      <c r="M8" s="256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</row>
    <row r="9" spans="3:62" ht="12" customHeight="1">
      <c r="C9" s="451" t="s">
        <v>334</v>
      </c>
      <c r="D9" s="451"/>
      <c r="E9" s="451"/>
      <c r="F9" s="520">
        <v>9</v>
      </c>
      <c r="G9" s="520"/>
      <c r="H9" s="520"/>
      <c r="I9" s="520" t="s">
        <v>335</v>
      </c>
      <c r="J9" s="520"/>
      <c r="K9" s="520"/>
      <c r="M9" s="523">
        <v>18.8</v>
      </c>
      <c r="N9" s="524"/>
      <c r="O9" s="524"/>
      <c r="P9" s="524"/>
      <c r="Q9" s="524"/>
      <c r="R9" s="524"/>
      <c r="S9" s="524"/>
      <c r="T9" s="524"/>
      <c r="U9" s="524"/>
      <c r="V9" s="524"/>
      <c r="W9" s="524">
        <v>17.9</v>
      </c>
      <c r="X9" s="524"/>
      <c r="Y9" s="524"/>
      <c r="Z9" s="524"/>
      <c r="AA9" s="524"/>
      <c r="AB9" s="524"/>
      <c r="AC9" s="524"/>
      <c r="AD9" s="524"/>
      <c r="AE9" s="524"/>
      <c r="AF9" s="524"/>
      <c r="AG9" s="524">
        <v>36.7</v>
      </c>
      <c r="AH9" s="524"/>
      <c r="AI9" s="524"/>
      <c r="AJ9" s="524"/>
      <c r="AK9" s="524"/>
      <c r="AL9" s="524"/>
      <c r="AM9" s="524"/>
      <c r="AN9" s="524"/>
      <c r="AO9" s="524"/>
      <c r="AP9" s="524"/>
      <c r="AQ9" s="524">
        <v>95.5</v>
      </c>
      <c r="AR9" s="524"/>
      <c r="AS9" s="524"/>
      <c r="AT9" s="524"/>
      <c r="AU9" s="524"/>
      <c r="AV9" s="524"/>
      <c r="AW9" s="524"/>
      <c r="AX9" s="524"/>
      <c r="AY9" s="524"/>
      <c r="AZ9" s="524"/>
      <c r="BA9" s="524">
        <v>5.6</v>
      </c>
      <c r="BB9" s="524"/>
      <c r="BC9" s="524"/>
      <c r="BD9" s="524"/>
      <c r="BE9" s="524"/>
      <c r="BF9" s="524"/>
      <c r="BG9" s="524"/>
      <c r="BH9" s="524"/>
      <c r="BI9" s="524"/>
      <c r="BJ9" s="524"/>
    </row>
    <row r="10" spans="6:62" ht="12" customHeight="1">
      <c r="F10" s="520">
        <v>10</v>
      </c>
      <c r="G10" s="520"/>
      <c r="H10" s="520"/>
      <c r="M10" s="523">
        <v>18.7</v>
      </c>
      <c r="N10" s="524"/>
      <c r="O10" s="524"/>
      <c r="P10" s="524"/>
      <c r="Q10" s="524"/>
      <c r="R10" s="524"/>
      <c r="S10" s="524"/>
      <c r="T10" s="524"/>
      <c r="U10" s="524"/>
      <c r="V10" s="524"/>
      <c r="W10" s="524">
        <v>18.9</v>
      </c>
      <c r="X10" s="524"/>
      <c r="Y10" s="524"/>
      <c r="Z10" s="524"/>
      <c r="AA10" s="524"/>
      <c r="AB10" s="524"/>
      <c r="AC10" s="524"/>
      <c r="AD10" s="524"/>
      <c r="AE10" s="524"/>
      <c r="AF10" s="524"/>
      <c r="AG10" s="524">
        <v>37.6</v>
      </c>
      <c r="AH10" s="524"/>
      <c r="AI10" s="524"/>
      <c r="AJ10" s="524"/>
      <c r="AK10" s="524"/>
      <c r="AL10" s="524"/>
      <c r="AM10" s="524"/>
      <c r="AN10" s="524"/>
      <c r="AO10" s="524"/>
      <c r="AP10" s="524"/>
      <c r="AQ10" s="524">
        <v>100.7</v>
      </c>
      <c r="AR10" s="524"/>
      <c r="AS10" s="524"/>
      <c r="AT10" s="524"/>
      <c r="AU10" s="524"/>
      <c r="AV10" s="524"/>
      <c r="AW10" s="524"/>
      <c r="AX10" s="524"/>
      <c r="AY10" s="524"/>
      <c r="AZ10" s="524"/>
      <c r="BA10" s="524">
        <v>5.3</v>
      </c>
      <c r="BB10" s="524"/>
      <c r="BC10" s="524"/>
      <c r="BD10" s="524"/>
      <c r="BE10" s="524"/>
      <c r="BF10" s="524"/>
      <c r="BG10" s="524"/>
      <c r="BH10" s="524"/>
      <c r="BI10" s="524"/>
      <c r="BJ10" s="524"/>
    </row>
    <row r="11" spans="6:62" ht="12" customHeight="1">
      <c r="F11" s="527">
        <v>11</v>
      </c>
      <c r="G11" s="527"/>
      <c r="H11" s="527"/>
      <c r="M11" s="523">
        <v>18.7</v>
      </c>
      <c r="N11" s="524"/>
      <c r="O11" s="524"/>
      <c r="P11" s="524"/>
      <c r="Q11" s="524"/>
      <c r="R11" s="524"/>
      <c r="S11" s="524"/>
      <c r="T11" s="524"/>
      <c r="U11" s="524"/>
      <c r="V11" s="524"/>
      <c r="W11" s="524">
        <v>19.8</v>
      </c>
      <c r="X11" s="524"/>
      <c r="Y11" s="524"/>
      <c r="Z11" s="524"/>
      <c r="AA11" s="524"/>
      <c r="AB11" s="524"/>
      <c r="AC11" s="524"/>
      <c r="AD11" s="524"/>
      <c r="AE11" s="524"/>
      <c r="AF11" s="524"/>
      <c r="AG11" s="524">
        <v>38.5</v>
      </c>
      <c r="AH11" s="524"/>
      <c r="AI11" s="524"/>
      <c r="AJ11" s="524"/>
      <c r="AK11" s="524"/>
      <c r="AL11" s="524"/>
      <c r="AM11" s="524"/>
      <c r="AN11" s="524"/>
      <c r="AO11" s="524"/>
      <c r="AP11" s="524"/>
      <c r="AQ11" s="524">
        <v>106.1</v>
      </c>
      <c r="AR11" s="524"/>
      <c r="AS11" s="524"/>
      <c r="AT11" s="524"/>
      <c r="AU11" s="524"/>
      <c r="AV11" s="524"/>
      <c r="AW11" s="524"/>
      <c r="AX11" s="524"/>
      <c r="AY11" s="524"/>
      <c r="AZ11" s="524"/>
      <c r="BA11" s="524">
        <v>5.1</v>
      </c>
      <c r="BB11" s="524"/>
      <c r="BC11" s="524"/>
      <c r="BD11" s="524"/>
      <c r="BE11" s="524"/>
      <c r="BF11" s="524"/>
      <c r="BG11" s="524"/>
      <c r="BH11" s="524"/>
      <c r="BI11" s="524"/>
      <c r="BJ11" s="524"/>
    </row>
    <row r="12" spans="2:62" ht="12" customHeight="1">
      <c r="B12" s="73"/>
      <c r="C12" s="73"/>
      <c r="D12" s="73"/>
      <c r="E12" s="73"/>
      <c r="F12" s="527">
        <v>12</v>
      </c>
      <c r="G12" s="527"/>
      <c r="H12" s="527"/>
      <c r="I12" s="73"/>
      <c r="J12" s="73"/>
      <c r="K12" s="73"/>
      <c r="L12" s="73"/>
      <c r="M12" s="523">
        <v>18.7</v>
      </c>
      <c r="N12" s="524"/>
      <c r="O12" s="524"/>
      <c r="P12" s="524"/>
      <c r="Q12" s="524"/>
      <c r="R12" s="524"/>
      <c r="S12" s="524"/>
      <c r="T12" s="524"/>
      <c r="U12" s="524"/>
      <c r="V12" s="524"/>
      <c r="W12" s="524">
        <v>20.6</v>
      </c>
      <c r="X12" s="524"/>
      <c r="Y12" s="524"/>
      <c r="Z12" s="524"/>
      <c r="AA12" s="524"/>
      <c r="AB12" s="524"/>
      <c r="AC12" s="524"/>
      <c r="AD12" s="524"/>
      <c r="AE12" s="524"/>
      <c r="AF12" s="524"/>
      <c r="AG12" s="524">
        <v>39.3</v>
      </c>
      <c r="AH12" s="524"/>
      <c r="AI12" s="524"/>
      <c r="AJ12" s="524"/>
      <c r="AK12" s="524"/>
      <c r="AL12" s="524"/>
      <c r="AM12" s="524"/>
      <c r="AN12" s="524"/>
      <c r="AO12" s="524"/>
      <c r="AP12" s="524"/>
      <c r="AQ12" s="524">
        <v>110.6</v>
      </c>
      <c r="AR12" s="524"/>
      <c r="AS12" s="524"/>
      <c r="AT12" s="524"/>
      <c r="AU12" s="524"/>
      <c r="AV12" s="524"/>
      <c r="AW12" s="524"/>
      <c r="AX12" s="524"/>
      <c r="AY12" s="524"/>
      <c r="AZ12" s="524"/>
      <c r="BA12" s="524">
        <v>4.8</v>
      </c>
      <c r="BB12" s="524"/>
      <c r="BC12" s="524"/>
      <c r="BD12" s="524"/>
      <c r="BE12" s="524"/>
      <c r="BF12" s="524"/>
      <c r="BG12" s="524"/>
      <c r="BH12" s="524"/>
      <c r="BI12" s="524"/>
      <c r="BJ12" s="524"/>
    </row>
    <row r="13" spans="2:62" ht="12" customHeight="1">
      <c r="B13" s="73"/>
      <c r="C13" s="73"/>
      <c r="D13" s="73"/>
      <c r="E13" s="73"/>
      <c r="F13" s="527">
        <v>13</v>
      </c>
      <c r="G13" s="527"/>
      <c r="H13" s="527"/>
      <c r="I13" s="73"/>
      <c r="J13" s="73"/>
      <c r="K13" s="73"/>
      <c r="L13" s="73"/>
      <c r="M13" s="523">
        <v>18.7</v>
      </c>
      <c r="N13" s="524"/>
      <c r="O13" s="524"/>
      <c r="P13" s="524"/>
      <c r="Q13" s="524"/>
      <c r="R13" s="524"/>
      <c r="S13" s="524"/>
      <c r="T13" s="524"/>
      <c r="U13" s="524"/>
      <c r="V13" s="524"/>
      <c r="W13" s="524">
        <v>21.7</v>
      </c>
      <c r="X13" s="524"/>
      <c r="Y13" s="524"/>
      <c r="Z13" s="524"/>
      <c r="AA13" s="524"/>
      <c r="AB13" s="524"/>
      <c r="AC13" s="524"/>
      <c r="AD13" s="524"/>
      <c r="AE13" s="524"/>
      <c r="AF13" s="524"/>
      <c r="AG13" s="524">
        <v>40.4</v>
      </c>
      <c r="AH13" s="524"/>
      <c r="AI13" s="524"/>
      <c r="AJ13" s="524"/>
      <c r="AK13" s="524"/>
      <c r="AL13" s="524"/>
      <c r="AM13" s="524"/>
      <c r="AN13" s="524"/>
      <c r="AO13" s="524"/>
      <c r="AP13" s="524"/>
      <c r="AQ13" s="524">
        <v>115.8</v>
      </c>
      <c r="AR13" s="524"/>
      <c r="AS13" s="524"/>
      <c r="AT13" s="524"/>
      <c r="AU13" s="524"/>
      <c r="AV13" s="524"/>
      <c r="AW13" s="524"/>
      <c r="AX13" s="524"/>
      <c r="AY13" s="524"/>
      <c r="AZ13" s="524"/>
      <c r="BA13" s="524">
        <v>4.6</v>
      </c>
      <c r="BB13" s="524"/>
      <c r="BC13" s="524"/>
      <c r="BD13" s="524"/>
      <c r="BE13" s="524"/>
      <c r="BF13" s="524"/>
      <c r="BG13" s="524"/>
      <c r="BH13" s="524"/>
      <c r="BI13" s="524"/>
      <c r="BJ13" s="524"/>
    </row>
    <row r="14" spans="2:62" ht="12" customHeight="1"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257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258"/>
      <c r="AC14" s="258"/>
      <c r="AD14" s="258"/>
      <c r="AE14" s="258"/>
      <c r="AF14" s="258"/>
      <c r="AG14" s="258"/>
      <c r="AH14" s="258"/>
      <c r="AI14" s="258"/>
      <c r="AJ14" s="258"/>
      <c r="AK14" s="258"/>
      <c r="AL14" s="258"/>
      <c r="AM14" s="258"/>
      <c r="AN14" s="258"/>
      <c r="AO14" s="258"/>
      <c r="AP14" s="258"/>
      <c r="AQ14" s="258"/>
      <c r="AR14" s="258"/>
      <c r="AS14" s="258"/>
      <c r="AT14" s="258"/>
      <c r="AU14" s="258"/>
      <c r="AV14" s="258"/>
      <c r="AW14" s="258"/>
      <c r="AX14" s="258"/>
      <c r="AY14" s="258"/>
      <c r="AZ14" s="258"/>
      <c r="BA14" s="258"/>
      <c r="BB14" s="258"/>
      <c r="BC14" s="258"/>
      <c r="BD14" s="258"/>
      <c r="BE14" s="258"/>
      <c r="BF14" s="258"/>
      <c r="BG14" s="258"/>
      <c r="BH14" s="258"/>
      <c r="BI14" s="258"/>
      <c r="BJ14" s="258"/>
    </row>
    <row r="15" spans="2:62" ht="12" customHeight="1">
      <c r="B15" s="73"/>
      <c r="C15" s="73"/>
      <c r="D15" s="73"/>
      <c r="E15" s="73"/>
      <c r="F15" s="527">
        <v>14</v>
      </c>
      <c r="G15" s="527"/>
      <c r="H15" s="527"/>
      <c r="I15" s="73"/>
      <c r="J15" s="73"/>
      <c r="K15" s="73"/>
      <c r="L15" s="73"/>
      <c r="M15" s="523">
        <v>18.8</v>
      </c>
      <c r="N15" s="524"/>
      <c r="O15" s="524"/>
      <c r="P15" s="524"/>
      <c r="Q15" s="524"/>
      <c r="R15" s="524"/>
      <c r="S15" s="524"/>
      <c r="T15" s="524"/>
      <c r="U15" s="524"/>
      <c r="V15" s="524"/>
      <c r="W15" s="524">
        <v>22.6</v>
      </c>
      <c r="X15" s="524"/>
      <c r="Y15" s="524"/>
      <c r="Z15" s="524"/>
      <c r="AA15" s="524"/>
      <c r="AB15" s="524"/>
      <c r="AC15" s="524"/>
      <c r="AD15" s="524"/>
      <c r="AE15" s="524"/>
      <c r="AF15" s="524"/>
      <c r="AG15" s="524">
        <v>41.4</v>
      </c>
      <c r="AH15" s="524"/>
      <c r="AI15" s="524"/>
      <c r="AJ15" s="524"/>
      <c r="AK15" s="524"/>
      <c r="AL15" s="524"/>
      <c r="AM15" s="524"/>
      <c r="AN15" s="524"/>
      <c r="AO15" s="524"/>
      <c r="AP15" s="524"/>
      <c r="AQ15" s="524">
        <v>120.4</v>
      </c>
      <c r="AR15" s="524"/>
      <c r="AS15" s="524"/>
      <c r="AT15" s="524"/>
      <c r="AU15" s="524"/>
      <c r="AV15" s="524"/>
      <c r="AW15" s="524"/>
      <c r="AX15" s="524"/>
      <c r="AY15" s="524"/>
      <c r="AZ15" s="524"/>
      <c r="BA15" s="524">
        <v>4.4</v>
      </c>
      <c r="BB15" s="524"/>
      <c r="BC15" s="524"/>
      <c r="BD15" s="524"/>
      <c r="BE15" s="524"/>
      <c r="BF15" s="524"/>
      <c r="BG15" s="524"/>
      <c r="BH15" s="524"/>
      <c r="BI15" s="524"/>
      <c r="BJ15" s="524"/>
    </row>
    <row r="16" spans="2:62" ht="12" customHeight="1">
      <c r="B16" s="73"/>
      <c r="C16" s="73"/>
      <c r="D16" s="73"/>
      <c r="E16" s="73"/>
      <c r="F16" s="527">
        <v>15</v>
      </c>
      <c r="G16" s="527"/>
      <c r="H16" s="527"/>
      <c r="I16" s="73"/>
      <c r="J16" s="73"/>
      <c r="K16" s="73"/>
      <c r="L16" s="73"/>
      <c r="M16" s="523">
        <v>18.8</v>
      </c>
      <c r="N16" s="524"/>
      <c r="O16" s="524"/>
      <c r="P16" s="524"/>
      <c r="Q16" s="524"/>
      <c r="R16" s="524"/>
      <c r="S16" s="524"/>
      <c r="T16" s="524"/>
      <c r="U16" s="524"/>
      <c r="V16" s="524"/>
      <c r="W16" s="524">
        <v>23.6</v>
      </c>
      <c r="X16" s="524"/>
      <c r="Y16" s="524"/>
      <c r="Z16" s="524"/>
      <c r="AA16" s="524"/>
      <c r="AB16" s="524"/>
      <c r="AC16" s="524"/>
      <c r="AD16" s="524"/>
      <c r="AE16" s="524"/>
      <c r="AF16" s="524"/>
      <c r="AG16" s="524">
        <v>42.3</v>
      </c>
      <c r="AH16" s="524"/>
      <c r="AI16" s="524"/>
      <c r="AJ16" s="524"/>
      <c r="AK16" s="524"/>
      <c r="AL16" s="524"/>
      <c r="AM16" s="524"/>
      <c r="AN16" s="524"/>
      <c r="AO16" s="524"/>
      <c r="AP16" s="524"/>
      <c r="AQ16" s="524">
        <v>125.4</v>
      </c>
      <c r="AR16" s="524"/>
      <c r="AS16" s="524"/>
      <c r="AT16" s="524"/>
      <c r="AU16" s="524"/>
      <c r="AV16" s="524"/>
      <c r="AW16" s="524"/>
      <c r="AX16" s="524"/>
      <c r="AY16" s="524"/>
      <c r="AZ16" s="524"/>
      <c r="BA16" s="524">
        <v>4.2</v>
      </c>
      <c r="BB16" s="524"/>
      <c r="BC16" s="524"/>
      <c r="BD16" s="524"/>
      <c r="BE16" s="524"/>
      <c r="BF16" s="524"/>
      <c r="BG16" s="524"/>
      <c r="BH16" s="524"/>
      <c r="BI16" s="524"/>
      <c r="BJ16" s="524"/>
    </row>
    <row r="17" spans="2:62" ht="12" customHeight="1">
      <c r="B17" s="73"/>
      <c r="C17" s="73"/>
      <c r="D17" s="73"/>
      <c r="E17" s="73"/>
      <c r="F17" s="527">
        <v>16</v>
      </c>
      <c r="G17" s="527"/>
      <c r="H17" s="527"/>
      <c r="I17" s="73"/>
      <c r="J17" s="73"/>
      <c r="K17" s="73"/>
      <c r="L17" s="73"/>
      <c r="M17" s="523">
        <v>18.8</v>
      </c>
      <c r="N17" s="524"/>
      <c r="O17" s="524"/>
      <c r="P17" s="524"/>
      <c r="Q17" s="524"/>
      <c r="R17" s="524"/>
      <c r="S17" s="524"/>
      <c r="T17" s="524"/>
      <c r="U17" s="524"/>
      <c r="V17" s="524"/>
      <c r="W17" s="524">
        <v>24.3</v>
      </c>
      <c r="X17" s="524"/>
      <c r="Y17" s="524"/>
      <c r="Z17" s="524"/>
      <c r="AA17" s="524"/>
      <c r="AB17" s="524"/>
      <c r="AC17" s="524"/>
      <c r="AD17" s="524"/>
      <c r="AE17" s="524"/>
      <c r="AF17" s="524"/>
      <c r="AG17" s="524">
        <v>43</v>
      </c>
      <c r="AH17" s="524"/>
      <c r="AI17" s="524"/>
      <c r="AJ17" s="524"/>
      <c r="AK17" s="524"/>
      <c r="AL17" s="524"/>
      <c r="AM17" s="524"/>
      <c r="AN17" s="524"/>
      <c r="AO17" s="524"/>
      <c r="AP17" s="524"/>
      <c r="AQ17" s="524">
        <v>129.2</v>
      </c>
      <c r="AR17" s="524"/>
      <c r="AS17" s="524"/>
      <c r="AT17" s="524"/>
      <c r="AU17" s="524"/>
      <c r="AV17" s="524"/>
      <c r="AW17" s="524"/>
      <c r="AX17" s="524"/>
      <c r="AY17" s="524"/>
      <c r="AZ17" s="524"/>
      <c r="BA17" s="524">
        <v>4.1</v>
      </c>
      <c r="BB17" s="524"/>
      <c r="BC17" s="524"/>
      <c r="BD17" s="524"/>
      <c r="BE17" s="524"/>
      <c r="BF17" s="524"/>
      <c r="BG17" s="524"/>
      <c r="BH17" s="524"/>
      <c r="BI17" s="524"/>
      <c r="BJ17" s="524"/>
    </row>
    <row r="18" spans="2:62" ht="12" customHeight="1">
      <c r="B18" s="73"/>
      <c r="C18" s="73"/>
      <c r="D18" s="73"/>
      <c r="E18" s="73"/>
      <c r="F18" s="527">
        <v>17</v>
      </c>
      <c r="G18" s="527"/>
      <c r="H18" s="527"/>
      <c r="I18" s="73"/>
      <c r="J18" s="73"/>
      <c r="K18" s="73"/>
      <c r="L18" s="73"/>
      <c r="M18" s="523">
        <v>18.9</v>
      </c>
      <c r="N18" s="524"/>
      <c r="O18" s="524"/>
      <c r="P18" s="524"/>
      <c r="Q18" s="524"/>
      <c r="R18" s="524"/>
      <c r="S18" s="524"/>
      <c r="T18" s="524"/>
      <c r="U18" s="524"/>
      <c r="V18" s="524"/>
      <c r="W18" s="524">
        <v>25</v>
      </c>
      <c r="X18" s="524"/>
      <c r="Y18" s="524"/>
      <c r="Z18" s="524"/>
      <c r="AA18" s="524"/>
      <c r="AB18" s="524"/>
      <c r="AC18" s="524"/>
      <c r="AD18" s="524"/>
      <c r="AE18" s="524"/>
      <c r="AF18" s="524"/>
      <c r="AG18" s="524">
        <v>43.9</v>
      </c>
      <c r="AH18" s="524"/>
      <c r="AI18" s="524"/>
      <c r="AJ18" s="524"/>
      <c r="AK18" s="524"/>
      <c r="AL18" s="524"/>
      <c r="AM18" s="524"/>
      <c r="AN18" s="524"/>
      <c r="AO18" s="524"/>
      <c r="AP18" s="524"/>
      <c r="AQ18" s="524">
        <v>132.3</v>
      </c>
      <c r="AR18" s="524"/>
      <c r="AS18" s="524"/>
      <c r="AT18" s="524"/>
      <c r="AU18" s="524"/>
      <c r="AV18" s="524"/>
      <c r="AW18" s="524"/>
      <c r="AX18" s="524"/>
      <c r="AY18" s="524"/>
      <c r="AZ18" s="524"/>
      <c r="BA18" s="524">
        <v>4</v>
      </c>
      <c r="BB18" s="524"/>
      <c r="BC18" s="524"/>
      <c r="BD18" s="524"/>
      <c r="BE18" s="524"/>
      <c r="BF18" s="524"/>
      <c r="BG18" s="524"/>
      <c r="BH18" s="524"/>
      <c r="BI18" s="524"/>
      <c r="BJ18" s="524"/>
    </row>
    <row r="19" spans="2:62" s="260" customFormat="1" ht="12" customHeight="1">
      <c r="B19" s="259"/>
      <c r="C19" s="259"/>
      <c r="D19" s="259"/>
      <c r="E19" s="259"/>
      <c r="F19" s="521">
        <v>18</v>
      </c>
      <c r="G19" s="521"/>
      <c r="H19" s="521"/>
      <c r="I19" s="259"/>
      <c r="J19" s="259"/>
      <c r="K19" s="259"/>
      <c r="L19" s="259"/>
      <c r="M19" s="522">
        <v>18.9</v>
      </c>
      <c r="N19" s="519"/>
      <c r="O19" s="519"/>
      <c r="P19" s="519"/>
      <c r="Q19" s="519"/>
      <c r="R19" s="519"/>
      <c r="S19" s="519"/>
      <c r="T19" s="519"/>
      <c r="U19" s="519"/>
      <c r="V19" s="519"/>
      <c r="W19" s="519">
        <v>26.7</v>
      </c>
      <c r="X19" s="519"/>
      <c r="Y19" s="519"/>
      <c r="Z19" s="519"/>
      <c r="AA19" s="519"/>
      <c r="AB19" s="519"/>
      <c r="AC19" s="519"/>
      <c r="AD19" s="519"/>
      <c r="AE19" s="519"/>
      <c r="AF19" s="519"/>
      <c r="AG19" s="519">
        <v>45.7</v>
      </c>
      <c r="AH19" s="519"/>
      <c r="AI19" s="519"/>
      <c r="AJ19" s="519"/>
      <c r="AK19" s="519"/>
      <c r="AL19" s="519"/>
      <c r="AM19" s="519"/>
      <c r="AN19" s="519"/>
      <c r="AO19" s="519"/>
      <c r="AP19" s="519"/>
      <c r="AQ19" s="519">
        <v>141.6</v>
      </c>
      <c r="AR19" s="519"/>
      <c r="AS19" s="519"/>
      <c r="AT19" s="519"/>
      <c r="AU19" s="519"/>
      <c r="AV19" s="519"/>
      <c r="AW19" s="519"/>
      <c r="AX19" s="519"/>
      <c r="AY19" s="519"/>
      <c r="AZ19" s="519"/>
      <c r="BA19" s="519">
        <v>3.8</v>
      </c>
      <c r="BB19" s="519"/>
      <c r="BC19" s="519"/>
      <c r="BD19" s="519"/>
      <c r="BE19" s="519"/>
      <c r="BF19" s="519"/>
      <c r="BG19" s="519"/>
      <c r="BH19" s="519"/>
      <c r="BI19" s="519"/>
      <c r="BJ19" s="519"/>
    </row>
    <row r="20" spans="2:62" ht="12" customHeight="1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181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</row>
    <row r="21" spans="2:62" ht="12" customHeight="1">
      <c r="B21" s="73"/>
      <c r="C21" s="158"/>
      <c r="D21" s="158"/>
      <c r="E21" s="158"/>
      <c r="F21" s="158"/>
      <c r="G21" s="158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</row>
    <row r="22" spans="2:62" s="51" customFormat="1" ht="12" customHeight="1">
      <c r="B22" s="72"/>
      <c r="C22" s="525" t="s">
        <v>166</v>
      </c>
      <c r="D22" s="525"/>
      <c r="E22" s="72" t="s">
        <v>167</v>
      </c>
      <c r="F22" s="457" t="s">
        <v>168</v>
      </c>
      <c r="G22" s="457"/>
      <c r="H22" s="72" t="s">
        <v>336</v>
      </c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</row>
    <row r="23" spans="2:62" s="51" customFormat="1" ht="13.5" customHeight="1">
      <c r="B23" s="72"/>
      <c r="C23" s="183"/>
      <c r="D23" s="183"/>
      <c r="E23" s="72"/>
      <c r="F23" s="457" t="s">
        <v>292</v>
      </c>
      <c r="G23" s="457"/>
      <c r="H23" s="534" t="s">
        <v>337</v>
      </c>
      <c r="I23" s="534"/>
      <c r="J23" s="534"/>
      <c r="K23" s="534"/>
      <c r="L23" s="534"/>
      <c r="M23" s="534"/>
      <c r="N23" s="534"/>
      <c r="O23" s="534"/>
      <c r="Q23" s="535" t="s">
        <v>338</v>
      </c>
      <c r="R23" s="535"/>
      <c r="S23" s="535"/>
      <c r="T23" s="535"/>
      <c r="U23" s="535"/>
      <c r="V23" s="535"/>
      <c r="W23" s="535"/>
      <c r="X23" s="535"/>
      <c r="Y23" s="535"/>
      <c r="Z23" s="535"/>
      <c r="AA23" s="535"/>
      <c r="AB23" s="535"/>
      <c r="AC23" s="534" t="s">
        <v>339</v>
      </c>
      <c r="AD23" s="534"/>
      <c r="AE23" s="534"/>
      <c r="AF23" s="534"/>
      <c r="AG23" s="534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</row>
    <row r="24" spans="2:62" s="51" customFormat="1" ht="13.5" customHeight="1">
      <c r="B24" s="72"/>
      <c r="C24" s="183"/>
      <c r="D24" s="183"/>
      <c r="E24" s="72"/>
      <c r="F24" s="457"/>
      <c r="G24" s="457"/>
      <c r="H24" s="534"/>
      <c r="I24" s="534"/>
      <c r="J24" s="534"/>
      <c r="K24" s="534"/>
      <c r="L24" s="534"/>
      <c r="M24" s="534"/>
      <c r="N24" s="534"/>
      <c r="O24" s="534"/>
      <c r="Q24" s="537" t="s">
        <v>340</v>
      </c>
      <c r="R24" s="537"/>
      <c r="S24" s="537"/>
      <c r="T24" s="537"/>
      <c r="U24" s="537"/>
      <c r="V24" s="537"/>
      <c r="W24" s="537"/>
      <c r="X24" s="537"/>
      <c r="Y24" s="537"/>
      <c r="Z24" s="537"/>
      <c r="AA24" s="537"/>
      <c r="AB24" s="537"/>
      <c r="AC24" s="534"/>
      <c r="AD24" s="534"/>
      <c r="AE24" s="534"/>
      <c r="AF24" s="534"/>
      <c r="AG24" s="534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</row>
    <row r="25" spans="2:62" s="51" customFormat="1" ht="13.5" customHeight="1">
      <c r="B25" s="72"/>
      <c r="C25" s="183"/>
      <c r="D25" s="183"/>
      <c r="E25" s="72"/>
      <c r="F25" s="457" t="s">
        <v>293</v>
      </c>
      <c r="G25" s="457"/>
      <c r="H25" s="527" t="s">
        <v>341</v>
      </c>
      <c r="I25" s="527"/>
      <c r="J25" s="527"/>
      <c r="K25" s="527"/>
      <c r="L25" s="527"/>
      <c r="M25" s="527"/>
      <c r="N25" s="527"/>
      <c r="O25" s="527"/>
      <c r="P25" s="72"/>
      <c r="Q25" s="535" t="s">
        <v>342</v>
      </c>
      <c r="R25" s="535"/>
      <c r="S25" s="535"/>
      <c r="T25" s="535"/>
      <c r="U25" s="535"/>
      <c r="V25" s="535"/>
      <c r="W25" s="535"/>
      <c r="X25" s="535"/>
      <c r="Y25" s="535"/>
      <c r="Z25" s="535"/>
      <c r="AA25" s="535"/>
      <c r="AB25" s="535"/>
      <c r="AC25" s="534" t="s">
        <v>343</v>
      </c>
      <c r="AD25" s="534"/>
      <c r="AE25" s="534"/>
      <c r="AF25" s="534"/>
      <c r="AG25" s="534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</row>
    <row r="26" spans="2:62" s="51" customFormat="1" ht="13.5" customHeight="1">
      <c r="B26" s="72"/>
      <c r="C26" s="183"/>
      <c r="D26" s="183"/>
      <c r="E26" s="72"/>
      <c r="F26" s="457"/>
      <c r="G26" s="457"/>
      <c r="H26" s="527"/>
      <c r="I26" s="527"/>
      <c r="J26" s="527"/>
      <c r="K26" s="527"/>
      <c r="L26" s="527"/>
      <c r="M26" s="527"/>
      <c r="N26" s="527"/>
      <c r="O26" s="527"/>
      <c r="P26" s="72"/>
      <c r="Q26" s="536" t="s">
        <v>340</v>
      </c>
      <c r="R26" s="536"/>
      <c r="S26" s="536"/>
      <c r="T26" s="536"/>
      <c r="U26" s="536"/>
      <c r="V26" s="536"/>
      <c r="W26" s="536"/>
      <c r="X26" s="536"/>
      <c r="Y26" s="536"/>
      <c r="Z26" s="536"/>
      <c r="AA26" s="536"/>
      <c r="AB26" s="536"/>
      <c r="AC26" s="534"/>
      <c r="AD26" s="534"/>
      <c r="AE26" s="534"/>
      <c r="AF26" s="534"/>
      <c r="AG26" s="534"/>
      <c r="AM26" s="72"/>
      <c r="AN26" s="72"/>
      <c r="AO26" s="72"/>
      <c r="AP26" s="72"/>
      <c r="AQ26" s="72"/>
      <c r="AR26" s="72"/>
      <c r="AS26" s="72"/>
      <c r="AT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</row>
    <row r="27" spans="2:62" s="51" customFormat="1" ht="13.5" customHeight="1">
      <c r="B27" s="72"/>
      <c r="C27" s="183"/>
      <c r="D27" s="183"/>
      <c r="E27" s="72"/>
      <c r="F27" s="457" t="s">
        <v>294</v>
      </c>
      <c r="G27" s="457"/>
      <c r="H27" s="527" t="s">
        <v>344</v>
      </c>
      <c r="I27" s="527"/>
      <c r="J27" s="527"/>
      <c r="K27" s="527"/>
      <c r="L27" s="527"/>
      <c r="M27" s="527"/>
      <c r="N27" s="527"/>
      <c r="O27" s="527"/>
      <c r="P27" s="72"/>
      <c r="Q27" s="539" t="s">
        <v>345</v>
      </c>
      <c r="R27" s="539"/>
      <c r="S27" s="539"/>
      <c r="T27" s="539"/>
      <c r="U27" s="539"/>
      <c r="V27" s="539"/>
      <c r="W27" s="539"/>
      <c r="X27" s="539"/>
      <c r="Y27" s="539"/>
      <c r="Z27" s="539"/>
      <c r="AA27" s="539"/>
      <c r="AB27" s="539"/>
      <c r="AC27" s="539"/>
      <c r="AD27" s="539"/>
      <c r="AE27" s="539"/>
      <c r="AF27" s="539"/>
      <c r="AG27" s="539"/>
      <c r="AH27" s="539"/>
      <c r="AI27" s="539"/>
      <c r="AJ27" s="539"/>
      <c r="AK27" s="539"/>
      <c r="AL27" s="539"/>
      <c r="AM27" s="534" t="s">
        <v>346</v>
      </c>
      <c r="AN27" s="534"/>
      <c r="AO27" s="534"/>
      <c r="AP27" s="534"/>
      <c r="AQ27" s="534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</row>
    <row r="28" spans="2:62" s="51" customFormat="1" ht="13.5" customHeight="1">
      <c r="B28" s="72"/>
      <c r="C28" s="183"/>
      <c r="D28" s="183"/>
      <c r="E28" s="72"/>
      <c r="F28" s="457"/>
      <c r="G28" s="457"/>
      <c r="H28" s="527"/>
      <c r="I28" s="527"/>
      <c r="J28" s="527"/>
      <c r="K28" s="527"/>
      <c r="L28" s="527"/>
      <c r="M28" s="527"/>
      <c r="N28" s="527"/>
      <c r="O28" s="527"/>
      <c r="P28" s="72"/>
      <c r="Q28" s="540" t="s">
        <v>347</v>
      </c>
      <c r="R28" s="540"/>
      <c r="S28" s="540"/>
      <c r="T28" s="540"/>
      <c r="U28" s="540"/>
      <c r="V28" s="540"/>
      <c r="W28" s="540"/>
      <c r="X28" s="540"/>
      <c r="Y28" s="540"/>
      <c r="Z28" s="540"/>
      <c r="AA28" s="540"/>
      <c r="AB28" s="540"/>
      <c r="AC28" s="540"/>
      <c r="AD28" s="540"/>
      <c r="AE28" s="540"/>
      <c r="AF28" s="540"/>
      <c r="AG28" s="540"/>
      <c r="AH28" s="540"/>
      <c r="AI28" s="540"/>
      <c r="AJ28" s="540"/>
      <c r="AK28" s="540"/>
      <c r="AL28" s="540"/>
      <c r="AM28" s="534"/>
      <c r="AN28" s="534"/>
      <c r="AO28" s="534"/>
      <c r="AP28" s="534"/>
      <c r="AQ28" s="534"/>
      <c r="AU28" s="261"/>
      <c r="AV28" s="261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</row>
    <row r="29" spans="2:62" s="51" customFormat="1" ht="13.5" customHeight="1">
      <c r="B29" s="72"/>
      <c r="C29" s="183"/>
      <c r="D29" s="183"/>
      <c r="E29" s="72"/>
      <c r="F29" s="457" t="s">
        <v>295</v>
      </c>
      <c r="G29" s="457"/>
      <c r="H29" s="527" t="s">
        <v>348</v>
      </c>
      <c r="I29" s="527"/>
      <c r="J29" s="527"/>
      <c r="K29" s="527"/>
      <c r="L29" s="527"/>
      <c r="M29" s="527"/>
      <c r="N29" s="527"/>
      <c r="O29" s="527"/>
      <c r="P29" s="72"/>
      <c r="Q29" s="535" t="s">
        <v>342</v>
      </c>
      <c r="R29" s="535"/>
      <c r="S29" s="535"/>
      <c r="T29" s="535"/>
      <c r="U29" s="535"/>
      <c r="V29" s="535"/>
      <c r="W29" s="535"/>
      <c r="X29" s="535"/>
      <c r="Y29" s="535"/>
      <c r="Z29" s="535"/>
      <c r="AA29" s="535"/>
      <c r="AB29" s="535"/>
      <c r="AC29" s="534" t="s">
        <v>343</v>
      </c>
      <c r="AD29" s="534"/>
      <c r="AE29" s="534"/>
      <c r="AF29" s="534"/>
      <c r="AG29" s="534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261"/>
      <c r="AV29" s="261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</row>
    <row r="30" spans="2:62" s="51" customFormat="1" ht="13.5" customHeight="1">
      <c r="B30" s="72"/>
      <c r="C30" s="183"/>
      <c r="D30" s="183"/>
      <c r="E30" s="72"/>
      <c r="F30" s="457"/>
      <c r="G30" s="457"/>
      <c r="H30" s="527"/>
      <c r="I30" s="527"/>
      <c r="J30" s="527"/>
      <c r="K30" s="527"/>
      <c r="L30" s="527"/>
      <c r="M30" s="527"/>
      <c r="N30" s="527"/>
      <c r="O30" s="527"/>
      <c r="P30" s="72"/>
      <c r="Q30" s="536" t="s">
        <v>338</v>
      </c>
      <c r="R30" s="536"/>
      <c r="S30" s="536"/>
      <c r="T30" s="536"/>
      <c r="U30" s="536"/>
      <c r="V30" s="536"/>
      <c r="W30" s="536"/>
      <c r="X30" s="536"/>
      <c r="Y30" s="536"/>
      <c r="Z30" s="536"/>
      <c r="AA30" s="536"/>
      <c r="AB30" s="536"/>
      <c r="AC30" s="534"/>
      <c r="AD30" s="534"/>
      <c r="AE30" s="534"/>
      <c r="AF30" s="534"/>
      <c r="AG30" s="534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</row>
    <row r="31" spans="2:62" s="51" customFormat="1" ht="13.5" customHeight="1">
      <c r="B31" s="72"/>
      <c r="C31" s="183"/>
      <c r="D31" s="183"/>
      <c r="E31" s="72"/>
      <c r="F31" s="457" t="s">
        <v>325</v>
      </c>
      <c r="G31" s="457"/>
      <c r="H31" s="534" t="s">
        <v>349</v>
      </c>
      <c r="I31" s="534"/>
      <c r="J31" s="534"/>
      <c r="K31" s="534"/>
      <c r="L31" s="534"/>
      <c r="M31" s="534"/>
      <c r="N31" s="534"/>
      <c r="O31" s="534"/>
      <c r="P31" s="534"/>
      <c r="Q31" s="534"/>
      <c r="R31" s="534"/>
      <c r="S31" s="534"/>
      <c r="T31" s="534"/>
      <c r="U31" s="534"/>
      <c r="V31" s="534"/>
      <c r="W31" s="534"/>
      <c r="X31" s="534"/>
      <c r="Y31" s="535" t="s">
        <v>340</v>
      </c>
      <c r="Z31" s="535"/>
      <c r="AA31" s="535"/>
      <c r="AB31" s="535"/>
      <c r="AC31" s="535"/>
      <c r="AD31" s="535"/>
      <c r="AE31" s="535"/>
      <c r="AF31" s="535"/>
      <c r="AG31" s="535"/>
      <c r="AH31" s="535"/>
      <c r="AI31" s="535"/>
      <c r="AJ31" s="535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</row>
    <row r="32" spans="2:62" s="51" customFormat="1" ht="13.5" customHeight="1">
      <c r="B32" s="72"/>
      <c r="C32" s="183"/>
      <c r="D32" s="183"/>
      <c r="E32" s="72"/>
      <c r="F32" s="457"/>
      <c r="G32" s="457"/>
      <c r="H32" s="534"/>
      <c r="I32" s="534"/>
      <c r="J32" s="534"/>
      <c r="K32" s="534"/>
      <c r="L32" s="534"/>
      <c r="M32" s="534"/>
      <c r="N32" s="534"/>
      <c r="O32" s="534"/>
      <c r="P32" s="534"/>
      <c r="Q32" s="534"/>
      <c r="R32" s="534"/>
      <c r="S32" s="534"/>
      <c r="T32" s="534"/>
      <c r="U32" s="534"/>
      <c r="V32" s="534"/>
      <c r="W32" s="534"/>
      <c r="X32" s="534"/>
      <c r="Y32" s="536" t="s">
        <v>350</v>
      </c>
      <c r="Z32" s="536"/>
      <c r="AA32" s="536"/>
      <c r="AB32" s="536"/>
      <c r="AC32" s="536"/>
      <c r="AD32" s="536"/>
      <c r="AE32" s="536"/>
      <c r="AF32" s="536"/>
      <c r="AG32" s="536"/>
      <c r="AH32" s="536"/>
      <c r="AI32" s="536"/>
      <c r="AJ32" s="536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</row>
    <row r="33" spans="2:8" s="51" customFormat="1" ht="12" customHeight="1">
      <c r="B33" s="381" t="s">
        <v>44</v>
      </c>
      <c r="C33" s="381"/>
      <c r="D33" s="381"/>
      <c r="E33" s="72" t="s">
        <v>182</v>
      </c>
      <c r="F33" s="72" t="s">
        <v>587</v>
      </c>
      <c r="G33" s="72"/>
      <c r="H33" s="72"/>
    </row>
    <row r="34" s="51" customFormat="1" ht="10.5" customHeight="1"/>
    <row r="35" spans="2:62" s="154" customFormat="1" ht="18" customHeight="1">
      <c r="B35" s="538" t="s">
        <v>351</v>
      </c>
      <c r="C35" s="538"/>
      <c r="D35" s="538"/>
      <c r="E35" s="538"/>
      <c r="F35" s="538"/>
      <c r="G35" s="538"/>
      <c r="H35" s="538"/>
      <c r="I35" s="538"/>
      <c r="J35" s="538"/>
      <c r="K35" s="538"/>
      <c r="L35" s="538"/>
      <c r="M35" s="538"/>
      <c r="N35" s="538"/>
      <c r="O35" s="538"/>
      <c r="P35" s="538"/>
      <c r="Q35" s="538"/>
      <c r="R35" s="538"/>
      <c r="S35" s="538"/>
      <c r="T35" s="538"/>
      <c r="U35" s="538"/>
      <c r="V35" s="538"/>
      <c r="W35" s="538"/>
      <c r="X35" s="538"/>
      <c r="Y35" s="538"/>
      <c r="Z35" s="538"/>
      <c r="AA35" s="538"/>
      <c r="AB35" s="538"/>
      <c r="AC35" s="538"/>
      <c r="AD35" s="538"/>
      <c r="AE35" s="538"/>
      <c r="AF35" s="538"/>
      <c r="AG35" s="538"/>
      <c r="AH35" s="538"/>
      <c r="AI35" s="538"/>
      <c r="AJ35" s="538"/>
      <c r="AK35" s="538"/>
      <c r="AL35" s="538"/>
      <c r="AM35" s="538"/>
      <c r="AN35" s="538"/>
      <c r="AO35" s="538"/>
      <c r="AP35" s="538"/>
      <c r="AQ35" s="538"/>
      <c r="AR35" s="538"/>
      <c r="AS35" s="538"/>
      <c r="AT35" s="538"/>
      <c r="AU35" s="538"/>
      <c r="AV35" s="538"/>
      <c r="AW35" s="538"/>
      <c r="AX35" s="538"/>
      <c r="AY35" s="538"/>
      <c r="AZ35" s="538"/>
      <c r="BA35" s="538"/>
      <c r="BB35" s="538"/>
      <c r="BC35" s="538"/>
      <c r="BD35" s="538"/>
      <c r="BE35" s="538"/>
      <c r="BF35" s="538"/>
      <c r="BG35" s="538"/>
      <c r="BH35" s="538"/>
      <c r="BI35" s="538"/>
      <c r="BJ35" s="538"/>
    </row>
    <row r="36" s="51" customFormat="1" ht="12.75" customHeight="1">
      <c r="BJ36" s="71"/>
    </row>
    <row r="37" s="51" customFormat="1" ht="10.5" customHeight="1"/>
    <row r="38" s="51" customFormat="1" ht="10.5" customHeight="1"/>
    <row r="39" s="51" customFormat="1" ht="10.5" customHeight="1"/>
    <row r="40" s="51" customFormat="1" ht="10.5" customHeight="1"/>
    <row r="41" s="51" customFormat="1" ht="10.5" customHeight="1"/>
    <row r="42" s="51" customFormat="1" ht="10.5" customHeight="1"/>
    <row r="43" s="51" customFormat="1" ht="10.5" customHeight="1"/>
    <row r="44" s="51" customFormat="1" ht="10.5" customHeight="1"/>
    <row r="45" ht="10.5" customHeight="1"/>
    <row r="46" ht="10.5" customHeight="1"/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</sheetData>
  <mergeCells count="98">
    <mergeCell ref="W17:AF17"/>
    <mergeCell ref="AG17:AP17"/>
    <mergeCell ref="AQ17:AZ17"/>
    <mergeCell ref="BA17:BJ17"/>
    <mergeCell ref="B35:BJ35"/>
    <mergeCell ref="AM27:AQ28"/>
    <mergeCell ref="F29:G30"/>
    <mergeCell ref="H29:O30"/>
    <mergeCell ref="Q29:AB29"/>
    <mergeCell ref="Q30:AB30"/>
    <mergeCell ref="AC29:AG30"/>
    <mergeCell ref="Q27:AL27"/>
    <mergeCell ref="Q28:AL28"/>
    <mergeCell ref="H27:O28"/>
    <mergeCell ref="Q24:AB24"/>
    <mergeCell ref="Q23:AB23"/>
    <mergeCell ref="H23:O24"/>
    <mergeCell ref="AC23:AG24"/>
    <mergeCell ref="H31:X32"/>
    <mergeCell ref="Y31:AJ31"/>
    <mergeCell ref="Y32:AJ32"/>
    <mergeCell ref="H25:O26"/>
    <mergeCell ref="Q26:AB26"/>
    <mergeCell ref="Q25:AB25"/>
    <mergeCell ref="AC25:AG26"/>
    <mergeCell ref="F23:G24"/>
    <mergeCell ref="F25:G26"/>
    <mergeCell ref="F27:G28"/>
    <mergeCell ref="F31:G32"/>
    <mergeCell ref="M6:V7"/>
    <mergeCell ref="AQ6:AZ7"/>
    <mergeCell ref="W6:AF7"/>
    <mergeCell ref="F22:G22"/>
    <mergeCell ref="M17:V17"/>
    <mergeCell ref="F9:H9"/>
    <mergeCell ref="M9:V9"/>
    <mergeCell ref="F15:H15"/>
    <mergeCell ref="F16:H16"/>
    <mergeCell ref="M12:V12"/>
    <mergeCell ref="BA9:BJ9"/>
    <mergeCell ref="F18:H18"/>
    <mergeCell ref="B6:L7"/>
    <mergeCell ref="F10:H10"/>
    <mergeCell ref="F11:H11"/>
    <mergeCell ref="F12:H12"/>
    <mergeCell ref="F13:H13"/>
    <mergeCell ref="F17:H17"/>
    <mergeCell ref="BA6:BJ7"/>
    <mergeCell ref="AG6:AP7"/>
    <mergeCell ref="AG10:AP10"/>
    <mergeCell ref="AQ10:AZ10"/>
    <mergeCell ref="W9:AF9"/>
    <mergeCell ref="AG9:AP9"/>
    <mergeCell ref="AQ9:AZ9"/>
    <mergeCell ref="BA13:BJ13"/>
    <mergeCell ref="BA12:BJ12"/>
    <mergeCell ref="BA10:BJ10"/>
    <mergeCell ref="M11:V11"/>
    <mergeCell ref="W11:AF11"/>
    <mergeCell ref="AG11:AP11"/>
    <mergeCell ref="AQ11:AZ11"/>
    <mergeCell ref="BA11:BJ11"/>
    <mergeCell ref="M10:V10"/>
    <mergeCell ref="W10:AF10"/>
    <mergeCell ref="AG15:AP15"/>
    <mergeCell ref="AQ15:AZ15"/>
    <mergeCell ref="W12:AF12"/>
    <mergeCell ref="AG12:AP12"/>
    <mergeCell ref="AQ12:AZ12"/>
    <mergeCell ref="AQ16:AZ16"/>
    <mergeCell ref="C3:BH3"/>
    <mergeCell ref="C4:BH4"/>
    <mergeCell ref="BA15:BJ15"/>
    <mergeCell ref="M13:V13"/>
    <mergeCell ref="W13:AF13"/>
    <mergeCell ref="AG13:AP13"/>
    <mergeCell ref="AQ13:AZ13"/>
    <mergeCell ref="M15:V15"/>
    <mergeCell ref="W15:AF15"/>
    <mergeCell ref="B33:D33"/>
    <mergeCell ref="C22:D22"/>
    <mergeCell ref="BA16:BJ16"/>
    <mergeCell ref="M18:V18"/>
    <mergeCell ref="W18:AF18"/>
    <mergeCell ref="AG18:AP18"/>
    <mergeCell ref="AQ18:AZ18"/>
    <mergeCell ref="BA18:BJ18"/>
    <mergeCell ref="W16:AF16"/>
    <mergeCell ref="AG16:AP16"/>
    <mergeCell ref="C9:E9"/>
    <mergeCell ref="I9:K9"/>
    <mergeCell ref="F19:H19"/>
    <mergeCell ref="M19:V19"/>
    <mergeCell ref="M16:V16"/>
    <mergeCell ref="W19:AF19"/>
    <mergeCell ref="AG19:AP19"/>
    <mergeCell ref="AQ19:AZ19"/>
    <mergeCell ref="BA19:BJ19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46"/>
  <dimension ref="A1:AN74"/>
  <sheetViews>
    <sheetView view="pageBreakPreview" zoomScale="60" workbookViewId="0" topLeftCell="A13">
      <selection activeCell="V15" sqref="V15:AI15"/>
    </sheetView>
  </sheetViews>
  <sheetFormatPr defaultColWidth="9.00390625" defaultRowHeight="13.5"/>
  <cols>
    <col min="1" max="1" width="0.875" style="51" customWidth="1"/>
    <col min="2" max="17" width="1.625" style="51" customWidth="1"/>
    <col min="18" max="20" width="7.875" style="51" customWidth="1"/>
    <col min="21" max="23" width="1.625" style="51" customWidth="1"/>
    <col min="24" max="24" width="1.875" style="51" customWidth="1"/>
    <col min="25" max="36" width="1.625" style="51" customWidth="1"/>
    <col min="37" max="39" width="7.875" style="51" customWidth="1"/>
    <col min="40" max="40" width="1.625" style="51" customWidth="1"/>
    <col min="41" max="41" width="2.125" style="51" customWidth="1"/>
    <col min="42" max="16384" width="9.00390625" style="51" customWidth="1"/>
  </cols>
  <sheetData>
    <row r="1" spans="3:40" ht="10.5" customHeight="1"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AN1" s="38" t="s">
        <v>430</v>
      </c>
    </row>
    <row r="2" ht="10.5" customHeight="1"/>
    <row r="3" spans="2:40" s="154" customFormat="1" ht="18" customHeight="1">
      <c r="B3" s="475" t="s">
        <v>352</v>
      </c>
      <c r="C3" s="475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5"/>
      <c r="O3" s="475"/>
      <c r="P3" s="475"/>
      <c r="Q3" s="475"/>
      <c r="R3" s="475"/>
      <c r="S3" s="475"/>
      <c r="T3" s="475"/>
      <c r="U3" s="475"/>
      <c r="V3" s="475"/>
      <c r="W3" s="475"/>
      <c r="X3" s="475"/>
      <c r="Y3" s="475"/>
      <c r="Z3" s="475"/>
      <c r="AA3" s="475"/>
      <c r="AB3" s="475"/>
      <c r="AC3" s="475"/>
      <c r="AD3" s="475"/>
      <c r="AE3" s="475"/>
      <c r="AF3" s="475"/>
      <c r="AG3" s="475"/>
      <c r="AH3" s="475"/>
      <c r="AI3" s="475"/>
      <c r="AJ3" s="475"/>
      <c r="AK3" s="475"/>
      <c r="AL3" s="475"/>
      <c r="AM3" s="475"/>
      <c r="AN3" s="253"/>
    </row>
    <row r="4" spans="2:40" ht="12.75" customHeight="1"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341" t="s">
        <v>353</v>
      </c>
      <c r="AN4" s="72"/>
    </row>
    <row r="5" spans="2:40" ht="15.75" customHeight="1">
      <c r="B5" s="481" t="s">
        <v>354</v>
      </c>
      <c r="C5" s="481"/>
      <c r="D5" s="481"/>
      <c r="E5" s="481"/>
      <c r="F5" s="481"/>
      <c r="G5" s="481"/>
      <c r="H5" s="481"/>
      <c r="I5" s="481"/>
      <c r="J5" s="481"/>
      <c r="K5" s="481"/>
      <c r="L5" s="481"/>
      <c r="M5" s="481"/>
      <c r="N5" s="481"/>
      <c r="O5" s="481"/>
      <c r="P5" s="481"/>
      <c r="Q5" s="482"/>
      <c r="R5" s="484" t="s">
        <v>497</v>
      </c>
      <c r="S5" s="541"/>
      <c r="T5" s="542"/>
      <c r="U5" s="483" t="s">
        <v>498</v>
      </c>
      <c r="V5" s="483"/>
      <c r="W5" s="483"/>
      <c r="X5" s="483"/>
      <c r="Y5" s="483"/>
      <c r="Z5" s="483"/>
      <c r="AA5" s="483"/>
      <c r="AB5" s="483"/>
      <c r="AC5" s="483"/>
      <c r="AD5" s="483"/>
      <c r="AE5" s="483"/>
      <c r="AF5" s="483"/>
      <c r="AG5" s="483"/>
      <c r="AH5" s="483"/>
      <c r="AI5" s="483"/>
      <c r="AJ5" s="483"/>
      <c r="AK5" s="375" t="s">
        <v>497</v>
      </c>
      <c r="AL5" s="512"/>
      <c r="AM5" s="512"/>
      <c r="AN5" s="160"/>
    </row>
    <row r="6" spans="2:40" ht="15.75" customHeight="1">
      <c r="B6" s="481"/>
      <c r="C6" s="481"/>
      <c r="D6" s="481"/>
      <c r="E6" s="481"/>
      <c r="F6" s="481"/>
      <c r="G6" s="481"/>
      <c r="H6" s="481"/>
      <c r="I6" s="481"/>
      <c r="J6" s="481"/>
      <c r="K6" s="481"/>
      <c r="L6" s="481"/>
      <c r="M6" s="481"/>
      <c r="N6" s="481"/>
      <c r="O6" s="481"/>
      <c r="P6" s="481"/>
      <c r="Q6" s="482"/>
      <c r="R6" s="342" t="s">
        <v>12</v>
      </c>
      <c r="S6" s="74" t="s">
        <v>179</v>
      </c>
      <c r="T6" s="343" t="s">
        <v>499</v>
      </c>
      <c r="U6" s="513"/>
      <c r="V6" s="513"/>
      <c r="W6" s="513"/>
      <c r="X6" s="513"/>
      <c r="Y6" s="513"/>
      <c r="Z6" s="513"/>
      <c r="AA6" s="513"/>
      <c r="AB6" s="513"/>
      <c r="AC6" s="513"/>
      <c r="AD6" s="513"/>
      <c r="AE6" s="513"/>
      <c r="AF6" s="513"/>
      <c r="AG6" s="513"/>
      <c r="AH6" s="513"/>
      <c r="AI6" s="513"/>
      <c r="AJ6" s="513"/>
      <c r="AK6" s="159" t="s">
        <v>12</v>
      </c>
      <c r="AL6" s="74" t="s">
        <v>179</v>
      </c>
      <c r="AM6" s="344" t="s">
        <v>180</v>
      </c>
      <c r="AN6" s="108"/>
    </row>
    <row r="7" spans="2:39" ht="11.25" customHeight="1"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345"/>
      <c r="R7" s="117"/>
      <c r="S7" s="72"/>
      <c r="T7" s="196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100"/>
      <c r="AL7" s="335"/>
      <c r="AM7" s="72"/>
    </row>
    <row r="8" spans="2:40" ht="11.25" customHeight="1">
      <c r="B8" s="72"/>
      <c r="C8" s="527" t="s">
        <v>486</v>
      </c>
      <c r="D8" s="527"/>
      <c r="E8" s="527"/>
      <c r="F8" s="527"/>
      <c r="G8" s="527"/>
      <c r="H8" s="527"/>
      <c r="I8" s="527"/>
      <c r="J8" s="527"/>
      <c r="K8" s="527"/>
      <c r="L8" s="527"/>
      <c r="M8" s="527"/>
      <c r="N8" s="527"/>
      <c r="O8" s="527"/>
      <c r="P8" s="527"/>
      <c r="Q8" s="262"/>
      <c r="R8" s="21">
        <f>SUM(S8:T8)</f>
        <v>11465</v>
      </c>
      <c r="S8" s="21">
        <v>5332</v>
      </c>
      <c r="T8" s="284">
        <v>6133</v>
      </c>
      <c r="U8" s="265"/>
      <c r="V8" s="381" t="s">
        <v>500</v>
      </c>
      <c r="W8" s="381"/>
      <c r="X8" s="381"/>
      <c r="Y8" s="381"/>
      <c r="Z8" s="381"/>
      <c r="AA8" s="381"/>
      <c r="AB8" s="381"/>
      <c r="AC8" s="381"/>
      <c r="AD8" s="381"/>
      <c r="AE8" s="381"/>
      <c r="AF8" s="381"/>
      <c r="AG8" s="381"/>
      <c r="AH8" s="381"/>
      <c r="AI8" s="381"/>
      <c r="AJ8" s="108"/>
      <c r="AK8" s="20">
        <f>SUM(AL8,AM8,)</f>
        <v>6</v>
      </c>
      <c r="AL8" s="67">
        <v>3</v>
      </c>
      <c r="AM8" s="67">
        <v>3</v>
      </c>
      <c r="AN8" s="66"/>
    </row>
    <row r="9" spans="2:40" ht="11.25" customHeight="1">
      <c r="B9" s="72"/>
      <c r="C9" s="385" t="s">
        <v>487</v>
      </c>
      <c r="D9" s="527"/>
      <c r="E9" s="527"/>
      <c r="F9" s="527"/>
      <c r="G9" s="527"/>
      <c r="H9" s="527"/>
      <c r="I9" s="527"/>
      <c r="J9" s="527"/>
      <c r="K9" s="527"/>
      <c r="L9" s="527"/>
      <c r="M9" s="527"/>
      <c r="N9" s="527"/>
      <c r="O9" s="527"/>
      <c r="P9" s="527"/>
      <c r="Q9" s="75"/>
      <c r="R9" s="21">
        <f>SUM(S9:T9)</f>
        <v>12027</v>
      </c>
      <c r="S9" s="21">
        <v>5640</v>
      </c>
      <c r="T9" s="284">
        <v>6387</v>
      </c>
      <c r="U9" s="265"/>
      <c r="V9" s="381" t="s">
        <v>501</v>
      </c>
      <c r="W9" s="381"/>
      <c r="X9" s="381"/>
      <c r="Y9" s="381"/>
      <c r="Z9" s="381"/>
      <c r="AA9" s="381"/>
      <c r="AB9" s="381"/>
      <c r="AC9" s="381"/>
      <c r="AD9" s="381"/>
      <c r="AE9" s="381"/>
      <c r="AF9" s="381"/>
      <c r="AG9" s="381"/>
      <c r="AH9" s="381"/>
      <c r="AI9" s="381"/>
      <c r="AJ9" s="336"/>
      <c r="AK9" s="20">
        <f>SUM(AL9,AM9,)</f>
        <v>6</v>
      </c>
      <c r="AL9" s="239">
        <v>1</v>
      </c>
      <c r="AM9" s="239">
        <v>5</v>
      </c>
      <c r="AN9" s="66"/>
    </row>
    <row r="10" spans="2:40" ht="11.25" customHeight="1">
      <c r="B10" s="72"/>
      <c r="C10" s="385" t="s">
        <v>488</v>
      </c>
      <c r="D10" s="527"/>
      <c r="E10" s="527"/>
      <c r="F10" s="527"/>
      <c r="G10" s="527"/>
      <c r="H10" s="527"/>
      <c r="I10" s="527"/>
      <c r="J10" s="527"/>
      <c r="K10" s="527"/>
      <c r="L10" s="527"/>
      <c r="M10" s="527"/>
      <c r="N10" s="527"/>
      <c r="O10" s="527"/>
      <c r="P10" s="527"/>
      <c r="Q10" s="75"/>
      <c r="R10" s="21">
        <f>SUM(S10:T10)</f>
        <v>12351</v>
      </c>
      <c r="S10" s="21">
        <v>5740</v>
      </c>
      <c r="T10" s="284">
        <v>6611</v>
      </c>
      <c r="U10" s="265"/>
      <c r="V10" s="381" t="s">
        <v>360</v>
      </c>
      <c r="W10" s="381"/>
      <c r="X10" s="381"/>
      <c r="Y10" s="381"/>
      <c r="Z10" s="381"/>
      <c r="AA10" s="381"/>
      <c r="AB10" s="381"/>
      <c r="AC10" s="381"/>
      <c r="AD10" s="381"/>
      <c r="AE10" s="381"/>
      <c r="AF10" s="381"/>
      <c r="AG10" s="381"/>
      <c r="AH10" s="381"/>
      <c r="AI10" s="381"/>
      <c r="AJ10" s="263"/>
      <c r="AK10" s="20">
        <f>SUM(AL10,AM10,)</f>
        <v>6</v>
      </c>
      <c r="AL10" s="67">
        <v>6</v>
      </c>
      <c r="AM10" s="67">
        <v>0</v>
      </c>
      <c r="AN10" s="66"/>
    </row>
    <row r="11" spans="2:40" ht="11.25" customHeight="1">
      <c r="B11" s="72"/>
      <c r="C11" s="385" t="s">
        <v>489</v>
      </c>
      <c r="D11" s="527"/>
      <c r="E11" s="527"/>
      <c r="F11" s="527"/>
      <c r="G11" s="527"/>
      <c r="H11" s="527"/>
      <c r="I11" s="527"/>
      <c r="J11" s="527"/>
      <c r="K11" s="527"/>
      <c r="L11" s="527"/>
      <c r="M11" s="527"/>
      <c r="N11" s="527"/>
      <c r="O11" s="527"/>
      <c r="P11" s="527"/>
      <c r="Q11" s="75"/>
      <c r="R11" s="21">
        <v>12114</v>
      </c>
      <c r="S11" s="21">
        <v>5492</v>
      </c>
      <c r="T11" s="284">
        <v>6622</v>
      </c>
      <c r="U11" s="265"/>
      <c r="V11" s="381" t="s">
        <v>355</v>
      </c>
      <c r="W11" s="381"/>
      <c r="X11" s="381"/>
      <c r="Y11" s="381"/>
      <c r="Z11" s="381"/>
      <c r="AA11" s="381"/>
      <c r="AB11" s="381"/>
      <c r="AC11" s="381"/>
      <c r="AD11" s="381"/>
      <c r="AE11" s="381"/>
      <c r="AF11" s="381"/>
      <c r="AG11" s="381"/>
      <c r="AH11" s="381"/>
      <c r="AI11" s="381"/>
      <c r="AJ11" s="336"/>
      <c r="AK11" s="20">
        <f>SUM(AL11,AM11,)</f>
        <v>5</v>
      </c>
      <c r="AL11" s="67">
        <v>4</v>
      </c>
      <c r="AM11" s="67">
        <v>1</v>
      </c>
      <c r="AN11" s="66"/>
    </row>
    <row r="12" spans="2:40" ht="11.25" customHeight="1">
      <c r="B12" s="72"/>
      <c r="C12" s="544" t="s">
        <v>490</v>
      </c>
      <c r="D12" s="521"/>
      <c r="E12" s="521"/>
      <c r="F12" s="521"/>
      <c r="G12" s="521"/>
      <c r="H12" s="521"/>
      <c r="I12" s="521"/>
      <c r="J12" s="521"/>
      <c r="K12" s="521"/>
      <c r="L12" s="521"/>
      <c r="M12" s="521"/>
      <c r="N12" s="521"/>
      <c r="O12" s="521"/>
      <c r="P12" s="521"/>
      <c r="Q12" s="240"/>
      <c r="R12" s="16">
        <f>SUM(R14:R72)+SUM(AK8:AK72)</f>
        <v>12114</v>
      </c>
      <c r="S12" s="16">
        <f>SUM(S14:S72)+SUM(AL8:AL72)</f>
        <v>5488</v>
      </c>
      <c r="T12" s="264">
        <f>SUM(T14:T72)+SUM(AM8:AM72)</f>
        <v>6626</v>
      </c>
      <c r="U12" s="265"/>
      <c r="V12" s="381" t="s">
        <v>369</v>
      </c>
      <c r="W12" s="381"/>
      <c r="X12" s="381"/>
      <c r="Y12" s="381"/>
      <c r="Z12" s="381"/>
      <c r="AA12" s="381"/>
      <c r="AB12" s="381"/>
      <c r="AC12" s="381"/>
      <c r="AD12" s="381"/>
      <c r="AE12" s="381"/>
      <c r="AF12" s="381"/>
      <c r="AG12" s="381"/>
      <c r="AH12" s="381"/>
      <c r="AI12" s="381"/>
      <c r="AJ12" s="336"/>
      <c r="AK12" s="20">
        <f>SUM(AL12,AM12,)</f>
        <v>5</v>
      </c>
      <c r="AL12" s="67">
        <v>4</v>
      </c>
      <c r="AM12" s="67">
        <v>1</v>
      </c>
      <c r="AN12" s="66"/>
    </row>
    <row r="13" spans="2:40" ht="11.25" customHeight="1">
      <c r="B13" s="72"/>
      <c r="C13" s="283"/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259"/>
      <c r="Q13" s="240"/>
      <c r="R13" s="21"/>
      <c r="S13" s="16"/>
      <c r="T13" s="264"/>
      <c r="U13" s="265"/>
      <c r="V13" s="381"/>
      <c r="W13" s="381"/>
      <c r="X13" s="381"/>
      <c r="Y13" s="381"/>
      <c r="Z13" s="381"/>
      <c r="AA13" s="381"/>
      <c r="AB13" s="381"/>
      <c r="AC13" s="381"/>
      <c r="AD13" s="381"/>
      <c r="AE13" s="381"/>
      <c r="AF13" s="381"/>
      <c r="AG13" s="381"/>
      <c r="AH13" s="381"/>
      <c r="AI13" s="381"/>
      <c r="AJ13" s="108"/>
      <c r="AK13" s="20"/>
      <c r="AL13" s="67"/>
      <c r="AM13" s="67"/>
      <c r="AN13" s="66"/>
    </row>
    <row r="14" spans="2:40" ht="11.25" customHeight="1">
      <c r="B14" s="72"/>
      <c r="C14" s="381" t="s">
        <v>356</v>
      </c>
      <c r="D14" s="381"/>
      <c r="E14" s="381"/>
      <c r="F14" s="381"/>
      <c r="G14" s="381"/>
      <c r="H14" s="381"/>
      <c r="I14" s="381"/>
      <c r="J14" s="381"/>
      <c r="K14" s="381"/>
      <c r="L14" s="381"/>
      <c r="M14" s="381"/>
      <c r="N14" s="381"/>
      <c r="O14" s="381"/>
      <c r="P14" s="381"/>
      <c r="Q14" s="266"/>
      <c r="R14" s="20">
        <v>4245</v>
      </c>
      <c r="S14" s="67">
        <v>1755</v>
      </c>
      <c r="T14" s="267">
        <v>2490</v>
      </c>
      <c r="U14" s="72"/>
      <c r="V14" s="381" t="s">
        <v>502</v>
      </c>
      <c r="W14" s="381"/>
      <c r="X14" s="381"/>
      <c r="Y14" s="381"/>
      <c r="Z14" s="381"/>
      <c r="AA14" s="381"/>
      <c r="AB14" s="381"/>
      <c r="AC14" s="381"/>
      <c r="AD14" s="381"/>
      <c r="AE14" s="381"/>
      <c r="AF14" s="381"/>
      <c r="AG14" s="381"/>
      <c r="AH14" s="381"/>
      <c r="AI14" s="381"/>
      <c r="AJ14" s="108"/>
      <c r="AK14" s="20">
        <f>SUM(AL14,AM14,)</f>
        <v>5</v>
      </c>
      <c r="AL14" s="67">
        <v>4</v>
      </c>
      <c r="AM14" s="67">
        <v>1</v>
      </c>
      <c r="AN14" s="24"/>
    </row>
    <row r="15" spans="2:40" ht="11.25" customHeight="1">
      <c r="B15" s="72"/>
      <c r="C15" s="381" t="s">
        <v>357</v>
      </c>
      <c r="D15" s="381"/>
      <c r="E15" s="381"/>
      <c r="F15" s="381"/>
      <c r="G15" s="381"/>
      <c r="H15" s="381"/>
      <c r="I15" s="381"/>
      <c r="J15" s="381"/>
      <c r="K15" s="381"/>
      <c r="L15" s="381"/>
      <c r="M15" s="381"/>
      <c r="N15" s="381"/>
      <c r="O15" s="381"/>
      <c r="P15" s="381"/>
      <c r="Q15" s="266"/>
      <c r="R15" s="20">
        <f>SUM(S15,T15,)</f>
        <v>3865</v>
      </c>
      <c r="S15" s="67">
        <v>1737</v>
      </c>
      <c r="T15" s="267">
        <v>2128</v>
      </c>
      <c r="U15" s="268"/>
      <c r="V15" s="381" t="s">
        <v>491</v>
      </c>
      <c r="W15" s="381"/>
      <c r="X15" s="381"/>
      <c r="Y15" s="381"/>
      <c r="Z15" s="381"/>
      <c r="AA15" s="381"/>
      <c r="AB15" s="381"/>
      <c r="AC15" s="381"/>
      <c r="AD15" s="381"/>
      <c r="AE15" s="381"/>
      <c r="AF15" s="381"/>
      <c r="AG15" s="381"/>
      <c r="AH15" s="381"/>
      <c r="AI15" s="381"/>
      <c r="AJ15" s="336"/>
      <c r="AK15" s="20">
        <f>SUM(AL15,AM15,)</f>
        <v>5</v>
      </c>
      <c r="AL15" s="67">
        <v>2</v>
      </c>
      <c r="AM15" s="67">
        <v>3</v>
      </c>
      <c r="AN15" s="66"/>
    </row>
    <row r="16" spans="2:40" ht="11.25" customHeight="1">
      <c r="B16" s="72"/>
      <c r="C16" s="381" t="s">
        <v>358</v>
      </c>
      <c r="D16" s="381"/>
      <c r="E16" s="381"/>
      <c r="F16" s="381"/>
      <c r="G16" s="381"/>
      <c r="H16" s="381"/>
      <c r="I16" s="381"/>
      <c r="J16" s="381"/>
      <c r="K16" s="381"/>
      <c r="L16" s="381"/>
      <c r="M16" s="381"/>
      <c r="N16" s="381"/>
      <c r="O16" s="381"/>
      <c r="P16" s="381"/>
      <c r="Q16" s="266"/>
      <c r="R16" s="20">
        <f>SUM(S16,T16,)</f>
        <v>1017</v>
      </c>
      <c r="S16" s="67">
        <v>169</v>
      </c>
      <c r="T16" s="267">
        <v>848</v>
      </c>
      <c r="U16" s="269"/>
      <c r="V16" s="381" t="s">
        <v>492</v>
      </c>
      <c r="W16" s="381"/>
      <c r="X16" s="381"/>
      <c r="Y16" s="381"/>
      <c r="Z16" s="381"/>
      <c r="AA16" s="381"/>
      <c r="AB16" s="381"/>
      <c r="AC16" s="381"/>
      <c r="AD16" s="381"/>
      <c r="AE16" s="381"/>
      <c r="AF16" s="381"/>
      <c r="AG16" s="381"/>
      <c r="AH16" s="381"/>
      <c r="AI16" s="381"/>
      <c r="AJ16" s="336"/>
      <c r="AK16" s="20">
        <f>SUM(AL16,AM16,)</f>
        <v>4</v>
      </c>
      <c r="AL16" s="67">
        <v>3</v>
      </c>
      <c r="AM16" s="67">
        <v>1</v>
      </c>
      <c r="AN16" s="66"/>
    </row>
    <row r="17" spans="2:40" ht="11.25" customHeight="1">
      <c r="B17" s="72"/>
      <c r="C17" s="381" t="s">
        <v>359</v>
      </c>
      <c r="D17" s="381"/>
      <c r="E17" s="381"/>
      <c r="F17" s="381"/>
      <c r="G17" s="381"/>
      <c r="H17" s="381"/>
      <c r="I17" s="381"/>
      <c r="J17" s="381"/>
      <c r="K17" s="381"/>
      <c r="L17" s="381"/>
      <c r="M17" s="381"/>
      <c r="N17" s="381"/>
      <c r="O17" s="381"/>
      <c r="P17" s="381"/>
      <c r="Q17" s="266"/>
      <c r="R17" s="20">
        <f>SUM(S17,T17,)</f>
        <v>457</v>
      </c>
      <c r="S17" s="67">
        <v>316</v>
      </c>
      <c r="T17" s="267">
        <v>141</v>
      </c>
      <c r="U17" s="269"/>
      <c r="V17" s="381" t="s">
        <v>503</v>
      </c>
      <c r="W17" s="381"/>
      <c r="X17" s="381"/>
      <c r="Y17" s="381"/>
      <c r="Z17" s="381"/>
      <c r="AA17" s="381"/>
      <c r="AB17" s="381"/>
      <c r="AC17" s="381"/>
      <c r="AD17" s="381"/>
      <c r="AE17" s="381"/>
      <c r="AF17" s="381"/>
      <c r="AG17" s="381"/>
      <c r="AH17" s="381"/>
      <c r="AI17" s="381"/>
      <c r="AJ17" s="336"/>
      <c r="AK17" s="20">
        <f>SUM(AL17,AM17,)</f>
        <v>4</v>
      </c>
      <c r="AL17" s="67">
        <v>3</v>
      </c>
      <c r="AM17" s="67">
        <v>1</v>
      </c>
      <c r="AN17" s="66"/>
    </row>
    <row r="18" spans="2:40" ht="11.25" customHeight="1">
      <c r="B18" s="72"/>
      <c r="C18" s="381" t="s">
        <v>504</v>
      </c>
      <c r="D18" s="381"/>
      <c r="E18" s="381"/>
      <c r="F18" s="381"/>
      <c r="G18" s="381"/>
      <c r="H18" s="381"/>
      <c r="I18" s="381"/>
      <c r="J18" s="381"/>
      <c r="K18" s="381"/>
      <c r="L18" s="381"/>
      <c r="M18" s="381"/>
      <c r="N18" s="381"/>
      <c r="O18" s="381"/>
      <c r="P18" s="381"/>
      <c r="Q18" s="266"/>
      <c r="R18" s="20">
        <f>SUM(S18,T18,)</f>
        <v>283</v>
      </c>
      <c r="S18" s="67">
        <v>166</v>
      </c>
      <c r="T18" s="267">
        <v>117</v>
      </c>
      <c r="U18" s="269"/>
      <c r="V18" s="381" t="s">
        <v>505</v>
      </c>
      <c r="W18" s="381"/>
      <c r="X18" s="381"/>
      <c r="Y18" s="381"/>
      <c r="Z18" s="381"/>
      <c r="AA18" s="381"/>
      <c r="AB18" s="381"/>
      <c r="AC18" s="381"/>
      <c r="AD18" s="381"/>
      <c r="AE18" s="381"/>
      <c r="AF18" s="381"/>
      <c r="AG18" s="381"/>
      <c r="AH18" s="381"/>
      <c r="AI18" s="381"/>
      <c r="AJ18" s="72"/>
      <c r="AK18" s="20">
        <f>SUM(AL18,AM18,)</f>
        <v>3</v>
      </c>
      <c r="AL18" s="67">
        <v>2</v>
      </c>
      <c r="AM18" s="67">
        <v>1</v>
      </c>
      <c r="AN18" s="66"/>
    </row>
    <row r="19" spans="2:40" ht="11.25" customHeight="1">
      <c r="B19" s="72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266"/>
      <c r="T19" s="196"/>
      <c r="U19" s="269"/>
      <c r="V19" s="381"/>
      <c r="W19" s="381"/>
      <c r="X19" s="381"/>
      <c r="Y19" s="381"/>
      <c r="Z19" s="381"/>
      <c r="AA19" s="381"/>
      <c r="AB19" s="381"/>
      <c r="AC19" s="381"/>
      <c r="AD19" s="381"/>
      <c r="AE19" s="381"/>
      <c r="AF19" s="381"/>
      <c r="AG19" s="381"/>
      <c r="AH19" s="381"/>
      <c r="AI19" s="381"/>
      <c r="AJ19" s="336"/>
      <c r="AK19" s="20"/>
      <c r="AL19" s="67"/>
      <c r="AM19" s="67"/>
      <c r="AN19" s="66"/>
    </row>
    <row r="20" spans="2:40" ht="11.25" customHeight="1">
      <c r="B20" s="72"/>
      <c r="C20" s="381" t="s">
        <v>506</v>
      </c>
      <c r="D20" s="381"/>
      <c r="E20" s="381"/>
      <c r="F20" s="381"/>
      <c r="G20" s="381"/>
      <c r="H20" s="381"/>
      <c r="I20" s="381"/>
      <c r="J20" s="381"/>
      <c r="K20" s="381"/>
      <c r="L20" s="381"/>
      <c r="M20" s="381"/>
      <c r="N20" s="381"/>
      <c r="O20" s="381"/>
      <c r="P20" s="381"/>
      <c r="Q20" s="266"/>
      <c r="R20" s="20">
        <f>SUM(S20,T20,)</f>
        <v>251</v>
      </c>
      <c r="S20" s="67">
        <v>51</v>
      </c>
      <c r="T20" s="267">
        <v>200</v>
      </c>
      <c r="U20" s="269"/>
      <c r="V20" s="381" t="s">
        <v>507</v>
      </c>
      <c r="W20" s="381"/>
      <c r="X20" s="381"/>
      <c r="Y20" s="381"/>
      <c r="Z20" s="381"/>
      <c r="AA20" s="381"/>
      <c r="AB20" s="381"/>
      <c r="AC20" s="381"/>
      <c r="AD20" s="381"/>
      <c r="AE20" s="381"/>
      <c r="AF20" s="381"/>
      <c r="AG20" s="381"/>
      <c r="AH20" s="381"/>
      <c r="AI20" s="381"/>
      <c r="AJ20" s="336"/>
      <c r="AK20" s="20">
        <f>SUM(AL20,AM20,)</f>
        <v>3</v>
      </c>
      <c r="AL20" s="67">
        <v>2</v>
      </c>
      <c r="AM20" s="67">
        <v>1</v>
      </c>
      <c r="AN20" s="66"/>
    </row>
    <row r="21" spans="2:40" ht="11.25" customHeight="1">
      <c r="B21" s="72"/>
      <c r="C21" s="381" t="s">
        <v>361</v>
      </c>
      <c r="D21" s="381"/>
      <c r="E21" s="381"/>
      <c r="F21" s="381"/>
      <c r="G21" s="381"/>
      <c r="H21" s="381"/>
      <c r="I21" s="381"/>
      <c r="J21" s="381"/>
      <c r="K21" s="381"/>
      <c r="L21" s="381"/>
      <c r="M21" s="381"/>
      <c r="N21" s="381"/>
      <c r="O21" s="381"/>
      <c r="P21" s="381"/>
      <c r="Q21" s="266"/>
      <c r="R21" s="20">
        <f>SUM(S21,T21,)</f>
        <v>174</v>
      </c>
      <c r="S21" s="67">
        <v>128</v>
      </c>
      <c r="T21" s="267">
        <v>46</v>
      </c>
      <c r="U21" s="269"/>
      <c r="V21" s="381" t="s">
        <v>508</v>
      </c>
      <c r="W21" s="381"/>
      <c r="X21" s="381"/>
      <c r="Y21" s="381"/>
      <c r="Z21" s="381"/>
      <c r="AA21" s="381"/>
      <c r="AB21" s="381"/>
      <c r="AC21" s="381"/>
      <c r="AD21" s="381"/>
      <c r="AE21" s="381"/>
      <c r="AF21" s="381"/>
      <c r="AG21" s="381"/>
      <c r="AH21" s="381"/>
      <c r="AI21" s="381"/>
      <c r="AJ21" s="336"/>
      <c r="AK21" s="20">
        <f>SUM(AL21,AM21,)</f>
        <v>3</v>
      </c>
      <c r="AL21" s="67">
        <v>3</v>
      </c>
      <c r="AM21" s="67">
        <v>0</v>
      </c>
      <c r="AN21" s="66"/>
    </row>
    <row r="22" spans="2:40" ht="11.25" customHeight="1">
      <c r="B22" s="72"/>
      <c r="C22" s="381" t="s">
        <v>509</v>
      </c>
      <c r="D22" s="381"/>
      <c r="E22" s="381"/>
      <c r="F22" s="381"/>
      <c r="G22" s="381"/>
      <c r="H22" s="381"/>
      <c r="I22" s="381"/>
      <c r="J22" s="381"/>
      <c r="K22" s="381"/>
      <c r="L22" s="381"/>
      <c r="M22" s="381"/>
      <c r="N22" s="381"/>
      <c r="O22" s="381"/>
      <c r="P22" s="381"/>
      <c r="Q22" s="266"/>
      <c r="R22" s="20">
        <f>SUM(S22,T22,)</f>
        <v>139</v>
      </c>
      <c r="S22" s="67">
        <v>63</v>
      </c>
      <c r="T22" s="267">
        <v>76</v>
      </c>
      <c r="U22" s="269"/>
      <c r="V22" s="543" t="s">
        <v>510</v>
      </c>
      <c r="W22" s="543"/>
      <c r="X22" s="543"/>
      <c r="Y22" s="543"/>
      <c r="Z22" s="543"/>
      <c r="AA22" s="543"/>
      <c r="AB22" s="543"/>
      <c r="AC22" s="543"/>
      <c r="AD22" s="543"/>
      <c r="AE22" s="543"/>
      <c r="AF22" s="543"/>
      <c r="AG22" s="543"/>
      <c r="AH22" s="543"/>
      <c r="AI22" s="543"/>
      <c r="AJ22" s="336"/>
      <c r="AK22" s="20">
        <f>SUM(AL22,AM22,)</f>
        <v>3</v>
      </c>
      <c r="AL22" s="67">
        <v>0</v>
      </c>
      <c r="AM22" s="67">
        <v>3</v>
      </c>
      <c r="AN22" s="66"/>
    </row>
    <row r="23" spans="2:40" ht="11.25" customHeight="1">
      <c r="B23" s="72"/>
      <c r="C23" s="381" t="s">
        <v>511</v>
      </c>
      <c r="D23" s="381"/>
      <c r="E23" s="381"/>
      <c r="F23" s="381"/>
      <c r="G23" s="381"/>
      <c r="H23" s="381"/>
      <c r="I23" s="381"/>
      <c r="J23" s="381"/>
      <c r="K23" s="381"/>
      <c r="L23" s="381"/>
      <c r="M23" s="381"/>
      <c r="N23" s="381"/>
      <c r="O23" s="381"/>
      <c r="P23" s="381"/>
      <c r="Q23" s="266"/>
      <c r="R23" s="20">
        <f>SUM(S23,T23,)</f>
        <v>125</v>
      </c>
      <c r="S23" s="67">
        <v>86</v>
      </c>
      <c r="T23" s="267">
        <v>39</v>
      </c>
      <c r="U23" s="269"/>
      <c r="V23" s="381" t="s">
        <v>512</v>
      </c>
      <c r="W23" s="381"/>
      <c r="X23" s="381"/>
      <c r="Y23" s="381"/>
      <c r="Z23" s="381"/>
      <c r="AA23" s="381"/>
      <c r="AB23" s="381"/>
      <c r="AC23" s="381"/>
      <c r="AD23" s="381"/>
      <c r="AE23" s="381"/>
      <c r="AF23" s="381"/>
      <c r="AG23" s="381"/>
      <c r="AH23" s="381"/>
      <c r="AI23" s="381"/>
      <c r="AJ23" s="336"/>
      <c r="AK23" s="20">
        <f>SUM(AL23,AM23,)</f>
        <v>3</v>
      </c>
      <c r="AL23" s="67">
        <v>3</v>
      </c>
      <c r="AM23" s="67">
        <v>0</v>
      </c>
      <c r="AN23" s="66"/>
    </row>
    <row r="24" spans="2:40" ht="11.25" customHeight="1">
      <c r="B24" s="72"/>
      <c r="C24" s="381" t="s">
        <v>513</v>
      </c>
      <c r="D24" s="381"/>
      <c r="E24" s="381"/>
      <c r="F24" s="381"/>
      <c r="G24" s="381"/>
      <c r="H24" s="381"/>
      <c r="I24" s="381"/>
      <c r="J24" s="381"/>
      <c r="K24" s="381"/>
      <c r="L24" s="381"/>
      <c r="M24" s="381"/>
      <c r="N24" s="381"/>
      <c r="O24" s="381"/>
      <c r="P24" s="381"/>
      <c r="Q24" s="266"/>
      <c r="R24" s="20">
        <f>SUM(S24,T24,)</f>
        <v>108</v>
      </c>
      <c r="S24" s="67">
        <v>84</v>
      </c>
      <c r="T24" s="267">
        <v>24</v>
      </c>
      <c r="U24" s="269"/>
      <c r="V24" s="381" t="s">
        <v>514</v>
      </c>
      <c r="W24" s="381"/>
      <c r="X24" s="381"/>
      <c r="Y24" s="381"/>
      <c r="Z24" s="381"/>
      <c r="AA24" s="381"/>
      <c r="AB24" s="381"/>
      <c r="AC24" s="381"/>
      <c r="AD24" s="381"/>
      <c r="AE24" s="381"/>
      <c r="AF24" s="381"/>
      <c r="AG24" s="381"/>
      <c r="AH24" s="381"/>
      <c r="AI24" s="381"/>
      <c r="AJ24" s="336"/>
      <c r="AK24" s="20">
        <f>SUM(AL24,AM24,)</f>
        <v>3</v>
      </c>
      <c r="AL24" s="67">
        <v>3</v>
      </c>
      <c r="AM24" s="67">
        <v>0</v>
      </c>
      <c r="AN24" s="66"/>
    </row>
    <row r="25" spans="2:40" ht="11.25" customHeight="1">
      <c r="B25" s="72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266"/>
      <c r="T25" s="196"/>
      <c r="U25" s="269"/>
      <c r="V25" s="381"/>
      <c r="W25" s="381"/>
      <c r="X25" s="381"/>
      <c r="Y25" s="381"/>
      <c r="Z25" s="381"/>
      <c r="AA25" s="381"/>
      <c r="AB25" s="381"/>
      <c r="AC25" s="381"/>
      <c r="AD25" s="381"/>
      <c r="AE25" s="381"/>
      <c r="AF25" s="381"/>
      <c r="AG25" s="381"/>
      <c r="AH25" s="381"/>
      <c r="AI25" s="381"/>
      <c r="AJ25" s="336"/>
      <c r="AK25" s="20"/>
      <c r="AL25" s="67"/>
      <c r="AM25" s="67"/>
      <c r="AN25" s="66"/>
    </row>
    <row r="26" spans="2:40" ht="11.25" customHeight="1">
      <c r="B26" s="72"/>
      <c r="C26" s="381" t="s">
        <v>515</v>
      </c>
      <c r="D26" s="381"/>
      <c r="E26" s="381"/>
      <c r="F26" s="381"/>
      <c r="G26" s="381"/>
      <c r="H26" s="381"/>
      <c r="I26" s="381"/>
      <c r="J26" s="381"/>
      <c r="K26" s="381"/>
      <c r="L26" s="381"/>
      <c r="M26" s="381"/>
      <c r="N26" s="381"/>
      <c r="O26" s="381"/>
      <c r="P26" s="381"/>
      <c r="Q26" s="266"/>
      <c r="R26" s="20">
        <f>SUM(S26,T26,)</f>
        <v>93</v>
      </c>
      <c r="S26" s="67">
        <v>46</v>
      </c>
      <c r="T26" s="267">
        <v>47</v>
      </c>
      <c r="U26" s="269"/>
      <c r="V26" s="381" t="s">
        <v>516</v>
      </c>
      <c r="W26" s="381"/>
      <c r="X26" s="381"/>
      <c r="Y26" s="381"/>
      <c r="Z26" s="381"/>
      <c r="AA26" s="381"/>
      <c r="AB26" s="381"/>
      <c r="AC26" s="381"/>
      <c r="AD26" s="381"/>
      <c r="AE26" s="381"/>
      <c r="AF26" s="381"/>
      <c r="AG26" s="381"/>
      <c r="AH26" s="381"/>
      <c r="AI26" s="381"/>
      <c r="AJ26" s="336"/>
      <c r="AK26" s="20">
        <f>SUM(AL26,AM26,)</f>
        <v>3</v>
      </c>
      <c r="AL26" s="67">
        <v>1</v>
      </c>
      <c r="AM26" s="67">
        <v>2</v>
      </c>
      <c r="AN26" s="66"/>
    </row>
    <row r="27" spans="2:40" ht="11.25" customHeight="1">
      <c r="B27" s="72"/>
      <c r="C27" s="381" t="s">
        <v>517</v>
      </c>
      <c r="D27" s="381"/>
      <c r="E27" s="381"/>
      <c r="F27" s="381"/>
      <c r="G27" s="381"/>
      <c r="H27" s="381"/>
      <c r="I27" s="381"/>
      <c r="J27" s="381"/>
      <c r="K27" s="381"/>
      <c r="L27" s="381"/>
      <c r="M27" s="381"/>
      <c r="N27" s="381"/>
      <c r="O27" s="381"/>
      <c r="P27" s="381"/>
      <c r="Q27" s="266"/>
      <c r="R27" s="20">
        <f>SUM(S27,T27,)</f>
        <v>91</v>
      </c>
      <c r="S27" s="67">
        <v>71</v>
      </c>
      <c r="T27" s="267">
        <v>20</v>
      </c>
      <c r="U27" s="269"/>
      <c r="V27" s="381" t="s">
        <v>518</v>
      </c>
      <c r="W27" s="381"/>
      <c r="X27" s="381"/>
      <c r="Y27" s="381"/>
      <c r="Z27" s="381"/>
      <c r="AA27" s="381"/>
      <c r="AB27" s="381"/>
      <c r="AC27" s="381"/>
      <c r="AD27" s="381"/>
      <c r="AE27" s="381"/>
      <c r="AF27" s="381"/>
      <c r="AG27" s="381"/>
      <c r="AH27" s="381"/>
      <c r="AI27" s="381"/>
      <c r="AJ27" s="336"/>
      <c r="AK27" s="20">
        <f>SUM(AL27,AM27,)</f>
        <v>3</v>
      </c>
      <c r="AL27" s="67">
        <v>1</v>
      </c>
      <c r="AM27" s="67">
        <v>2</v>
      </c>
      <c r="AN27" s="66"/>
    </row>
    <row r="28" spans="2:40" ht="11.25" customHeight="1">
      <c r="B28" s="72"/>
      <c r="C28" s="381" t="s">
        <v>519</v>
      </c>
      <c r="D28" s="381"/>
      <c r="E28" s="381"/>
      <c r="F28" s="381"/>
      <c r="G28" s="381"/>
      <c r="H28" s="381"/>
      <c r="I28" s="381"/>
      <c r="J28" s="381"/>
      <c r="K28" s="381"/>
      <c r="L28" s="381"/>
      <c r="M28" s="381"/>
      <c r="N28" s="381"/>
      <c r="O28" s="381"/>
      <c r="P28" s="381"/>
      <c r="Q28" s="266"/>
      <c r="R28" s="20">
        <f>SUM(S28,T28,)</f>
        <v>87</v>
      </c>
      <c r="S28" s="67">
        <v>52</v>
      </c>
      <c r="T28" s="267">
        <v>35</v>
      </c>
      <c r="U28" s="269"/>
      <c r="V28" s="381" t="s">
        <v>520</v>
      </c>
      <c r="W28" s="381"/>
      <c r="X28" s="381"/>
      <c r="Y28" s="381"/>
      <c r="Z28" s="381"/>
      <c r="AA28" s="381"/>
      <c r="AB28" s="381"/>
      <c r="AC28" s="381"/>
      <c r="AD28" s="381"/>
      <c r="AE28" s="381"/>
      <c r="AF28" s="381"/>
      <c r="AG28" s="381"/>
      <c r="AH28" s="381"/>
      <c r="AI28" s="381"/>
      <c r="AJ28" s="336"/>
      <c r="AK28" s="20">
        <f>SUM(AL28,AM28,)</f>
        <v>3</v>
      </c>
      <c r="AL28" s="67">
        <v>3</v>
      </c>
      <c r="AM28" s="67">
        <v>0</v>
      </c>
      <c r="AN28" s="66"/>
    </row>
    <row r="29" spans="2:40" ht="11.25" customHeight="1">
      <c r="B29" s="72"/>
      <c r="C29" s="381" t="s">
        <v>521</v>
      </c>
      <c r="D29" s="381"/>
      <c r="E29" s="381"/>
      <c r="F29" s="381"/>
      <c r="G29" s="381"/>
      <c r="H29" s="381"/>
      <c r="I29" s="381"/>
      <c r="J29" s="381"/>
      <c r="K29" s="381"/>
      <c r="L29" s="381"/>
      <c r="M29" s="381"/>
      <c r="N29" s="381"/>
      <c r="O29" s="381"/>
      <c r="P29" s="381"/>
      <c r="Q29" s="266"/>
      <c r="R29" s="20">
        <f>SUM(S29,T29,)</f>
        <v>83</v>
      </c>
      <c r="S29" s="67">
        <v>51</v>
      </c>
      <c r="T29" s="267">
        <v>32</v>
      </c>
      <c r="U29" s="269"/>
      <c r="V29" s="381" t="s">
        <v>522</v>
      </c>
      <c r="W29" s="381"/>
      <c r="X29" s="381"/>
      <c r="Y29" s="381"/>
      <c r="Z29" s="381"/>
      <c r="AA29" s="381"/>
      <c r="AB29" s="381"/>
      <c r="AC29" s="381"/>
      <c r="AD29" s="381"/>
      <c r="AE29" s="381"/>
      <c r="AF29" s="381"/>
      <c r="AG29" s="381"/>
      <c r="AH29" s="381"/>
      <c r="AI29" s="381"/>
      <c r="AJ29" s="336"/>
      <c r="AK29" s="20">
        <f>SUM(AL29,AM29,)</f>
        <v>2</v>
      </c>
      <c r="AL29" s="67">
        <v>2</v>
      </c>
      <c r="AM29" s="67">
        <v>0</v>
      </c>
      <c r="AN29" s="66"/>
    </row>
    <row r="30" spans="2:40" ht="11.25" customHeight="1">
      <c r="B30" s="72"/>
      <c r="C30" s="381" t="s">
        <v>523</v>
      </c>
      <c r="D30" s="381"/>
      <c r="E30" s="381"/>
      <c r="F30" s="381"/>
      <c r="G30" s="381"/>
      <c r="H30" s="381"/>
      <c r="I30" s="381"/>
      <c r="J30" s="381"/>
      <c r="K30" s="381"/>
      <c r="L30" s="381"/>
      <c r="M30" s="381"/>
      <c r="N30" s="381"/>
      <c r="O30" s="381"/>
      <c r="P30" s="381"/>
      <c r="Q30" s="266"/>
      <c r="R30" s="20">
        <f>SUM(S30,T30,)</f>
        <v>79</v>
      </c>
      <c r="S30" s="67">
        <v>63</v>
      </c>
      <c r="T30" s="267">
        <v>16</v>
      </c>
      <c r="U30" s="269"/>
      <c r="V30" s="381" t="s">
        <v>524</v>
      </c>
      <c r="W30" s="381"/>
      <c r="X30" s="381"/>
      <c r="Y30" s="381"/>
      <c r="Z30" s="381"/>
      <c r="AA30" s="381"/>
      <c r="AB30" s="381"/>
      <c r="AC30" s="381"/>
      <c r="AD30" s="381"/>
      <c r="AE30" s="381"/>
      <c r="AF30" s="381"/>
      <c r="AG30" s="381"/>
      <c r="AH30" s="381"/>
      <c r="AI30" s="381"/>
      <c r="AJ30" s="72"/>
      <c r="AK30" s="20">
        <f>SUM(AL30,AM30,)</f>
        <v>2</v>
      </c>
      <c r="AL30" s="67">
        <v>2</v>
      </c>
      <c r="AM30" s="67">
        <v>0</v>
      </c>
      <c r="AN30" s="66"/>
    </row>
    <row r="31" spans="2:40" ht="11.25" customHeight="1">
      <c r="B31" s="72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266"/>
      <c r="T31" s="196"/>
      <c r="U31" s="269"/>
      <c r="V31" s="381"/>
      <c r="W31" s="381"/>
      <c r="X31" s="381"/>
      <c r="Y31" s="381"/>
      <c r="Z31" s="381"/>
      <c r="AA31" s="381"/>
      <c r="AB31" s="381"/>
      <c r="AC31" s="381"/>
      <c r="AD31" s="381"/>
      <c r="AE31" s="381"/>
      <c r="AF31" s="381"/>
      <c r="AG31" s="381"/>
      <c r="AH31" s="381"/>
      <c r="AI31" s="381"/>
      <c r="AJ31" s="336"/>
      <c r="AK31" s="20"/>
      <c r="AL31" s="67"/>
      <c r="AM31" s="67"/>
      <c r="AN31" s="66"/>
    </row>
    <row r="32" spans="2:40" ht="11.25" customHeight="1">
      <c r="B32" s="72"/>
      <c r="C32" s="381" t="s">
        <v>525</v>
      </c>
      <c r="D32" s="381"/>
      <c r="E32" s="381"/>
      <c r="F32" s="381"/>
      <c r="G32" s="381"/>
      <c r="H32" s="381"/>
      <c r="I32" s="381"/>
      <c r="J32" s="381"/>
      <c r="K32" s="381"/>
      <c r="L32" s="381"/>
      <c r="M32" s="381"/>
      <c r="N32" s="381"/>
      <c r="O32" s="381"/>
      <c r="P32" s="381"/>
      <c r="Q32" s="266"/>
      <c r="R32" s="20">
        <f>SUM(S32,T32,)</f>
        <v>78</v>
      </c>
      <c r="S32" s="67">
        <v>55</v>
      </c>
      <c r="T32" s="267">
        <v>23</v>
      </c>
      <c r="U32" s="269"/>
      <c r="V32" s="381" t="s">
        <v>526</v>
      </c>
      <c r="W32" s="381"/>
      <c r="X32" s="381"/>
      <c r="Y32" s="381"/>
      <c r="Z32" s="381"/>
      <c r="AA32" s="381"/>
      <c r="AB32" s="381"/>
      <c r="AC32" s="381"/>
      <c r="AD32" s="381"/>
      <c r="AE32" s="381"/>
      <c r="AF32" s="381"/>
      <c r="AG32" s="381"/>
      <c r="AH32" s="381"/>
      <c r="AI32" s="381"/>
      <c r="AJ32" s="263"/>
      <c r="AK32" s="21">
        <f>SUM(AL32,AM32,)</f>
        <v>2</v>
      </c>
      <c r="AL32" s="67">
        <v>1</v>
      </c>
      <c r="AM32" s="67">
        <v>1</v>
      </c>
      <c r="AN32" s="66"/>
    </row>
    <row r="33" spans="2:40" ht="11.25" customHeight="1">
      <c r="B33" s="72"/>
      <c r="C33" s="381" t="s">
        <v>527</v>
      </c>
      <c r="D33" s="381"/>
      <c r="E33" s="381"/>
      <c r="F33" s="381"/>
      <c r="G33" s="381"/>
      <c r="H33" s="381"/>
      <c r="I33" s="381"/>
      <c r="J33" s="381"/>
      <c r="K33" s="381"/>
      <c r="L33" s="381"/>
      <c r="M33" s="381"/>
      <c r="N33" s="381"/>
      <c r="O33" s="381"/>
      <c r="P33" s="381"/>
      <c r="Q33" s="266"/>
      <c r="R33" s="20">
        <f>SUM(S33,T33,)</f>
        <v>69</v>
      </c>
      <c r="S33" s="67">
        <v>68</v>
      </c>
      <c r="T33" s="267">
        <v>1</v>
      </c>
      <c r="U33" s="269"/>
      <c r="V33" s="381" t="s">
        <v>528</v>
      </c>
      <c r="W33" s="381"/>
      <c r="X33" s="381"/>
      <c r="Y33" s="381"/>
      <c r="Z33" s="381"/>
      <c r="AA33" s="381"/>
      <c r="AB33" s="381"/>
      <c r="AC33" s="381"/>
      <c r="AD33" s="381"/>
      <c r="AE33" s="381"/>
      <c r="AF33" s="381"/>
      <c r="AG33" s="381"/>
      <c r="AH33" s="381"/>
      <c r="AI33" s="381"/>
      <c r="AJ33" s="263"/>
      <c r="AK33" s="21">
        <f>SUM(AL33,AM33,)</f>
        <v>2</v>
      </c>
      <c r="AL33" s="67">
        <v>1</v>
      </c>
      <c r="AM33" s="67">
        <v>1</v>
      </c>
      <c r="AN33" s="66"/>
    </row>
    <row r="34" spans="2:40" ht="11.25" customHeight="1">
      <c r="B34" s="72"/>
      <c r="C34" s="381" t="s">
        <v>529</v>
      </c>
      <c r="D34" s="381"/>
      <c r="E34" s="381"/>
      <c r="F34" s="381"/>
      <c r="G34" s="381"/>
      <c r="H34" s="381"/>
      <c r="I34" s="381"/>
      <c r="J34" s="381"/>
      <c r="K34" s="381"/>
      <c r="L34" s="381"/>
      <c r="M34" s="381"/>
      <c r="N34" s="381"/>
      <c r="O34" s="381"/>
      <c r="P34" s="381"/>
      <c r="Q34" s="266"/>
      <c r="R34" s="20">
        <f>SUM(S34,T34,)</f>
        <v>59</v>
      </c>
      <c r="S34" s="67">
        <v>37</v>
      </c>
      <c r="T34" s="267">
        <v>22</v>
      </c>
      <c r="U34" s="269"/>
      <c r="V34" s="381" t="s">
        <v>530</v>
      </c>
      <c r="W34" s="381"/>
      <c r="X34" s="381"/>
      <c r="Y34" s="381"/>
      <c r="Z34" s="381"/>
      <c r="AA34" s="381"/>
      <c r="AB34" s="381"/>
      <c r="AC34" s="381"/>
      <c r="AD34" s="381"/>
      <c r="AE34" s="381"/>
      <c r="AF34" s="381"/>
      <c r="AG34" s="381"/>
      <c r="AH34" s="381"/>
      <c r="AI34" s="381"/>
      <c r="AJ34" s="72"/>
      <c r="AK34" s="20">
        <f>SUM(AL34,AM34,)</f>
        <v>2</v>
      </c>
      <c r="AL34" s="67">
        <v>1</v>
      </c>
      <c r="AM34" s="67">
        <v>1</v>
      </c>
      <c r="AN34" s="66"/>
    </row>
    <row r="35" spans="2:40" ht="11.25" customHeight="1">
      <c r="B35" s="72"/>
      <c r="C35" s="381" t="s">
        <v>531</v>
      </c>
      <c r="D35" s="381"/>
      <c r="E35" s="381"/>
      <c r="F35" s="381"/>
      <c r="G35" s="381"/>
      <c r="H35" s="381"/>
      <c r="I35" s="381"/>
      <c r="J35" s="381"/>
      <c r="K35" s="381"/>
      <c r="L35" s="381"/>
      <c r="M35" s="381"/>
      <c r="N35" s="381"/>
      <c r="O35" s="381"/>
      <c r="P35" s="381"/>
      <c r="Q35" s="266"/>
      <c r="R35" s="20">
        <f>SUM(S35,T35,)</f>
        <v>55</v>
      </c>
      <c r="S35" s="67">
        <v>40</v>
      </c>
      <c r="T35" s="267">
        <v>15</v>
      </c>
      <c r="U35" s="269"/>
      <c r="V35" s="381" t="s">
        <v>532</v>
      </c>
      <c r="W35" s="381"/>
      <c r="X35" s="381"/>
      <c r="Y35" s="381"/>
      <c r="Z35" s="381"/>
      <c r="AA35" s="381"/>
      <c r="AB35" s="381"/>
      <c r="AC35" s="381"/>
      <c r="AD35" s="381"/>
      <c r="AE35" s="381"/>
      <c r="AF35" s="381"/>
      <c r="AG35" s="381"/>
      <c r="AH35" s="381"/>
      <c r="AI35" s="381"/>
      <c r="AJ35" s="336"/>
      <c r="AK35" s="20">
        <f>SUM(AL35,AM35,)</f>
        <v>2</v>
      </c>
      <c r="AL35" s="67">
        <v>1</v>
      </c>
      <c r="AM35" s="67">
        <v>1</v>
      </c>
      <c r="AN35" s="66"/>
    </row>
    <row r="36" spans="2:40" ht="11.25" customHeight="1">
      <c r="B36" s="72"/>
      <c r="C36" s="381" t="s">
        <v>533</v>
      </c>
      <c r="D36" s="381"/>
      <c r="E36" s="381"/>
      <c r="F36" s="381"/>
      <c r="G36" s="381"/>
      <c r="H36" s="381"/>
      <c r="I36" s="381"/>
      <c r="J36" s="381"/>
      <c r="K36" s="381"/>
      <c r="L36" s="381"/>
      <c r="M36" s="381"/>
      <c r="N36" s="381"/>
      <c r="O36" s="381"/>
      <c r="P36" s="381"/>
      <c r="Q36" s="266"/>
      <c r="R36" s="20">
        <f>SUM(S36,T36,)</f>
        <v>53</v>
      </c>
      <c r="S36" s="67">
        <v>49</v>
      </c>
      <c r="T36" s="267">
        <v>4</v>
      </c>
      <c r="U36" s="269"/>
      <c r="V36" s="381" t="s">
        <v>534</v>
      </c>
      <c r="W36" s="381"/>
      <c r="X36" s="381"/>
      <c r="Y36" s="381"/>
      <c r="Z36" s="381"/>
      <c r="AA36" s="381"/>
      <c r="AB36" s="381"/>
      <c r="AC36" s="381"/>
      <c r="AD36" s="381"/>
      <c r="AE36" s="381"/>
      <c r="AF36" s="381"/>
      <c r="AG36" s="381"/>
      <c r="AH36" s="381"/>
      <c r="AI36" s="381"/>
      <c r="AJ36" s="263"/>
      <c r="AK36" s="21">
        <f>SUM(AL36,AM36,)</f>
        <v>2</v>
      </c>
      <c r="AL36" s="67">
        <v>1</v>
      </c>
      <c r="AM36" s="67">
        <v>1</v>
      </c>
      <c r="AN36" s="66"/>
    </row>
    <row r="37" spans="2:40" ht="11.25" customHeight="1">
      <c r="B37" s="72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266"/>
      <c r="T37" s="196"/>
      <c r="U37" s="269"/>
      <c r="V37" s="381"/>
      <c r="W37" s="381"/>
      <c r="X37" s="381"/>
      <c r="Y37" s="381"/>
      <c r="Z37" s="381"/>
      <c r="AA37" s="381"/>
      <c r="AB37" s="381"/>
      <c r="AC37" s="381"/>
      <c r="AD37" s="381"/>
      <c r="AE37" s="381"/>
      <c r="AF37" s="381"/>
      <c r="AG37" s="381"/>
      <c r="AH37" s="381"/>
      <c r="AI37" s="381"/>
      <c r="AJ37" s="336"/>
      <c r="AK37" s="20"/>
      <c r="AL37" s="67"/>
      <c r="AM37" s="67"/>
      <c r="AN37" s="66"/>
    </row>
    <row r="38" spans="2:40" ht="11.25" customHeight="1">
      <c r="B38" s="72"/>
      <c r="C38" s="381" t="s">
        <v>535</v>
      </c>
      <c r="D38" s="381"/>
      <c r="E38" s="381"/>
      <c r="F38" s="381"/>
      <c r="G38" s="381"/>
      <c r="H38" s="381"/>
      <c r="I38" s="381"/>
      <c r="J38" s="381"/>
      <c r="K38" s="381"/>
      <c r="L38" s="381"/>
      <c r="M38" s="381"/>
      <c r="N38" s="381"/>
      <c r="O38" s="381"/>
      <c r="P38" s="381"/>
      <c r="Q38" s="266"/>
      <c r="R38" s="20">
        <f>SUM(S38,T38,)</f>
        <v>53</v>
      </c>
      <c r="S38" s="67">
        <v>16</v>
      </c>
      <c r="T38" s="267">
        <v>37</v>
      </c>
      <c r="U38" s="269"/>
      <c r="V38" s="381" t="s">
        <v>536</v>
      </c>
      <c r="W38" s="381"/>
      <c r="X38" s="381"/>
      <c r="Y38" s="381"/>
      <c r="Z38" s="381"/>
      <c r="AA38" s="381"/>
      <c r="AB38" s="381"/>
      <c r="AC38" s="381"/>
      <c r="AD38" s="381"/>
      <c r="AE38" s="381"/>
      <c r="AF38" s="381"/>
      <c r="AG38" s="381"/>
      <c r="AH38" s="381"/>
      <c r="AI38" s="381"/>
      <c r="AJ38" s="263"/>
      <c r="AK38" s="21">
        <f>SUM(AL38,AM38,)</f>
        <v>2</v>
      </c>
      <c r="AL38" s="67">
        <v>1</v>
      </c>
      <c r="AM38" s="67">
        <v>1</v>
      </c>
      <c r="AN38" s="66"/>
    </row>
    <row r="39" spans="2:40" ht="11.25" customHeight="1">
      <c r="B39" s="72"/>
      <c r="C39" s="381" t="s">
        <v>537</v>
      </c>
      <c r="D39" s="381"/>
      <c r="E39" s="381"/>
      <c r="F39" s="381"/>
      <c r="G39" s="381"/>
      <c r="H39" s="381"/>
      <c r="I39" s="381"/>
      <c r="J39" s="381"/>
      <c r="K39" s="381"/>
      <c r="L39" s="381"/>
      <c r="M39" s="381"/>
      <c r="N39" s="381"/>
      <c r="O39" s="381"/>
      <c r="P39" s="381"/>
      <c r="Q39" s="266"/>
      <c r="R39" s="20">
        <f>SUM(S39,T39,)</f>
        <v>43</v>
      </c>
      <c r="S39" s="67">
        <v>12</v>
      </c>
      <c r="T39" s="267">
        <v>31</v>
      </c>
      <c r="U39" s="269"/>
      <c r="V39" s="381" t="s">
        <v>538</v>
      </c>
      <c r="W39" s="381"/>
      <c r="X39" s="381"/>
      <c r="Y39" s="381"/>
      <c r="Z39" s="381"/>
      <c r="AA39" s="381"/>
      <c r="AB39" s="381"/>
      <c r="AC39" s="381"/>
      <c r="AD39" s="381"/>
      <c r="AE39" s="381"/>
      <c r="AF39" s="381"/>
      <c r="AG39" s="381"/>
      <c r="AH39" s="381"/>
      <c r="AI39" s="381"/>
      <c r="AJ39" s="263"/>
      <c r="AK39" s="21">
        <f>SUM(AL39,AM39,)</f>
        <v>2</v>
      </c>
      <c r="AL39" s="239">
        <v>1</v>
      </c>
      <c r="AM39" s="239">
        <v>1</v>
      </c>
      <c r="AN39" s="66"/>
    </row>
    <row r="40" spans="2:40" ht="11.25" customHeight="1">
      <c r="B40" s="72"/>
      <c r="C40" s="381" t="s">
        <v>539</v>
      </c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266"/>
      <c r="R40" s="20">
        <f>SUM(S40,T40,)</f>
        <v>35</v>
      </c>
      <c r="S40" s="67">
        <v>26</v>
      </c>
      <c r="T40" s="267">
        <v>9</v>
      </c>
      <c r="U40" s="269"/>
      <c r="V40" s="381" t="s">
        <v>362</v>
      </c>
      <c r="W40" s="381"/>
      <c r="X40" s="381"/>
      <c r="Y40" s="381"/>
      <c r="Z40" s="381"/>
      <c r="AA40" s="381"/>
      <c r="AB40" s="381"/>
      <c r="AC40" s="381"/>
      <c r="AD40" s="381"/>
      <c r="AE40" s="381"/>
      <c r="AF40" s="381"/>
      <c r="AG40" s="381"/>
      <c r="AH40" s="381"/>
      <c r="AI40" s="381"/>
      <c r="AJ40" s="336"/>
      <c r="AK40" s="20">
        <f>SUM(AL40,AM40,)</f>
        <v>2</v>
      </c>
      <c r="AL40" s="67">
        <v>2</v>
      </c>
      <c r="AM40" s="67">
        <v>0</v>
      </c>
      <c r="AN40" s="66"/>
    </row>
    <row r="41" spans="2:40" ht="11.25" customHeight="1">
      <c r="B41" s="72"/>
      <c r="C41" s="381" t="s">
        <v>494</v>
      </c>
      <c r="D41" s="381"/>
      <c r="E41" s="381"/>
      <c r="F41" s="381"/>
      <c r="G41" s="381"/>
      <c r="H41" s="381"/>
      <c r="I41" s="381"/>
      <c r="J41" s="381"/>
      <c r="K41" s="381"/>
      <c r="L41" s="381"/>
      <c r="M41" s="381"/>
      <c r="N41" s="381"/>
      <c r="O41" s="381"/>
      <c r="P41" s="381"/>
      <c r="Q41" s="266"/>
      <c r="R41" s="20">
        <f>SUM(S41,T41,)</f>
        <v>35</v>
      </c>
      <c r="S41" s="67">
        <v>21</v>
      </c>
      <c r="T41" s="267">
        <v>14</v>
      </c>
      <c r="U41" s="269"/>
      <c r="V41" s="381" t="s">
        <v>380</v>
      </c>
      <c r="W41" s="381"/>
      <c r="X41" s="381"/>
      <c r="Y41" s="381"/>
      <c r="Z41" s="381"/>
      <c r="AA41" s="381"/>
      <c r="AB41" s="381"/>
      <c r="AC41" s="381"/>
      <c r="AD41" s="381"/>
      <c r="AE41" s="381"/>
      <c r="AF41" s="381"/>
      <c r="AG41" s="381"/>
      <c r="AH41" s="381"/>
      <c r="AI41" s="381"/>
      <c r="AJ41" s="263"/>
      <c r="AK41" s="21">
        <f>SUM(AL41,AM41,)</f>
        <v>2</v>
      </c>
      <c r="AL41" s="67">
        <v>1</v>
      </c>
      <c r="AM41" s="67">
        <v>1</v>
      </c>
      <c r="AN41" s="66"/>
    </row>
    <row r="42" spans="2:40" ht="11.25" customHeight="1">
      <c r="B42" s="72"/>
      <c r="C42" s="381" t="s">
        <v>364</v>
      </c>
      <c r="D42" s="381"/>
      <c r="E42" s="381"/>
      <c r="F42" s="381"/>
      <c r="G42" s="381"/>
      <c r="H42" s="381"/>
      <c r="I42" s="381"/>
      <c r="J42" s="381"/>
      <c r="K42" s="381"/>
      <c r="L42" s="381"/>
      <c r="M42" s="381"/>
      <c r="N42" s="381"/>
      <c r="O42" s="381"/>
      <c r="P42" s="381"/>
      <c r="Q42" s="266"/>
      <c r="R42" s="20">
        <f>SUM(S42,T42,)</f>
        <v>35</v>
      </c>
      <c r="S42" s="67">
        <v>20</v>
      </c>
      <c r="T42" s="267">
        <v>15</v>
      </c>
      <c r="U42" s="269"/>
      <c r="V42" s="381" t="s">
        <v>368</v>
      </c>
      <c r="W42" s="381"/>
      <c r="X42" s="381"/>
      <c r="Y42" s="381"/>
      <c r="Z42" s="381"/>
      <c r="AA42" s="381"/>
      <c r="AB42" s="381"/>
      <c r="AC42" s="381"/>
      <c r="AD42" s="381"/>
      <c r="AE42" s="381"/>
      <c r="AF42" s="381"/>
      <c r="AG42" s="381"/>
      <c r="AH42" s="381"/>
      <c r="AI42" s="381"/>
      <c r="AJ42" s="336"/>
      <c r="AK42" s="20">
        <f>SUM(AL42,AM42,)</f>
        <v>2</v>
      </c>
      <c r="AL42" s="239">
        <v>2</v>
      </c>
      <c r="AM42" s="239">
        <v>0</v>
      </c>
      <c r="AN42" s="66"/>
    </row>
    <row r="43" spans="2:40" ht="11.25" customHeight="1">
      <c r="B43" s="72"/>
      <c r="C43" s="381"/>
      <c r="D43" s="381"/>
      <c r="E43" s="381"/>
      <c r="F43" s="381"/>
      <c r="G43" s="381"/>
      <c r="H43" s="381"/>
      <c r="I43" s="381"/>
      <c r="J43" s="381"/>
      <c r="K43" s="381"/>
      <c r="L43" s="381"/>
      <c r="M43" s="381"/>
      <c r="N43" s="381"/>
      <c r="O43" s="381"/>
      <c r="P43" s="381"/>
      <c r="Q43" s="266"/>
      <c r="R43" s="20"/>
      <c r="S43" s="67"/>
      <c r="T43" s="267"/>
      <c r="U43" s="269"/>
      <c r="V43" s="381"/>
      <c r="W43" s="381"/>
      <c r="X43" s="381"/>
      <c r="Y43" s="381"/>
      <c r="Z43" s="381"/>
      <c r="AA43" s="381"/>
      <c r="AB43" s="381"/>
      <c r="AC43" s="381"/>
      <c r="AD43" s="381"/>
      <c r="AE43" s="381"/>
      <c r="AF43" s="381"/>
      <c r="AG43" s="381"/>
      <c r="AH43" s="381"/>
      <c r="AI43" s="381"/>
      <c r="AJ43" s="336"/>
      <c r="AK43" s="20"/>
      <c r="AL43" s="239"/>
      <c r="AM43" s="239"/>
      <c r="AN43" s="66"/>
    </row>
    <row r="44" spans="2:40" ht="11.25" customHeight="1">
      <c r="B44" s="72"/>
      <c r="C44" s="381" t="s">
        <v>367</v>
      </c>
      <c r="D44" s="381"/>
      <c r="E44" s="381"/>
      <c r="F44" s="381"/>
      <c r="G44" s="381"/>
      <c r="H44" s="381"/>
      <c r="I44" s="381"/>
      <c r="J44" s="381"/>
      <c r="K44" s="381"/>
      <c r="L44" s="381"/>
      <c r="M44" s="381"/>
      <c r="N44" s="381"/>
      <c r="O44" s="381"/>
      <c r="P44" s="381"/>
      <c r="Q44" s="266"/>
      <c r="R44" s="20">
        <f>SUM(S44,T44,)</f>
        <v>34</v>
      </c>
      <c r="S44" s="67">
        <v>25</v>
      </c>
      <c r="T44" s="267">
        <v>9</v>
      </c>
      <c r="U44" s="269"/>
      <c r="V44" s="381" t="s">
        <v>495</v>
      </c>
      <c r="W44" s="381"/>
      <c r="X44" s="381"/>
      <c r="Y44" s="381"/>
      <c r="Z44" s="381"/>
      <c r="AA44" s="381"/>
      <c r="AB44" s="381"/>
      <c r="AC44" s="381"/>
      <c r="AD44" s="381"/>
      <c r="AE44" s="381"/>
      <c r="AF44" s="381"/>
      <c r="AG44" s="381"/>
      <c r="AH44" s="381"/>
      <c r="AI44" s="381"/>
      <c r="AJ44" s="263"/>
      <c r="AK44" s="21">
        <f>SUM(AL44,AM44,)</f>
        <v>2</v>
      </c>
      <c r="AL44" s="67">
        <v>1</v>
      </c>
      <c r="AM44" s="67">
        <v>1</v>
      </c>
      <c r="AN44" s="66"/>
    </row>
    <row r="45" spans="2:40" ht="11.25" customHeight="1">
      <c r="B45" s="72"/>
      <c r="C45" s="381" t="s">
        <v>366</v>
      </c>
      <c r="D45" s="381"/>
      <c r="E45" s="381"/>
      <c r="F45" s="381"/>
      <c r="G45" s="381"/>
      <c r="H45" s="381"/>
      <c r="I45" s="381"/>
      <c r="J45" s="381"/>
      <c r="K45" s="381"/>
      <c r="L45" s="381"/>
      <c r="M45" s="381"/>
      <c r="N45" s="381"/>
      <c r="O45" s="381"/>
      <c r="P45" s="381"/>
      <c r="Q45" s="266"/>
      <c r="R45" s="20">
        <f>SUM(S45,T45,)</f>
        <v>32</v>
      </c>
      <c r="S45" s="67">
        <v>14</v>
      </c>
      <c r="T45" s="267">
        <v>18</v>
      </c>
      <c r="U45" s="269"/>
      <c r="V45" s="381" t="s">
        <v>493</v>
      </c>
      <c r="W45" s="381"/>
      <c r="X45" s="381"/>
      <c r="Y45" s="381"/>
      <c r="Z45" s="381"/>
      <c r="AA45" s="381"/>
      <c r="AB45" s="381"/>
      <c r="AC45" s="381"/>
      <c r="AD45" s="381"/>
      <c r="AE45" s="381"/>
      <c r="AF45" s="381"/>
      <c r="AG45" s="381"/>
      <c r="AH45" s="381"/>
      <c r="AI45" s="381"/>
      <c r="AJ45" s="72"/>
      <c r="AK45" s="20">
        <f>SUM(AL45,AM45,)</f>
        <v>2</v>
      </c>
      <c r="AL45" s="67">
        <v>2</v>
      </c>
      <c r="AM45" s="67">
        <v>0</v>
      </c>
      <c r="AN45" s="66"/>
    </row>
    <row r="46" spans="2:40" ht="11.25" customHeight="1">
      <c r="B46" s="72"/>
      <c r="C46" s="381" t="s">
        <v>365</v>
      </c>
      <c r="D46" s="381"/>
      <c r="E46" s="381"/>
      <c r="F46" s="381"/>
      <c r="G46" s="381"/>
      <c r="H46" s="381"/>
      <c r="I46" s="381"/>
      <c r="J46" s="381"/>
      <c r="K46" s="381"/>
      <c r="L46" s="381"/>
      <c r="M46" s="381"/>
      <c r="N46" s="381"/>
      <c r="O46" s="381"/>
      <c r="P46" s="381"/>
      <c r="Q46" s="266"/>
      <c r="R46" s="20">
        <f>SUM(S46,T46,)</f>
        <v>31</v>
      </c>
      <c r="S46" s="67">
        <v>25</v>
      </c>
      <c r="T46" s="267">
        <v>6</v>
      </c>
      <c r="U46" s="269"/>
      <c r="V46" s="543" t="s">
        <v>363</v>
      </c>
      <c r="W46" s="543"/>
      <c r="X46" s="543"/>
      <c r="Y46" s="543"/>
      <c r="Z46" s="543"/>
      <c r="AA46" s="543"/>
      <c r="AB46" s="543"/>
      <c r="AC46" s="543"/>
      <c r="AD46" s="543"/>
      <c r="AE46" s="543"/>
      <c r="AF46" s="543"/>
      <c r="AG46" s="543"/>
      <c r="AH46" s="543"/>
      <c r="AI46" s="543"/>
      <c r="AJ46" s="263"/>
      <c r="AK46" s="21">
        <f>SUM(AL46,AM46,)</f>
        <v>1</v>
      </c>
      <c r="AL46" s="67">
        <v>1</v>
      </c>
      <c r="AM46" s="67">
        <v>0</v>
      </c>
      <c r="AN46" s="66"/>
    </row>
    <row r="47" spans="2:40" ht="11.25" customHeight="1">
      <c r="B47" s="72"/>
      <c r="C47" s="381" t="s">
        <v>540</v>
      </c>
      <c r="D47" s="381"/>
      <c r="E47" s="381"/>
      <c r="F47" s="381"/>
      <c r="G47" s="381"/>
      <c r="H47" s="381"/>
      <c r="I47" s="381"/>
      <c r="J47" s="381"/>
      <c r="K47" s="381"/>
      <c r="L47" s="381"/>
      <c r="M47" s="381"/>
      <c r="N47" s="381"/>
      <c r="O47" s="381"/>
      <c r="P47" s="381"/>
      <c r="Q47" s="266"/>
      <c r="R47" s="20">
        <f>SUM(S47,T47,)</f>
        <v>29</v>
      </c>
      <c r="S47" s="67">
        <v>2</v>
      </c>
      <c r="T47" s="267">
        <v>27</v>
      </c>
      <c r="U47" s="269"/>
      <c r="V47" s="543" t="s">
        <v>541</v>
      </c>
      <c r="W47" s="543"/>
      <c r="X47" s="543"/>
      <c r="Y47" s="543"/>
      <c r="Z47" s="543"/>
      <c r="AA47" s="543"/>
      <c r="AB47" s="543"/>
      <c r="AC47" s="543"/>
      <c r="AD47" s="543"/>
      <c r="AE47" s="543"/>
      <c r="AF47" s="543"/>
      <c r="AG47" s="543"/>
      <c r="AH47" s="543"/>
      <c r="AI47" s="543"/>
      <c r="AJ47" s="337"/>
      <c r="AK47" s="338">
        <f>SUM(AL47,AM47,)</f>
        <v>1</v>
      </c>
      <c r="AL47" s="339">
        <v>1</v>
      </c>
      <c r="AM47" s="67">
        <v>0</v>
      </c>
      <c r="AN47" s="66"/>
    </row>
    <row r="48" spans="2:40" ht="11.25" customHeight="1">
      <c r="B48" s="72"/>
      <c r="C48" s="381" t="s">
        <v>542</v>
      </c>
      <c r="D48" s="381"/>
      <c r="E48" s="381"/>
      <c r="F48" s="381"/>
      <c r="G48" s="381"/>
      <c r="H48" s="381"/>
      <c r="I48" s="381"/>
      <c r="J48" s="381"/>
      <c r="K48" s="381"/>
      <c r="L48" s="381"/>
      <c r="M48" s="381"/>
      <c r="N48" s="381"/>
      <c r="O48" s="381"/>
      <c r="P48" s="381"/>
      <c r="Q48" s="266"/>
      <c r="R48" s="20">
        <f>SUM(S48,T48,)</f>
        <v>24</v>
      </c>
      <c r="S48" s="67">
        <v>16</v>
      </c>
      <c r="T48" s="267">
        <v>8</v>
      </c>
      <c r="U48" s="269"/>
      <c r="V48" s="381" t="s">
        <v>543</v>
      </c>
      <c r="W48" s="381"/>
      <c r="X48" s="381"/>
      <c r="Y48" s="381"/>
      <c r="Z48" s="381"/>
      <c r="AA48" s="381"/>
      <c r="AB48" s="381"/>
      <c r="AC48" s="381"/>
      <c r="AD48" s="381"/>
      <c r="AE48" s="381"/>
      <c r="AF48" s="381"/>
      <c r="AG48" s="381"/>
      <c r="AH48" s="381"/>
      <c r="AI48" s="381"/>
      <c r="AJ48" s="266"/>
      <c r="AK48" s="21">
        <f>SUM(AL48,AM48,)</f>
        <v>1</v>
      </c>
      <c r="AL48" s="67">
        <v>1</v>
      </c>
      <c r="AM48" s="67">
        <v>0</v>
      </c>
      <c r="AN48" s="66"/>
    </row>
    <row r="49" spans="2:40" ht="11.25" customHeight="1">
      <c r="B49" s="72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266"/>
      <c r="T49" s="196"/>
      <c r="U49" s="269"/>
      <c r="V49" s="381"/>
      <c r="W49" s="381"/>
      <c r="X49" s="381"/>
      <c r="Y49" s="381"/>
      <c r="Z49" s="381"/>
      <c r="AA49" s="381"/>
      <c r="AB49" s="381"/>
      <c r="AC49" s="381"/>
      <c r="AD49" s="381"/>
      <c r="AE49" s="381"/>
      <c r="AF49" s="381"/>
      <c r="AG49" s="381"/>
      <c r="AH49" s="381"/>
      <c r="AI49" s="381"/>
      <c r="AJ49" s="75"/>
      <c r="AN49" s="66"/>
    </row>
    <row r="50" spans="2:40" ht="11.25" customHeight="1">
      <c r="B50" s="72"/>
      <c r="C50" s="381" t="s">
        <v>544</v>
      </c>
      <c r="D50" s="381"/>
      <c r="E50" s="381"/>
      <c r="F50" s="381"/>
      <c r="G50" s="381"/>
      <c r="H50" s="381"/>
      <c r="I50" s="381"/>
      <c r="J50" s="381"/>
      <c r="K50" s="381"/>
      <c r="L50" s="381"/>
      <c r="M50" s="381"/>
      <c r="N50" s="381"/>
      <c r="O50" s="381"/>
      <c r="P50" s="381"/>
      <c r="Q50" s="266"/>
      <c r="R50" s="20">
        <f>SUM(S50,T50,)</f>
        <v>23</v>
      </c>
      <c r="S50" s="67">
        <v>17</v>
      </c>
      <c r="T50" s="267">
        <v>6</v>
      </c>
      <c r="U50" s="269"/>
      <c r="V50" s="543" t="s">
        <v>545</v>
      </c>
      <c r="W50" s="543"/>
      <c r="X50" s="543"/>
      <c r="Y50" s="543"/>
      <c r="Z50" s="543"/>
      <c r="AA50" s="543"/>
      <c r="AB50" s="543"/>
      <c r="AC50" s="543"/>
      <c r="AD50" s="543"/>
      <c r="AE50" s="543"/>
      <c r="AF50" s="543"/>
      <c r="AG50" s="543"/>
      <c r="AH50" s="543"/>
      <c r="AI50" s="543"/>
      <c r="AJ50" s="263"/>
      <c r="AK50" s="21">
        <f aca="true" t="shared" si="0" ref="AK50:AK55">SUM(AL50,AM50,)</f>
        <v>1</v>
      </c>
      <c r="AL50" s="67">
        <v>1</v>
      </c>
      <c r="AM50" s="67">
        <v>0</v>
      </c>
      <c r="AN50" s="24"/>
    </row>
    <row r="51" spans="2:40" ht="11.25" customHeight="1">
      <c r="B51" s="72"/>
      <c r="C51" s="381" t="s">
        <v>546</v>
      </c>
      <c r="D51" s="381"/>
      <c r="E51" s="381"/>
      <c r="F51" s="381"/>
      <c r="G51" s="381"/>
      <c r="H51" s="381"/>
      <c r="I51" s="381"/>
      <c r="J51" s="381"/>
      <c r="K51" s="381"/>
      <c r="L51" s="381"/>
      <c r="M51" s="381"/>
      <c r="N51" s="381"/>
      <c r="O51" s="381"/>
      <c r="P51" s="381"/>
      <c r="Q51" s="266"/>
      <c r="R51" s="20">
        <f>SUM(S51,T51,)</f>
        <v>20</v>
      </c>
      <c r="S51" s="67">
        <v>17</v>
      </c>
      <c r="T51" s="267">
        <v>3</v>
      </c>
      <c r="U51" s="269"/>
      <c r="V51" s="381" t="s">
        <v>547</v>
      </c>
      <c r="W51" s="381"/>
      <c r="X51" s="381"/>
      <c r="Y51" s="381"/>
      <c r="Z51" s="381"/>
      <c r="AA51" s="381"/>
      <c r="AB51" s="381"/>
      <c r="AC51" s="381"/>
      <c r="AD51" s="381"/>
      <c r="AE51" s="381"/>
      <c r="AF51" s="381"/>
      <c r="AG51" s="381"/>
      <c r="AH51" s="381"/>
      <c r="AI51" s="381"/>
      <c r="AJ51" s="75"/>
      <c r="AK51" s="21">
        <f t="shared" si="0"/>
        <v>1</v>
      </c>
      <c r="AL51" s="67">
        <v>0</v>
      </c>
      <c r="AM51" s="67">
        <v>1</v>
      </c>
      <c r="AN51" s="66"/>
    </row>
    <row r="52" spans="2:40" ht="11.25" customHeight="1">
      <c r="B52" s="72"/>
      <c r="C52" s="381" t="s">
        <v>548</v>
      </c>
      <c r="D52" s="381"/>
      <c r="E52" s="381"/>
      <c r="F52" s="381"/>
      <c r="G52" s="381"/>
      <c r="H52" s="381"/>
      <c r="I52" s="381"/>
      <c r="J52" s="381"/>
      <c r="K52" s="381"/>
      <c r="L52" s="381"/>
      <c r="M52" s="381"/>
      <c r="N52" s="381"/>
      <c r="O52" s="381"/>
      <c r="P52" s="381"/>
      <c r="Q52" s="266"/>
      <c r="R52" s="20">
        <f>SUM(S52,T52,)</f>
        <v>18</v>
      </c>
      <c r="S52" s="67">
        <v>7</v>
      </c>
      <c r="T52" s="267">
        <v>11</v>
      </c>
      <c r="U52" s="269"/>
      <c r="V52" s="381" t="s">
        <v>549</v>
      </c>
      <c r="W52" s="381"/>
      <c r="X52" s="381"/>
      <c r="Y52" s="381"/>
      <c r="Z52" s="381"/>
      <c r="AA52" s="381"/>
      <c r="AB52" s="381"/>
      <c r="AC52" s="381"/>
      <c r="AD52" s="381"/>
      <c r="AE52" s="381"/>
      <c r="AF52" s="381"/>
      <c r="AG52" s="381"/>
      <c r="AH52" s="381"/>
      <c r="AI52" s="381"/>
      <c r="AJ52" s="263"/>
      <c r="AK52" s="21">
        <f t="shared" si="0"/>
        <v>1</v>
      </c>
      <c r="AL52" s="67">
        <v>1</v>
      </c>
      <c r="AM52" s="67">
        <v>0</v>
      </c>
      <c r="AN52" s="66"/>
    </row>
    <row r="53" spans="2:40" ht="11.25" customHeight="1">
      <c r="B53" s="72"/>
      <c r="C53" s="381" t="s">
        <v>550</v>
      </c>
      <c r="D53" s="381"/>
      <c r="E53" s="381"/>
      <c r="F53" s="381"/>
      <c r="G53" s="381"/>
      <c r="H53" s="381"/>
      <c r="I53" s="381"/>
      <c r="J53" s="381"/>
      <c r="K53" s="381"/>
      <c r="L53" s="381"/>
      <c r="M53" s="381"/>
      <c r="N53" s="381"/>
      <c r="O53" s="381"/>
      <c r="P53" s="381"/>
      <c r="Q53" s="266"/>
      <c r="R53" s="20">
        <f>SUM(S53,T53,)</f>
        <v>15</v>
      </c>
      <c r="S53" s="67">
        <v>11</v>
      </c>
      <c r="T53" s="267">
        <v>4</v>
      </c>
      <c r="U53" s="269"/>
      <c r="V53" s="381" t="s">
        <v>551</v>
      </c>
      <c r="W53" s="381"/>
      <c r="X53" s="381"/>
      <c r="Y53" s="381"/>
      <c r="Z53" s="381"/>
      <c r="AA53" s="381"/>
      <c r="AB53" s="381"/>
      <c r="AC53" s="381"/>
      <c r="AD53" s="381"/>
      <c r="AE53" s="381"/>
      <c r="AF53" s="381"/>
      <c r="AG53" s="381"/>
      <c r="AH53" s="381"/>
      <c r="AI53" s="381"/>
      <c r="AJ53" s="263"/>
      <c r="AK53" s="21">
        <f t="shared" si="0"/>
        <v>1</v>
      </c>
      <c r="AL53" s="239">
        <v>1</v>
      </c>
      <c r="AM53" s="239">
        <v>0</v>
      </c>
      <c r="AN53" s="66"/>
    </row>
    <row r="54" spans="2:40" ht="11.25" customHeight="1">
      <c r="B54" s="72"/>
      <c r="C54" s="381" t="s">
        <v>552</v>
      </c>
      <c r="D54" s="381"/>
      <c r="E54" s="381"/>
      <c r="F54" s="381"/>
      <c r="G54" s="381"/>
      <c r="H54" s="381"/>
      <c r="I54" s="381"/>
      <c r="J54" s="381"/>
      <c r="K54" s="381"/>
      <c r="L54" s="381"/>
      <c r="M54" s="381"/>
      <c r="N54" s="381"/>
      <c r="O54" s="381"/>
      <c r="P54" s="381"/>
      <c r="Q54" s="266"/>
      <c r="R54" s="20">
        <f>SUM(S54,T54,)</f>
        <v>14</v>
      </c>
      <c r="S54" s="67">
        <v>14</v>
      </c>
      <c r="T54" s="267">
        <v>0</v>
      </c>
      <c r="U54" s="269"/>
      <c r="V54" s="381" t="s">
        <v>553</v>
      </c>
      <c r="W54" s="381"/>
      <c r="X54" s="381"/>
      <c r="Y54" s="381"/>
      <c r="Z54" s="381"/>
      <c r="AA54" s="381"/>
      <c r="AB54" s="381"/>
      <c r="AC54" s="381"/>
      <c r="AD54" s="381"/>
      <c r="AE54" s="381"/>
      <c r="AF54" s="381"/>
      <c r="AG54" s="381"/>
      <c r="AH54" s="381"/>
      <c r="AI54" s="381"/>
      <c r="AJ54" s="75"/>
      <c r="AK54" s="21">
        <f t="shared" si="0"/>
        <v>1</v>
      </c>
      <c r="AL54" s="239">
        <v>0</v>
      </c>
      <c r="AM54" s="239">
        <v>1</v>
      </c>
      <c r="AN54" s="66"/>
    </row>
    <row r="55" spans="2:40" ht="11.25" customHeight="1">
      <c r="B55" s="72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266"/>
      <c r="T55" s="196"/>
      <c r="U55" s="269"/>
      <c r="V55" s="381" t="s">
        <v>554</v>
      </c>
      <c r="W55" s="381"/>
      <c r="X55" s="381"/>
      <c r="Y55" s="381"/>
      <c r="Z55" s="381"/>
      <c r="AA55" s="381"/>
      <c r="AB55" s="381"/>
      <c r="AC55" s="381"/>
      <c r="AD55" s="381"/>
      <c r="AE55" s="381"/>
      <c r="AF55" s="381"/>
      <c r="AG55" s="381"/>
      <c r="AH55" s="381"/>
      <c r="AI55" s="381"/>
      <c r="AJ55" s="337"/>
      <c r="AK55" s="338">
        <f t="shared" si="0"/>
        <v>1</v>
      </c>
      <c r="AL55" s="339">
        <v>1</v>
      </c>
      <c r="AM55" s="67">
        <v>0</v>
      </c>
      <c r="AN55" s="66"/>
    </row>
    <row r="56" spans="2:40" ht="11.25" customHeight="1">
      <c r="B56" s="72"/>
      <c r="C56" s="381" t="s">
        <v>555</v>
      </c>
      <c r="D56" s="381"/>
      <c r="E56" s="381"/>
      <c r="F56" s="381"/>
      <c r="G56" s="381"/>
      <c r="H56" s="381"/>
      <c r="I56" s="381"/>
      <c r="J56" s="381"/>
      <c r="K56" s="381"/>
      <c r="L56" s="381"/>
      <c r="M56" s="381"/>
      <c r="N56" s="381"/>
      <c r="O56" s="381"/>
      <c r="P56" s="381"/>
      <c r="Q56" s="266"/>
      <c r="R56" s="20">
        <f>SUM(S56,T56,)</f>
        <v>13</v>
      </c>
      <c r="S56" s="67">
        <v>6</v>
      </c>
      <c r="T56" s="267">
        <v>7</v>
      </c>
      <c r="U56" s="269"/>
      <c r="V56" s="381" t="s">
        <v>556</v>
      </c>
      <c r="W56" s="381"/>
      <c r="X56" s="381"/>
      <c r="Y56" s="381"/>
      <c r="Z56" s="381"/>
      <c r="AA56" s="381"/>
      <c r="AB56" s="381"/>
      <c r="AC56" s="381"/>
      <c r="AD56" s="381"/>
      <c r="AE56" s="381"/>
      <c r="AF56" s="381"/>
      <c r="AG56" s="381"/>
      <c r="AH56" s="381"/>
      <c r="AI56" s="381"/>
      <c r="AJ56" s="263"/>
      <c r="AK56" s="21">
        <f aca="true" t="shared" si="1" ref="AK56:AK71">SUM(AL56,AM56,)</f>
        <v>1</v>
      </c>
      <c r="AL56" s="67">
        <v>1</v>
      </c>
      <c r="AM56" s="67">
        <v>0</v>
      </c>
      <c r="AN56" s="66"/>
    </row>
    <row r="57" spans="2:40" ht="11.25" customHeight="1">
      <c r="B57" s="72"/>
      <c r="C57" s="381" t="s">
        <v>557</v>
      </c>
      <c r="D57" s="381"/>
      <c r="E57" s="381"/>
      <c r="F57" s="381"/>
      <c r="G57" s="381"/>
      <c r="H57" s="381"/>
      <c r="I57" s="381"/>
      <c r="J57" s="381"/>
      <c r="K57" s="381"/>
      <c r="L57" s="381"/>
      <c r="M57" s="381"/>
      <c r="N57" s="381"/>
      <c r="O57" s="381"/>
      <c r="P57" s="381"/>
      <c r="Q57" s="263"/>
      <c r="R57" s="20">
        <f>SUM(S57,T57,)</f>
        <v>12</v>
      </c>
      <c r="S57" s="67">
        <v>6</v>
      </c>
      <c r="T57" s="267">
        <v>6</v>
      </c>
      <c r="U57" s="269"/>
      <c r="V57" s="381" t="s">
        <v>558</v>
      </c>
      <c r="W57" s="381"/>
      <c r="X57" s="381"/>
      <c r="Y57" s="381"/>
      <c r="Z57" s="381"/>
      <c r="AA57" s="381"/>
      <c r="AB57" s="381"/>
      <c r="AC57" s="381"/>
      <c r="AD57" s="381"/>
      <c r="AE57" s="381"/>
      <c r="AF57" s="381"/>
      <c r="AG57" s="381"/>
      <c r="AH57" s="381"/>
      <c r="AI57" s="381"/>
      <c r="AJ57" s="263"/>
      <c r="AK57" s="21">
        <f t="shared" si="1"/>
        <v>1</v>
      </c>
      <c r="AL57" s="67">
        <v>1</v>
      </c>
      <c r="AM57" s="67">
        <v>0</v>
      </c>
      <c r="AN57" s="66"/>
    </row>
    <row r="58" spans="2:40" ht="11.25" customHeight="1">
      <c r="B58" s="72"/>
      <c r="C58" s="381" t="s">
        <v>559</v>
      </c>
      <c r="D58" s="381"/>
      <c r="E58" s="381"/>
      <c r="F58" s="381"/>
      <c r="G58" s="381"/>
      <c r="H58" s="381"/>
      <c r="I58" s="381"/>
      <c r="J58" s="381"/>
      <c r="K58" s="381"/>
      <c r="L58" s="381"/>
      <c r="M58" s="381"/>
      <c r="N58" s="381"/>
      <c r="O58" s="381"/>
      <c r="P58" s="381"/>
      <c r="Q58" s="266"/>
      <c r="R58" s="20">
        <f>SUM(S58,T58,)</f>
        <v>11</v>
      </c>
      <c r="S58" s="67">
        <v>2</v>
      </c>
      <c r="T58" s="267">
        <v>9</v>
      </c>
      <c r="U58" s="269"/>
      <c r="V58" s="381" t="s">
        <v>560</v>
      </c>
      <c r="W58" s="381"/>
      <c r="X58" s="381"/>
      <c r="Y58" s="381"/>
      <c r="Z58" s="381"/>
      <c r="AA58" s="381"/>
      <c r="AB58" s="381"/>
      <c r="AC58" s="381"/>
      <c r="AD58" s="381"/>
      <c r="AE58" s="381"/>
      <c r="AF58" s="381"/>
      <c r="AG58" s="381"/>
      <c r="AH58" s="381"/>
      <c r="AI58" s="381"/>
      <c r="AJ58" s="263"/>
      <c r="AK58" s="21">
        <f t="shared" si="1"/>
        <v>1</v>
      </c>
      <c r="AL58" s="67">
        <v>1</v>
      </c>
      <c r="AM58" s="67">
        <v>0</v>
      </c>
      <c r="AN58" s="66"/>
    </row>
    <row r="59" spans="2:40" ht="11.25" customHeight="1">
      <c r="B59" s="72"/>
      <c r="C59" s="381" t="s">
        <v>561</v>
      </c>
      <c r="D59" s="381"/>
      <c r="E59" s="381"/>
      <c r="F59" s="381"/>
      <c r="G59" s="381"/>
      <c r="H59" s="381"/>
      <c r="I59" s="381"/>
      <c r="J59" s="381"/>
      <c r="K59" s="381"/>
      <c r="L59" s="381"/>
      <c r="M59" s="381"/>
      <c r="N59" s="381"/>
      <c r="O59" s="381"/>
      <c r="P59" s="381"/>
      <c r="Q59" s="266"/>
      <c r="R59" s="20">
        <f>SUM(S59,T59,)</f>
        <v>11</v>
      </c>
      <c r="S59" s="67">
        <v>7</v>
      </c>
      <c r="T59" s="267">
        <v>4</v>
      </c>
      <c r="U59" s="269"/>
      <c r="V59" s="381" t="s">
        <v>562</v>
      </c>
      <c r="W59" s="381"/>
      <c r="X59" s="381"/>
      <c r="Y59" s="381"/>
      <c r="Z59" s="381"/>
      <c r="AA59" s="381"/>
      <c r="AB59" s="381"/>
      <c r="AC59" s="381"/>
      <c r="AD59" s="381"/>
      <c r="AE59" s="381"/>
      <c r="AF59" s="381"/>
      <c r="AG59" s="381"/>
      <c r="AH59" s="381"/>
      <c r="AI59" s="381"/>
      <c r="AJ59" s="263"/>
      <c r="AK59" s="21">
        <f t="shared" si="1"/>
        <v>1</v>
      </c>
      <c r="AL59" s="67">
        <v>0</v>
      </c>
      <c r="AM59" s="67">
        <v>1</v>
      </c>
      <c r="AN59" s="66"/>
    </row>
    <row r="60" spans="2:40" ht="11.25" customHeight="1">
      <c r="B60" s="72"/>
      <c r="C60" s="381" t="s">
        <v>563</v>
      </c>
      <c r="D60" s="381"/>
      <c r="E60" s="381"/>
      <c r="F60" s="381"/>
      <c r="G60" s="381"/>
      <c r="H60" s="381"/>
      <c r="I60" s="381"/>
      <c r="J60" s="381"/>
      <c r="K60" s="381"/>
      <c r="L60" s="381"/>
      <c r="M60" s="381"/>
      <c r="N60" s="381"/>
      <c r="O60" s="381"/>
      <c r="P60" s="381"/>
      <c r="Q60" s="266"/>
      <c r="R60" s="20">
        <f>SUM(S60,T60,)</f>
        <v>10</v>
      </c>
      <c r="S60" s="67">
        <v>10</v>
      </c>
      <c r="T60" s="267">
        <v>0</v>
      </c>
      <c r="U60" s="269"/>
      <c r="V60" s="543" t="s">
        <v>564</v>
      </c>
      <c r="W60" s="543"/>
      <c r="X60" s="543"/>
      <c r="Y60" s="543"/>
      <c r="Z60" s="543"/>
      <c r="AA60" s="543"/>
      <c r="AB60" s="543"/>
      <c r="AC60" s="543"/>
      <c r="AD60" s="543"/>
      <c r="AE60" s="543"/>
      <c r="AF60" s="543"/>
      <c r="AG60" s="543"/>
      <c r="AH60" s="543"/>
      <c r="AI60" s="543"/>
      <c r="AJ60" s="263"/>
      <c r="AK60" s="338">
        <f t="shared" si="1"/>
        <v>1</v>
      </c>
      <c r="AL60" s="339">
        <v>1</v>
      </c>
      <c r="AM60" s="67">
        <v>0</v>
      </c>
      <c r="AN60" s="66"/>
    </row>
    <row r="61" spans="2:40" ht="11.25" customHeight="1">
      <c r="B61" s="72"/>
      <c r="C61" s="381"/>
      <c r="D61" s="381"/>
      <c r="E61" s="381"/>
      <c r="F61" s="381"/>
      <c r="G61" s="381"/>
      <c r="H61" s="381"/>
      <c r="I61" s="381"/>
      <c r="J61" s="381"/>
      <c r="K61" s="381"/>
      <c r="L61" s="381"/>
      <c r="M61" s="381"/>
      <c r="N61" s="381"/>
      <c r="O61" s="381"/>
      <c r="P61" s="381"/>
      <c r="Q61" s="266"/>
      <c r="R61" s="20"/>
      <c r="S61" s="67"/>
      <c r="T61" s="267"/>
      <c r="U61" s="269"/>
      <c r="V61" s="543" t="s">
        <v>565</v>
      </c>
      <c r="W61" s="543"/>
      <c r="X61" s="543"/>
      <c r="Y61" s="543"/>
      <c r="Z61" s="543"/>
      <c r="AA61" s="543"/>
      <c r="AB61" s="543"/>
      <c r="AC61" s="543"/>
      <c r="AD61" s="543"/>
      <c r="AE61" s="543"/>
      <c r="AF61" s="543"/>
      <c r="AG61" s="543"/>
      <c r="AH61" s="543"/>
      <c r="AI61" s="543"/>
      <c r="AJ61" s="263"/>
      <c r="AK61" s="21">
        <f t="shared" si="1"/>
        <v>1</v>
      </c>
      <c r="AL61" s="239">
        <v>1</v>
      </c>
      <c r="AM61" s="239">
        <v>0</v>
      </c>
      <c r="AN61" s="66"/>
    </row>
    <row r="62" spans="1:40" ht="11.25" customHeight="1">
      <c r="A62" s="72"/>
      <c r="B62" s="72"/>
      <c r="C62" s="381" t="s">
        <v>566</v>
      </c>
      <c r="D62" s="381"/>
      <c r="E62" s="381"/>
      <c r="F62" s="381"/>
      <c r="G62" s="381"/>
      <c r="H62" s="381"/>
      <c r="I62" s="381"/>
      <c r="J62" s="381"/>
      <c r="K62" s="381"/>
      <c r="L62" s="381"/>
      <c r="M62" s="381"/>
      <c r="N62" s="381"/>
      <c r="O62" s="381"/>
      <c r="P62" s="381"/>
      <c r="Q62" s="266"/>
      <c r="R62" s="20">
        <f>SUM(S62,T62,)</f>
        <v>10</v>
      </c>
      <c r="S62" s="67">
        <v>3</v>
      </c>
      <c r="T62" s="267">
        <v>7</v>
      </c>
      <c r="U62" s="269"/>
      <c r="V62" s="543" t="s">
        <v>567</v>
      </c>
      <c r="W62" s="543"/>
      <c r="X62" s="543"/>
      <c r="Y62" s="543"/>
      <c r="Z62" s="543"/>
      <c r="AA62" s="543"/>
      <c r="AB62" s="543"/>
      <c r="AC62" s="543"/>
      <c r="AD62" s="543"/>
      <c r="AE62" s="543"/>
      <c r="AF62" s="543"/>
      <c r="AG62" s="543"/>
      <c r="AH62" s="543"/>
      <c r="AI62" s="543"/>
      <c r="AJ62" s="263"/>
      <c r="AK62" s="21">
        <f t="shared" si="1"/>
        <v>1</v>
      </c>
      <c r="AL62" s="67">
        <v>1</v>
      </c>
      <c r="AM62" s="67">
        <v>0</v>
      </c>
      <c r="AN62" s="66"/>
    </row>
    <row r="63" spans="1:40" ht="11.25" customHeight="1">
      <c r="A63" s="72"/>
      <c r="B63" s="72"/>
      <c r="C63" s="381" t="s">
        <v>568</v>
      </c>
      <c r="D63" s="381"/>
      <c r="E63" s="381"/>
      <c r="F63" s="381"/>
      <c r="G63" s="381"/>
      <c r="H63" s="381"/>
      <c r="I63" s="381"/>
      <c r="J63" s="381"/>
      <c r="K63" s="381"/>
      <c r="L63" s="381"/>
      <c r="M63" s="381"/>
      <c r="N63" s="381"/>
      <c r="O63" s="381"/>
      <c r="P63" s="381"/>
      <c r="Q63" s="263"/>
      <c r="R63" s="21">
        <f>SUM(S63,T63,)</f>
        <v>8</v>
      </c>
      <c r="S63" s="67">
        <v>2</v>
      </c>
      <c r="T63" s="267">
        <v>6</v>
      </c>
      <c r="U63" s="269"/>
      <c r="V63" s="381" t="s">
        <v>569</v>
      </c>
      <c r="W63" s="381"/>
      <c r="X63" s="381"/>
      <c r="Y63" s="381"/>
      <c r="Z63" s="381"/>
      <c r="AA63" s="381"/>
      <c r="AB63" s="381"/>
      <c r="AC63" s="381"/>
      <c r="AD63" s="381"/>
      <c r="AE63" s="381"/>
      <c r="AF63" s="381"/>
      <c r="AG63" s="381"/>
      <c r="AH63" s="381"/>
      <c r="AI63" s="381"/>
      <c r="AJ63" s="75"/>
      <c r="AK63" s="21">
        <f t="shared" si="1"/>
        <v>1</v>
      </c>
      <c r="AL63" s="67">
        <v>0</v>
      </c>
      <c r="AM63" s="67">
        <v>1</v>
      </c>
      <c r="AN63" s="66"/>
    </row>
    <row r="64" spans="1:40" ht="11.25" customHeight="1">
      <c r="A64" s="72"/>
      <c r="B64" s="72"/>
      <c r="C64" s="381" t="s">
        <v>570</v>
      </c>
      <c r="D64" s="381"/>
      <c r="E64" s="381"/>
      <c r="F64" s="381"/>
      <c r="G64" s="381"/>
      <c r="H64" s="381"/>
      <c r="I64" s="381"/>
      <c r="J64" s="381"/>
      <c r="K64" s="381"/>
      <c r="L64" s="381"/>
      <c r="M64" s="381"/>
      <c r="N64" s="381"/>
      <c r="O64" s="381"/>
      <c r="P64" s="381"/>
      <c r="Q64" s="263"/>
      <c r="R64" s="20">
        <f>SUM(S64,T64,)</f>
        <v>8</v>
      </c>
      <c r="S64" s="67">
        <v>4</v>
      </c>
      <c r="T64" s="267">
        <v>4</v>
      </c>
      <c r="U64" s="269"/>
      <c r="V64" s="543" t="s">
        <v>571</v>
      </c>
      <c r="W64" s="543"/>
      <c r="X64" s="543"/>
      <c r="Y64" s="543"/>
      <c r="Z64" s="543"/>
      <c r="AA64" s="543"/>
      <c r="AB64" s="543"/>
      <c r="AC64" s="543"/>
      <c r="AD64" s="543"/>
      <c r="AE64" s="543"/>
      <c r="AF64" s="543"/>
      <c r="AG64" s="543"/>
      <c r="AH64" s="543"/>
      <c r="AI64" s="543"/>
      <c r="AJ64" s="263"/>
      <c r="AK64" s="21">
        <f t="shared" si="1"/>
        <v>1</v>
      </c>
      <c r="AL64" s="239">
        <v>1</v>
      </c>
      <c r="AM64" s="239">
        <v>0</v>
      </c>
      <c r="AN64" s="66"/>
    </row>
    <row r="65" spans="1:40" ht="11.25" customHeight="1">
      <c r="A65" s="72"/>
      <c r="B65" s="72"/>
      <c r="C65" s="381" t="s">
        <v>572</v>
      </c>
      <c r="D65" s="381"/>
      <c r="E65" s="381"/>
      <c r="F65" s="381"/>
      <c r="G65" s="381"/>
      <c r="H65" s="381"/>
      <c r="I65" s="381"/>
      <c r="J65" s="381"/>
      <c r="K65" s="381"/>
      <c r="L65" s="381"/>
      <c r="M65" s="381"/>
      <c r="N65" s="381"/>
      <c r="O65" s="381"/>
      <c r="P65" s="381"/>
      <c r="Q65" s="266"/>
      <c r="R65" s="20">
        <f>SUM(S65,T65,)</f>
        <v>7</v>
      </c>
      <c r="S65" s="67">
        <v>2</v>
      </c>
      <c r="T65" s="267">
        <v>5</v>
      </c>
      <c r="U65" s="269"/>
      <c r="V65" s="381" t="s">
        <v>573</v>
      </c>
      <c r="W65" s="381"/>
      <c r="X65" s="381"/>
      <c r="Y65" s="381"/>
      <c r="Z65" s="381"/>
      <c r="AA65" s="381"/>
      <c r="AB65" s="381"/>
      <c r="AC65" s="381"/>
      <c r="AD65" s="381"/>
      <c r="AE65" s="381"/>
      <c r="AF65" s="381"/>
      <c r="AG65" s="381"/>
      <c r="AH65" s="381"/>
      <c r="AI65" s="381"/>
      <c r="AJ65" s="75"/>
      <c r="AK65" s="21">
        <f t="shared" si="1"/>
        <v>1</v>
      </c>
      <c r="AL65" s="239">
        <v>0</v>
      </c>
      <c r="AM65" s="239">
        <v>1</v>
      </c>
      <c r="AN65" s="66"/>
    </row>
    <row r="66" spans="1:40" ht="11.25" customHeight="1">
      <c r="A66" s="72"/>
      <c r="B66" s="72"/>
      <c r="C66" s="381" t="s">
        <v>574</v>
      </c>
      <c r="D66" s="381"/>
      <c r="E66" s="381"/>
      <c r="F66" s="381"/>
      <c r="G66" s="381"/>
      <c r="H66" s="381"/>
      <c r="I66" s="381"/>
      <c r="J66" s="381"/>
      <c r="K66" s="381"/>
      <c r="L66" s="381"/>
      <c r="M66" s="381"/>
      <c r="N66" s="381"/>
      <c r="O66" s="381"/>
      <c r="P66" s="381"/>
      <c r="Q66" s="263"/>
      <c r="R66" s="21">
        <f>SUM(S66,T66,)</f>
        <v>6</v>
      </c>
      <c r="S66" s="67">
        <v>3</v>
      </c>
      <c r="T66" s="267">
        <v>3</v>
      </c>
      <c r="U66" s="269"/>
      <c r="V66" s="381" t="s">
        <v>575</v>
      </c>
      <c r="W66" s="381"/>
      <c r="X66" s="381"/>
      <c r="Y66" s="381"/>
      <c r="Z66" s="381"/>
      <c r="AA66" s="381"/>
      <c r="AB66" s="381"/>
      <c r="AC66" s="381"/>
      <c r="AD66" s="381"/>
      <c r="AE66" s="381"/>
      <c r="AF66" s="381"/>
      <c r="AG66" s="381"/>
      <c r="AH66" s="381"/>
      <c r="AI66" s="381"/>
      <c r="AJ66" s="263"/>
      <c r="AK66" s="21">
        <f t="shared" si="1"/>
        <v>1</v>
      </c>
      <c r="AL66" s="67">
        <v>1</v>
      </c>
      <c r="AM66" s="67">
        <v>0</v>
      </c>
      <c r="AN66" s="66"/>
    </row>
    <row r="67" spans="1:40" ht="11.25" customHeight="1">
      <c r="A67" s="72"/>
      <c r="B67" s="72"/>
      <c r="C67" s="381"/>
      <c r="D67" s="381"/>
      <c r="E67" s="381"/>
      <c r="F67" s="381"/>
      <c r="G67" s="381"/>
      <c r="H67" s="381"/>
      <c r="I67" s="381"/>
      <c r="J67" s="381"/>
      <c r="K67" s="381"/>
      <c r="L67" s="381"/>
      <c r="M67" s="381"/>
      <c r="N67" s="381"/>
      <c r="O67" s="381"/>
      <c r="P67" s="381"/>
      <c r="Q67" s="263"/>
      <c r="R67" s="20"/>
      <c r="S67" s="67"/>
      <c r="T67" s="267"/>
      <c r="U67" s="269"/>
      <c r="V67" s="381" t="s">
        <v>576</v>
      </c>
      <c r="W67" s="381"/>
      <c r="X67" s="381"/>
      <c r="Y67" s="381"/>
      <c r="Z67" s="381"/>
      <c r="AA67" s="381"/>
      <c r="AB67" s="381"/>
      <c r="AC67" s="381"/>
      <c r="AD67" s="381"/>
      <c r="AE67" s="381"/>
      <c r="AF67" s="381"/>
      <c r="AG67" s="381"/>
      <c r="AH67" s="381"/>
      <c r="AI67" s="381"/>
      <c r="AJ67" s="263"/>
      <c r="AK67" s="21">
        <f t="shared" si="1"/>
        <v>1</v>
      </c>
      <c r="AL67" s="67">
        <v>1</v>
      </c>
      <c r="AM67" s="67">
        <v>0</v>
      </c>
      <c r="AN67" s="66"/>
    </row>
    <row r="68" spans="1:40" ht="11.25" customHeight="1">
      <c r="A68" s="72"/>
      <c r="B68" s="72"/>
      <c r="C68" s="381" t="s">
        <v>577</v>
      </c>
      <c r="D68" s="381"/>
      <c r="E68" s="381"/>
      <c r="F68" s="381"/>
      <c r="G68" s="381"/>
      <c r="H68" s="381"/>
      <c r="I68" s="381"/>
      <c r="J68" s="381"/>
      <c r="K68" s="381"/>
      <c r="L68" s="381"/>
      <c r="M68" s="381"/>
      <c r="N68" s="381"/>
      <c r="O68" s="381"/>
      <c r="P68" s="381"/>
      <c r="Q68" s="263"/>
      <c r="R68" s="20">
        <f>SUM(S68,T68,)</f>
        <v>6</v>
      </c>
      <c r="S68" s="67">
        <v>6</v>
      </c>
      <c r="T68" s="267">
        <v>0</v>
      </c>
      <c r="U68" s="269"/>
      <c r="V68" s="381" t="s">
        <v>578</v>
      </c>
      <c r="W68" s="381"/>
      <c r="X68" s="381"/>
      <c r="Y68" s="381"/>
      <c r="Z68" s="381"/>
      <c r="AA68" s="381"/>
      <c r="AB68" s="381"/>
      <c r="AC68" s="381"/>
      <c r="AD68" s="381"/>
      <c r="AE68" s="381"/>
      <c r="AF68" s="381"/>
      <c r="AG68" s="381"/>
      <c r="AH68" s="381"/>
      <c r="AI68" s="381"/>
      <c r="AJ68" s="263"/>
      <c r="AK68" s="21">
        <f t="shared" si="1"/>
        <v>1</v>
      </c>
      <c r="AL68" s="67">
        <v>1</v>
      </c>
      <c r="AM68" s="67">
        <v>0</v>
      </c>
      <c r="AN68" s="66"/>
    </row>
    <row r="69" spans="1:40" ht="11.25" customHeight="1">
      <c r="A69" s="72"/>
      <c r="B69" s="72"/>
      <c r="C69" s="381" t="s">
        <v>579</v>
      </c>
      <c r="D69" s="381"/>
      <c r="E69" s="381"/>
      <c r="F69" s="381"/>
      <c r="G69" s="381"/>
      <c r="H69" s="381"/>
      <c r="I69" s="381"/>
      <c r="J69" s="381"/>
      <c r="K69" s="381"/>
      <c r="L69" s="381"/>
      <c r="M69" s="381"/>
      <c r="N69" s="381"/>
      <c r="O69" s="381"/>
      <c r="P69" s="381"/>
      <c r="Q69" s="266"/>
      <c r="R69" s="21">
        <f>SUM(S69,T69,)</f>
        <v>6</v>
      </c>
      <c r="S69" s="239">
        <v>5</v>
      </c>
      <c r="T69" s="285">
        <v>1</v>
      </c>
      <c r="U69" s="269"/>
      <c r="V69" s="543" t="s">
        <v>580</v>
      </c>
      <c r="W69" s="543"/>
      <c r="X69" s="543"/>
      <c r="Y69" s="543"/>
      <c r="Z69" s="543"/>
      <c r="AA69" s="543"/>
      <c r="AB69" s="543"/>
      <c r="AC69" s="543"/>
      <c r="AD69" s="543"/>
      <c r="AE69" s="543"/>
      <c r="AF69" s="543"/>
      <c r="AG69" s="543"/>
      <c r="AH69" s="543"/>
      <c r="AI69" s="543"/>
      <c r="AJ69" s="263"/>
      <c r="AK69" s="21">
        <f t="shared" si="1"/>
        <v>1</v>
      </c>
      <c r="AL69" s="67">
        <v>1</v>
      </c>
      <c r="AM69" s="67">
        <v>0</v>
      </c>
      <c r="AN69" s="66"/>
    </row>
    <row r="70" spans="1:40" ht="11.25" customHeight="1">
      <c r="A70" s="72"/>
      <c r="B70" s="72"/>
      <c r="C70" s="381" t="s">
        <v>581</v>
      </c>
      <c r="D70" s="381"/>
      <c r="E70" s="381"/>
      <c r="F70" s="381"/>
      <c r="G70" s="381"/>
      <c r="H70" s="381"/>
      <c r="I70" s="381"/>
      <c r="J70" s="381"/>
      <c r="K70" s="381"/>
      <c r="L70" s="381"/>
      <c r="M70" s="381"/>
      <c r="N70" s="381"/>
      <c r="O70" s="381"/>
      <c r="P70" s="381"/>
      <c r="Q70" s="108"/>
      <c r="R70" s="20">
        <f>SUM(S70,T70,)</f>
        <v>6</v>
      </c>
      <c r="S70" s="67">
        <v>4</v>
      </c>
      <c r="T70" s="267">
        <v>2</v>
      </c>
      <c r="U70" s="269"/>
      <c r="V70" s="543" t="s">
        <v>582</v>
      </c>
      <c r="W70" s="543"/>
      <c r="X70" s="543"/>
      <c r="Y70" s="543"/>
      <c r="Z70" s="543"/>
      <c r="AA70" s="543"/>
      <c r="AB70" s="543"/>
      <c r="AC70" s="543"/>
      <c r="AD70" s="543"/>
      <c r="AE70" s="543"/>
      <c r="AF70" s="543"/>
      <c r="AG70" s="543"/>
      <c r="AH70" s="543"/>
      <c r="AI70" s="543"/>
      <c r="AJ70" s="263"/>
      <c r="AK70" s="21">
        <f t="shared" si="1"/>
        <v>1</v>
      </c>
      <c r="AL70" s="67">
        <v>1</v>
      </c>
      <c r="AM70" s="67">
        <v>0</v>
      </c>
      <c r="AN70" s="66"/>
    </row>
    <row r="71" spans="1:40" ht="11.25" customHeight="1">
      <c r="A71" s="72"/>
      <c r="B71" s="72"/>
      <c r="C71" s="381" t="s">
        <v>583</v>
      </c>
      <c r="D71" s="381"/>
      <c r="E71" s="381"/>
      <c r="F71" s="381"/>
      <c r="G71" s="381"/>
      <c r="H71" s="381"/>
      <c r="I71" s="381"/>
      <c r="J71" s="381"/>
      <c r="K71" s="381"/>
      <c r="L71" s="381"/>
      <c r="M71" s="381"/>
      <c r="N71" s="381"/>
      <c r="O71" s="381"/>
      <c r="P71" s="381"/>
      <c r="Q71" s="266"/>
      <c r="R71" s="20">
        <v>6</v>
      </c>
      <c r="S71" s="67">
        <v>5</v>
      </c>
      <c r="T71" s="267">
        <v>1</v>
      </c>
      <c r="U71" s="269"/>
      <c r="V71" s="381" t="s">
        <v>584</v>
      </c>
      <c r="W71" s="381"/>
      <c r="X71" s="381"/>
      <c r="Y71" s="381"/>
      <c r="Z71" s="381"/>
      <c r="AA71" s="381"/>
      <c r="AB71" s="381"/>
      <c r="AC71" s="381"/>
      <c r="AD71" s="381"/>
      <c r="AE71" s="381"/>
      <c r="AF71" s="381"/>
      <c r="AG71" s="381"/>
      <c r="AH71" s="381"/>
      <c r="AI71" s="381"/>
      <c r="AJ71" s="263"/>
      <c r="AK71" s="338">
        <f t="shared" si="1"/>
        <v>1</v>
      </c>
      <c r="AL71" s="339">
        <v>0</v>
      </c>
      <c r="AM71" s="339">
        <v>1</v>
      </c>
      <c r="AN71" s="66"/>
    </row>
    <row r="72" spans="1:40" ht="11.25" customHeight="1">
      <c r="A72" s="72"/>
      <c r="B72" s="72"/>
      <c r="C72" s="381" t="s">
        <v>585</v>
      </c>
      <c r="D72" s="381"/>
      <c r="E72" s="381"/>
      <c r="F72" s="381"/>
      <c r="G72" s="381"/>
      <c r="H72" s="381"/>
      <c r="I72" s="381"/>
      <c r="J72" s="381"/>
      <c r="K72" s="381"/>
      <c r="L72" s="381"/>
      <c r="M72" s="381"/>
      <c r="N72" s="381"/>
      <c r="O72" s="381"/>
      <c r="P72" s="381"/>
      <c r="Q72" s="263"/>
      <c r="R72" s="20">
        <f>SUM(S72,T72,)</f>
        <v>6</v>
      </c>
      <c r="S72" s="67">
        <v>3</v>
      </c>
      <c r="T72" s="267">
        <v>3</v>
      </c>
      <c r="U72" s="269"/>
      <c r="V72" s="381" t="s">
        <v>370</v>
      </c>
      <c r="W72" s="381"/>
      <c r="X72" s="381"/>
      <c r="Y72" s="381"/>
      <c r="Z72" s="381"/>
      <c r="AA72" s="381"/>
      <c r="AB72" s="381"/>
      <c r="AC72" s="381"/>
      <c r="AD72" s="381"/>
      <c r="AE72" s="381"/>
      <c r="AF72" s="381"/>
      <c r="AG72" s="381"/>
      <c r="AH72" s="381"/>
      <c r="AI72" s="381"/>
      <c r="AJ72" s="263"/>
      <c r="AK72" s="21">
        <f>SUM(AL72,AM72,)</f>
        <v>10</v>
      </c>
      <c r="AL72" s="239">
        <v>4</v>
      </c>
      <c r="AM72" s="239">
        <v>6</v>
      </c>
      <c r="AN72" s="66"/>
    </row>
    <row r="73" spans="1:40" ht="11.25" customHeight="1">
      <c r="A73" s="72"/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286"/>
      <c r="R73" s="287"/>
      <c r="S73" s="288">
        <f>SUM(AL8:AL72)</f>
        <v>90</v>
      </c>
      <c r="T73" s="289">
        <f>SUM(AM8:AM72)</f>
        <v>46</v>
      </c>
      <c r="U73" s="34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286"/>
      <c r="AK73" s="290"/>
      <c r="AL73" s="291"/>
      <c r="AM73" s="291"/>
      <c r="AN73" s="291"/>
    </row>
    <row r="74" spans="2:16" ht="10.5" customHeight="1">
      <c r="B74" s="381" t="s">
        <v>44</v>
      </c>
      <c r="C74" s="381"/>
      <c r="D74" s="381"/>
      <c r="E74" s="73" t="s">
        <v>586</v>
      </c>
      <c r="G74" s="249" t="s">
        <v>496</v>
      </c>
      <c r="H74" s="340"/>
      <c r="I74" s="340"/>
      <c r="J74" s="340"/>
      <c r="K74" s="340"/>
      <c r="L74" s="340"/>
      <c r="M74" s="340"/>
      <c r="N74" s="340"/>
      <c r="O74" s="340"/>
      <c r="P74" s="340"/>
    </row>
  </sheetData>
  <mergeCells count="129">
    <mergeCell ref="V13:AI13"/>
    <mergeCell ref="V19:AI19"/>
    <mergeCell ref="C61:P61"/>
    <mergeCell ref="C67:P67"/>
    <mergeCell ref="V25:AI25"/>
    <mergeCell ref="V31:AI31"/>
    <mergeCell ref="V37:AI37"/>
    <mergeCell ref="C43:P43"/>
    <mergeCell ref="V43:AI43"/>
    <mergeCell ref="V64:AI64"/>
    <mergeCell ref="V67:AI67"/>
    <mergeCell ref="V70:AI70"/>
    <mergeCell ref="V72:AI72"/>
    <mergeCell ref="V65:AI65"/>
    <mergeCell ref="V66:AI66"/>
    <mergeCell ref="V68:AI68"/>
    <mergeCell ref="B74:D74"/>
    <mergeCell ref="B3:AM3"/>
    <mergeCell ref="V63:AI63"/>
    <mergeCell ref="V50:AI50"/>
    <mergeCell ref="V71:AI71"/>
    <mergeCell ref="C8:P8"/>
    <mergeCell ref="C9:P9"/>
    <mergeCell ref="C10:P10"/>
    <mergeCell ref="C11:P11"/>
    <mergeCell ref="V69:AI69"/>
    <mergeCell ref="C12:P12"/>
    <mergeCell ref="V29:AI29"/>
    <mergeCell ref="V60:AI60"/>
    <mergeCell ref="V58:AI58"/>
    <mergeCell ref="V38:AI38"/>
    <mergeCell ref="V51:AI51"/>
    <mergeCell ref="V45:AI45"/>
    <mergeCell ref="V18:AI18"/>
    <mergeCell ref="V36:AI36"/>
    <mergeCell ref="V41:AI41"/>
    <mergeCell ref="V62:AI62"/>
    <mergeCell ref="V59:AI59"/>
    <mergeCell ref="V54:AI54"/>
    <mergeCell ref="V53:AI53"/>
    <mergeCell ref="V56:AI56"/>
    <mergeCell ref="V57:AI57"/>
    <mergeCell ref="V61:AI61"/>
    <mergeCell ref="V8:AI8"/>
    <mergeCell ref="V21:AI21"/>
    <mergeCell ref="V35:AI35"/>
    <mergeCell ref="V24:AI24"/>
    <mergeCell ref="V17:AI17"/>
    <mergeCell ref="V14:AI14"/>
    <mergeCell ref="V32:AI32"/>
    <mergeCell ref="V23:AI23"/>
    <mergeCell ref="V12:AI12"/>
    <mergeCell ref="V30:AI30"/>
    <mergeCell ref="C64:P64"/>
    <mergeCell ref="V34:AI34"/>
    <mergeCell ref="V33:AI33"/>
    <mergeCell ref="C62:P62"/>
    <mergeCell ref="C63:P63"/>
    <mergeCell ref="C53:P53"/>
    <mergeCell ref="C59:P59"/>
    <mergeCell ref="C52:P52"/>
    <mergeCell ref="C60:P60"/>
    <mergeCell ref="V40:AI40"/>
    <mergeCell ref="V39:AI39"/>
    <mergeCell ref="V42:AI42"/>
    <mergeCell ref="V46:AI46"/>
    <mergeCell ref="V44:AI44"/>
    <mergeCell ref="V47:AI47"/>
    <mergeCell ref="V48:AI48"/>
    <mergeCell ref="V49:AI49"/>
    <mergeCell ref="V55:AI55"/>
    <mergeCell ref="V52:AI52"/>
    <mergeCell ref="V9:AI9"/>
    <mergeCell ref="V16:AI16"/>
    <mergeCell ref="V28:AI28"/>
    <mergeCell ref="V11:AI11"/>
    <mergeCell ref="V26:AI26"/>
    <mergeCell ref="V15:AI15"/>
    <mergeCell ref="V22:AI22"/>
    <mergeCell ref="V27:AI27"/>
    <mergeCell ref="V20:AI20"/>
    <mergeCell ref="V10:AI10"/>
    <mergeCell ref="C72:P72"/>
    <mergeCell ref="C69:P69"/>
    <mergeCell ref="C68:P68"/>
    <mergeCell ref="C65:P65"/>
    <mergeCell ref="C71:P71"/>
    <mergeCell ref="C66:P66"/>
    <mergeCell ref="C70:P70"/>
    <mergeCell ref="C58:P58"/>
    <mergeCell ref="C54:P54"/>
    <mergeCell ref="C57:P57"/>
    <mergeCell ref="C48:P48"/>
    <mergeCell ref="C47:P47"/>
    <mergeCell ref="C51:P51"/>
    <mergeCell ref="C56:P56"/>
    <mergeCell ref="C50:P50"/>
    <mergeCell ref="C41:P41"/>
    <mergeCell ref="C46:P46"/>
    <mergeCell ref="C44:P44"/>
    <mergeCell ref="C45:P45"/>
    <mergeCell ref="C42:P42"/>
    <mergeCell ref="C38:P38"/>
    <mergeCell ref="C35:P35"/>
    <mergeCell ref="C39:P39"/>
    <mergeCell ref="C40:P40"/>
    <mergeCell ref="C32:P32"/>
    <mergeCell ref="C34:P34"/>
    <mergeCell ref="C33:P33"/>
    <mergeCell ref="C36:P36"/>
    <mergeCell ref="C24:P24"/>
    <mergeCell ref="C26:P26"/>
    <mergeCell ref="C27:P27"/>
    <mergeCell ref="C30:P30"/>
    <mergeCell ref="C29:P29"/>
    <mergeCell ref="C28:P28"/>
    <mergeCell ref="C20:P20"/>
    <mergeCell ref="C22:P22"/>
    <mergeCell ref="C21:P21"/>
    <mergeCell ref="C23:P23"/>
    <mergeCell ref="R5:T5"/>
    <mergeCell ref="AK5:AM5"/>
    <mergeCell ref="U5:AJ6"/>
    <mergeCell ref="B5:Q6"/>
    <mergeCell ref="C18:P18"/>
    <mergeCell ref="C14:P14"/>
    <mergeCell ref="C15:P15"/>
    <mergeCell ref="C16:P16"/>
    <mergeCell ref="C17:P17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1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view="pageBreakPreview" zoomScale="60" workbookViewId="0" topLeftCell="A10">
      <selection activeCell="AD15" sqref="AD15"/>
    </sheetView>
  </sheetViews>
  <sheetFormatPr defaultColWidth="9.00390625" defaultRowHeight="13.5"/>
  <cols>
    <col min="1" max="1" width="1.625" style="51" customWidth="1"/>
    <col min="2" max="12" width="9.00390625" style="51" customWidth="1"/>
    <col min="13" max="13" width="1.625" style="51" customWidth="1"/>
    <col min="14" max="23" width="9.00390625" style="51" customWidth="1"/>
    <col min="24" max="24" width="1.875" style="51" customWidth="1"/>
    <col min="25" max="16384" width="9.00390625" style="51" customWidth="1"/>
  </cols>
  <sheetData>
    <row r="1" ht="12">
      <c r="A1" s="1" t="s">
        <v>431</v>
      </c>
    </row>
    <row r="2" ht="27.75" customHeight="1"/>
    <row r="3" ht="10.5" customHeight="1"/>
    <row r="4" ht="10.5" customHeight="1"/>
    <row r="5" spans="2:12" s="154" customFormat="1" ht="18" customHeight="1">
      <c r="B5" s="538" t="s">
        <v>603</v>
      </c>
      <c r="C5" s="538"/>
      <c r="D5" s="538"/>
      <c r="E5" s="538"/>
      <c r="F5" s="538"/>
      <c r="G5" s="538"/>
      <c r="H5" s="538"/>
      <c r="I5" s="538"/>
      <c r="J5" s="538"/>
      <c r="K5" s="538"/>
      <c r="L5" s="538"/>
    </row>
    <row r="6" ht="12.75" customHeight="1">
      <c r="L6" s="71"/>
    </row>
    <row r="7" ht="10.5" customHeight="1"/>
    <row r="8" ht="10.5" customHeight="1"/>
    <row r="9" ht="10.5" customHeight="1"/>
    <row r="10" ht="10.5" customHeight="1"/>
    <row r="11" ht="10.5" customHeight="1"/>
    <row r="12" ht="10.5" customHeight="1"/>
    <row r="13" ht="10.5" customHeight="1"/>
    <row r="14" ht="10.5" customHeight="1"/>
    <row r="15" ht="10.5" customHeight="1"/>
    <row r="16" ht="10.5" customHeight="1"/>
    <row r="17" ht="10.5" customHeight="1"/>
    <row r="18" ht="10.5" customHeight="1"/>
    <row r="19" ht="10.5" customHeight="1"/>
    <row r="20" ht="10.5" customHeight="1"/>
    <row r="21" ht="10.5" customHeight="1"/>
    <row r="22" ht="10.5" customHeight="1"/>
    <row r="23" ht="10.5" customHeight="1"/>
    <row r="24" ht="10.5" customHeight="1"/>
    <row r="25" ht="10.5" customHeight="1"/>
    <row r="26" ht="10.5" customHeight="1"/>
    <row r="27" ht="10.5" customHeight="1"/>
    <row r="28" ht="10.5" customHeight="1"/>
    <row r="29" ht="10.5" customHeight="1"/>
    <row r="30" ht="10.5" customHeight="1"/>
    <row r="31" ht="10.5" customHeight="1"/>
    <row r="32" ht="10.5" customHeight="1"/>
    <row r="33" ht="10.5" customHeight="1"/>
    <row r="34" ht="10.5" customHeight="1"/>
    <row r="35" ht="10.5" customHeight="1"/>
    <row r="36" ht="10.5" customHeight="1"/>
    <row r="37" ht="10.5" customHeight="1"/>
    <row r="38" spans="2:12" s="154" customFormat="1" ht="18" customHeight="1">
      <c r="B38" s="538" t="s">
        <v>371</v>
      </c>
      <c r="C38" s="545"/>
      <c r="D38" s="545"/>
      <c r="E38" s="545"/>
      <c r="F38" s="545"/>
      <c r="G38" s="545"/>
      <c r="H38" s="545"/>
      <c r="I38" s="545"/>
      <c r="J38" s="545"/>
      <c r="K38" s="545"/>
      <c r="L38" s="545"/>
    </row>
    <row r="39" ht="10.5" customHeight="1"/>
    <row r="40" ht="10.5" customHeight="1"/>
    <row r="41" ht="10.5" customHeight="1"/>
    <row r="42" ht="10.5" customHeight="1"/>
    <row r="43" ht="10.5" customHeight="1"/>
    <row r="44" ht="10.5" customHeight="1"/>
    <row r="45" ht="10.5" customHeight="1"/>
    <row r="46" ht="10.5" customHeight="1">
      <c r="B46" s="270"/>
    </row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8" customHeight="1"/>
    <row r="60" spans="2:12" s="271" customFormat="1" ht="18" customHeight="1">
      <c r="B60" s="538"/>
      <c r="C60" s="538"/>
      <c r="D60" s="538"/>
      <c r="E60" s="538"/>
      <c r="F60" s="538"/>
      <c r="H60" s="538"/>
      <c r="I60" s="538"/>
      <c r="J60" s="538"/>
      <c r="K60" s="538"/>
      <c r="L60" s="538"/>
    </row>
    <row r="61" spans="6:11" ht="10.5" customHeight="1">
      <c r="F61" s="71"/>
      <c r="K61" s="71"/>
    </row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</sheetData>
  <mergeCells count="4">
    <mergeCell ref="B5:L5"/>
    <mergeCell ref="B38:L38"/>
    <mergeCell ref="B60:F60"/>
    <mergeCell ref="H60:L60"/>
  </mergeCells>
  <printOptions/>
  <pageMargins left="0.7" right="0.67" top="1" bottom="1" header="0.512" footer="0.512"/>
  <pageSetup fitToHeight="1" fitToWidth="1" horizontalDpi="600" verticalDpi="600" orientation="portrait" paperSize="9" scale="8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22">
      <selection activeCell="U5" sqref="U5"/>
    </sheetView>
  </sheetViews>
  <sheetFormatPr defaultColWidth="9.00390625" defaultRowHeight="13.5"/>
  <cols>
    <col min="1" max="1" width="9.00390625" style="272" customWidth="1"/>
    <col min="2" max="5" width="13.625" style="274" customWidth="1"/>
    <col min="6" max="6" width="4.625" style="274" customWidth="1"/>
    <col min="7" max="16384" width="9.00390625" style="272" customWidth="1"/>
  </cols>
  <sheetData>
    <row r="1" spans="2:7" ht="13.5">
      <c r="B1" s="273" t="s">
        <v>372</v>
      </c>
      <c r="C1" s="273" t="s">
        <v>373</v>
      </c>
      <c r="D1" s="273" t="s">
        <v>374</v>
      </c>
      <c r="E1" s="273" t="s">
        <v>375</v>
      </c>
      <c r="F1" s="273"/>
      <c r="G1" s="272" t="s">
        <v>376</v>
      </c>
    </row>
    <row r="2" spans="1:7" ht="13.5">
      <c r="A2" s="272" t="s">
        <v>377</v>
      </c>
      <c r="B2" s="274">
        <v>32.54555614616129</v>
      </c>
      <c r="C2" s="274">
        <v>5.325332897193714</v>
      </c>
      <c r="D2" s="274">
        <v>37.87088904335501</v>
      </c>
      <c r="E2" s="274">
        <v>16.36270363080531</v>
      </c>
      <c r="G2" s="274">
        <v>18.77816878879007</v>
      </c>
    </row>
    <row r="3" spans="1:7" ht="13.5">
      <c r="B3" s="274">
        <v>32.02521640590034</v>
      </c>
      <c r="C3" s="274">
        <v>5.2394511051223205</v>
      </c>
      <c r="D3" s="274">
        <v>37.26466751102265</v>
      </c>
      <c r="E3" s="274">
        <v>16.360392506690456</v>
      </c>
      <c r="G3" s="274">
        <v>19.085968738640496</v>
      </c>
    </row>
    <row r="4" spans="1:7" ht="13.5">
      <c r="B4" s="274">
        <v>31.479984131454547</v>
      </c>
      <c r="C4" s="274">
        <v>5.427708781907435</v>
      </c>
      <c r="D4" s="274">
        <v>36.907692913361984</v>
      </c>
      <c r="E4" s="274">
        <v>17.241777375879018</v>
      </c>
      <c r="G4" s="274">
        <v>18.423980360430733</v>
      </c>
    </row>
    <row r="5" spans="1:7" ht="13.5">
      <c r="B5" s="274">
        <v>31.66412899251938</v>
      </c>
      <c r="C5" s="274">
        <v>5.60283912489099</v>
      </c>
      <c r="D5" s="274">
        <v>37.266968117410364</v>
      </c>
      <c r="E5" s="274">
        <v>17.69459417694594</v>
      </c>
      <c r="G5" s="274">
        <v>17.84809411281208</v>
      </c>
    </row>
    <row r="6" spans="1:7" ht="13.5">
      <c r="B6" s="274">
        <v>32.31252137310561</v>
      </c>
      <c r="C6" s="274">
        <v>5.768722840517014</v>
      </c>
      <c r="D6" s="274">
        <v>38.081244213622625</v>
      </c>
      <c r="E6" s="274">
        <v>17.85290220440192</v>
      </c>
      <c r="G6" s="274">
        <v>17.33485951130175</v>
      </c>
    </row>
    <row r="7" spans="1:7" ht="13.5">
      <c r="A7" s="272">
        <v>45</v>
      </c>
      <c r="B7" s="274">
        <v>32.850771348142274</v>
      </c>
      <c r="C7" s="274">
        <v>5.954975962386768</v>
      </c>
      <c r="D7" s="274">
        <v>38.80574731052904</v>
      </c>
      <c r="E7" s="274">
        <v>18.12735506048787</v>
      </c>
      <c r="G7" s="274">
        <v>16.79267903541961</v>
      </c>
    </row>
    <row r="8" spans="1:7" ht="13.5">
      <c r="B8" s="274">
        <v>32.922178540556594</v>
      </c>
      <c r="C8" s="274">
        <v>6.111389139411716</v>
      </c>
      <c r="D8" s="274">
        <v>39.033567679968314</v>
      </c>
      <c r="E8" s="274">
        <v>18.563137101887527</v>
      </c>
      <c r="G8" s="274">
        <v>16.362891925030652</v>
      </c>
    </row>
    <row r="9" spans="1:7" ht="13.5">
      <c r="B9" s="274">
        <v>33.08491084255895</v>
      </c>
      <c r="C9" s="274">
        <v>6.274296459055185</v>
      </c>
      <c r="D9" s="274">
        <v>39.35920730161413</v>
      </c>
      <c r="E9" s="274">
        <v>18.964223566787464</v>
      </c>
      <c r="G9" s="274">
        <v>15.938041922720767</v>
      </c>
    </row>
    <row r="10" spans="1:7" ht="13.5">
      <c r="B10" s="274">
        <v>33.44187646566054</v>
      </c>
      <c r="C10" s="274">
        <v>6.597934354163986</v>
      </c>
      <c r="D10" s="274">
        <v>40.03981081982453</v>
      </c>
      <c r="E10" s="274">
        <v>19.72955782232797</v>
      </c>
      <c r="G10" s="274">
        <v>15.156258706467662</v>
      </c>
    </row>
    <row r="11" spans="1:7" ht="13.5">
      <c r="B11" s="274">
        <v>33.60891547574886</v>
      </c>
      <c r="C11" s="274">
        <v>6.841475847434545</v>
      </c>
      <c r="D11" s="274">
        <v>40.4503913231834</v>
      </c>
      <c r="E11" s="274">
        <v>20.35613393229287</v>
      </c>
      <c r="G11" s="274">
        <v>14.616729230652561</v>
      </c>
    </row>
    <row r="12" spans="1:7" ht="13.5">
      <c r="A12" s="272">
        <v>50</v>
      </c>
      <c r="B12" s="274">
        <v>33.53305785123967</v>
      </c>
      <c r="C12" s="274">
        <v>7.211002066115703</v>
      </c>
      <c r="D12" s="274">
        <v>40.74405991735537</v>
      </c>
      <c r="E12" s="274">
        <v>21.504158964879853</v>
      </c>
      <c r="G12" s="274">
        <v>13.867698148347122</v>
      </c>
    </row>
    <row r="13" spans="1:7" ht="13.5">
      <c r="B13" s="274">
        <v>33.20151121895781</v>
      </c>
      <c r="C13" s="274">
        <v>7.548927761481322</v>
      </c>
      <c r="D13" s="274">
        <v>40.750438980439135</v>
      </c>
      <c r="E13" s="274">
        <v>22.736699277624876</v>
      </c>
      <c r="G13" s="274">
        <v>13.246914417469144</v>
      </c>
    </row>
    <row r="14" spans="1:7" ht="13.5">
      <c r="B14" s="274">
        <v>32.73050831989779</v>
      </c>
      <c r="C14" s="274">
        <v>7.895283870248127</v>
      </c>
      <c r="D14" s="274">
        <v>40.625792190145916</v>
      </c>
      <c r="E14" s="274">
        <v>24.1220936536704</v>
      </c>
      <c r="G14" s="274">
        <v>12.665789051212073</v>
      </c>
    </row>
    <row r="15" spans="1:7" ht="13.5">
      <c r="B15" s="274">
        <v>32.09716965711484</v>
      </c>
      <c r="C15" s="274">
        <v>8.255397266474708</v>
      </c>
      <c r="D15" s="274">
        <v>40.35256692358954</v>
      </c>
      <c r="E15" s="274">
        <v>25.720016296342724</v>
      </c>
      <c r="G15" s="274">
        <v>12.113287437553309</v>
      </c>
    </row>
    <row r="16" spans="1:7" ht="13.5">
      <c r="B16" s="274">
        <v>31.32410175135916</v>
      </c>
      <c r="C16" s="274">
        <v>8.607839990370532</v>
      </c>
      <c r="D16" s="274">
        <v>39.931941741729695</v>
      </c>
      <c r="E16" s="274">
        <v>27.479926028515848</v>
      </c>
      <c r="G16" s="274">
        <v>11.617316319990678</v>
      </c>
    </row>
    <row r="17" spans="1:7" ht="13.5">
      <c r="A17" s="272">
        <v>55</v>
      </c>
      <c r="B17" s="274">
        <v>30.26098612542139</v>
      </c>
      <c r="C17" s="274">
        <v>9.020976922384387</v>
      </c>
      <c r="D17" s="274">
        <v>39.281963047805775</v>
      </c>
      <c r="E17" s="274">
        <v>29.81058477405706</v>
      </c>
      <c r="G17" s="274">
        <v>11.085273896651142</v>
      </c>
    </row>
    <row r="18" spans="1:7" ht="13.5">
      <c r="B18" s="274">
        <v>28.894922361135606</v>
      </c>
      <c r="C18" s="274">
        <v>9.337778120024145</v>
      </c>
      <c r="D18" s="274">
        <v>38.23270048115975</v>
      </c>
      <c r="E18" s="274">
        <v>32.316328811402826</v>
      </c>
      <c r="G18" s="274">
        <v>10.709185709345322</v>
      </c>
    </row>
    <row r="19" spans="1:7" ht="13.5">
      <c r="B19" s="274">
        <v>28.225202296079104</v>
      </c>
      <c r="C19" s="274">
        <v>9.699048923154777</v>
      </c>
      <c r="D19" s="274">
        <v>37.92425121923388</v>
      </c>
      <c r="E19" s="274">
        <v>34.36308027631787</v>
      </c>
      <c r="G19" s="274">
        <v>10.31028926571012</v>
      </c>
    </row>
    <row r="20" spans="1:7" ht="13.5">
      <c r="B20" s="274">
        <v>26.780257023077226</v>
      </c>
      <c r="C20" s="274">
        <v>9.955971084903812</v>
      </c>
      <c r="D20" s="274">
        <v>36.73622810798104</v>
      </c>
      <c r="E20" s="274">
        <v>37.176532982205885</v>
      </c>
      <c r="G20" s="274">
        <v>10.044223626927712</v>
      </c>
    </row>
    <row r="21" spans="1:7" ht="13.5">
      <c r="B21" s="274">
        <v>25.771649025430747</v>
      </c>
      <c r="C21" s="274">
        <v>10.121884175223206</v>
      </c>
      <c r="D21" s="274">
        <v>35.893533200653955</v>
      </c>
      <c r="E21" s="274">
        <v>39.27526781555659</v>
      </c>
      <c r="G21" s="274">
        <v>9.879583511218632</v>
      </c>
    </row>
    <row r="22" spans="1:7" ht="13.5">
      <c r="A22" s="272">
        <v>60</v>
      </c>
      <c r="B22" s="274">
        <v>24.900831462894732</v>
      </c>
      <c r="C22" s="274">
        <v>10.355406861568722</v>
      </c>
      <c r="D22" s="274">
        <v>35.25623832446346</v>
      </c>
      <c r="E22" s="274">
        <v>41.586590700794616</v>
      </c>
      <c r="G22" s="274">
        <v>9.65679102103876</v>
      </c>
    </row>
    <row r="23" spans="1:7" ht="13.5">
      <c r="B23" s="274">
        <v>24.170316594594095</v>
      </c>
      <c r="C23" s="274">
        <v>10.799311066458012</v>
      </c>
      <c r="D23" s="274">
        <v>34.96962766105211</v>
      </c>
      <c r="E23" s="274">
        <v>44.68005631698417</v>
      </c>
      <c r="G23" s="274">
        <v>9.259849946409432</v>
      </c>
    </row>
    <row r="24" spans="1:7" ht="13.5">
      <c r="B24" s="274">
        <v>23.240090869019767</v>
      </c>
      <c r="C24" s="274">
        <v>11.102521502277376</v>
      </c>
      <c r="D24" s="274">
        <v>34.34261237129714</v>
      </c>
      <c r="E24" s="274">
        <v>47.773141528795</v>
      </c>
      <c r="G24" s="274">
        <v>9.006962965979193</v>
      </c>
    </row>
    <row r="25" spans="1:7" ht="13.5">
      <c r="B25" s="274">
        <v>22.293471724168654</v>
      </c>
      <c r="C25" s="274">
        <v>11.491636412232443</v>
      </c>
      <c r="D25" s="274">
        <v>33.7851081364011</v>
      </c>
      <c r="E25" s="274">
        <v>51.54709214614701</v>
      </c>
      <c r="G25" s="274">
        <v>8.70198085048649</v>
      </c>
    </row>
    <row r="26" spans="1:7" ht="13.5">
      <c r="B26" s="274">
        <v>21.46078161930413</v>
      </c>
      <c r="C26" s="274">
        <v>11.88742923102292</v>
      </c>
      <c r="D26" s="274">
        <v>33.34821085032705</v>
      </c>
      <c r="E26" s="274">
        <v>55.391408579126924</v>
      </c>
      <c r="G26" s="274">
        <v>8.412247766659885</v>
      </c>
    </row>
    <row r="27" spans="1:7" ht="13.5">
      <c r="A27" s="272" t="s">
        <v>378</v>
      </c>
      <c r="B27" s="274">
        <v>20.644534872303982</v>
      </c>
      <c r="C27" s="274">
        <v>12.374240424162421</v>
      </c>
      <c r="D27" s="274">
        <v>33.0187752964664</v>
      </c>
      <c r="E27" s="274">
        <v>59.93954574759292</v>
      </c>
      <c r="G27" s="274">
        <v>8.081304110168745</v>
      </c>
    </row>
    <row r="28" spans="1:7" ht="13.5">
      <c r="B28" s="274">
        <v>20.088670228818692</v>
      </c>
      <c r="C28" s="274">
        <v>12.997874433055498</v>
      </c>
      <c r="D28" s="274">
        <v>33.08654466187419</v>
      </c>
      <c r="E28" s="274">
        <v>64.70251283436909</v>
      </c>
      <c r="G28" s="274">
        <v>7.693565629906792</v>
      </c>
    </row>
    <row r="29" spans="1:7" ht="13.5">
      <c r="B29" s="274">
        <v>19.65514416775885</v>
      </c>
      <c r="C29" s="274">
        <v>13.648729047389116</v>
      </c>
      <c r="D29" s="274">
        <v>33.30387321514796</v>
      </c>
      <c r="E29" s="274">
        <v>69.44100196312829</v>
      </c>
      <c r="G29" s="274">
        <v>7.3266895146643085</v>
      </c>
    </row>
    <row r="30" spans="1:7" ht="13.5">
      <c r="A30" s="272">
        <v>5</v>
      </c>
      <c r="B30" s="274">
        <v>19.266872201771506</v>
      </c>
      <c r="C30" s="274">
        <v>14.368237726520697</v>
      </c>
      <c r="D30" s="274">
        <v>33.6351099282922</v>
      </c>
      <c r="E30" s="274">
        <v>74.57483278058803</v>
      </c>
      <c r="G30" s="274">
        <v>6.959795759463344</v>
      </c>
    </row>
    <row r="31" spans="1:7" ht="13.5">
      <c r="B31" s="274">
        <v>19.035285592902337</v>
      </c>
      <c r="C31" s="274">
        <v>15.192084571556732</v>
      </c>
      <c r="D31" s="274">
        <v>34.22737016445907</v>
      </c>
      <c r="E31" s="274">
        <v>79.81012156298503</v>
      </c>
      <c r="G31" s="274">
        <v>6.582375152599154</v>
      </c>
    </row>
    <row r="32" spans="1:7" ht="13.5">
      <c r="B32" s="274">
        <v>18.90291184545036</v>
      </c>
      <c r="C32" s="274">
        <v>16.041609517658774</v>
      </c>
      <c r="D32" s="274">
        <v>34.94452136310914</v>
      </c>
      <c r="E32" s="274">
        <v>84.86316631434612</v>
      </c>
      <c r="G32" s="274">
        <v>6.233788441859213</v>
      </c>
    </row>
    <row r="33" spans="1:7" ht="13.5">
      <c r="B33" s="274">
        <v>18.820818046400213</v>
      </c>
      <c r="C33" s="274">
        <v>16.87785515230001</v>
      </c>
      <c r="D33" s="274">
        <v>35.69867319870023</v>
      </c>
      <c r="E33" s="274">
        <v>89.67652261814506</v>
      </c>
      <c r="G33" s="274">
        <v>5.924923463179064</v>
      </c>
    </row>
    <row r="34" spans="1:7" ht="13.5">
      <c r="B34" s="274">
        <v>18.767243731619317</v>
      </c>
      <c r="C34" s="274">
        <v>17.913557200462577</v>
      </c>
      <c r="D34" s="274">
        <v>36.680800932081894</v>
      </c>
      <c r="E34" s="274">
        <v>95.45118855296562</v>
      </c>
      <c r="G34" s="274">
        <v>5.582364177083585</v>
      </c>
    </row>
    <row r="35" spans="1:7" ht="13.5">
      <c r="A35" s="272">
        <v>10</v>
      </c>
      <c r="B35" s="274">
        <v>18.741559026214635</v>
      </c>
      <c r="C35" s="274">
        <v>18.873800948852026</v>
      </c>
      <c r="D35" s="274">
        <v>37.61535997506667</v>
      </c>
      <c r="E35" s="274">
        <v>100.70560790835181</v>
      </c>
      <c r="G35" s="274">
        <v>5.298349827414194</v>
      </c>
    </row>
    <row r="36" spans="1:7" ht="13.5">
      <c r="B36" s="274">
        <v>18.657859426436392</v>
      </c>
      <c r="C36" s="274">
        <v>19.797522640101132</v>
      </c>
      <c r="D36" s="274">
        <v>38.45538206653752</v>
      </c>
      <c r="E36" s="274">
        <v>106.108220603538</v>
      </c>
      <c r="G36" s="274">
        <v>5.051137044664553</v>
      </c>
    </row>
    <row r="37" spans="1:7" ht="13.5">
      <c r="B37" s="274">
        <v>18.66679591572961</v>
      </c>
      <c r="C37" s="274">
        <v>20.648399465770538</v>
      </c>
      <c r="D37" s="274">
        <v>39.31519538150015</v>
      </c>
      <c r="E37" s="274">
        <v>110.61565980035775</v>
      </c>
      <c r="G37" s="274">
        <v>4.842990381204749</v>
      </c>
    </row>
    <row r="38" spans="1:7" ht="13.5">
      <c r="B38" s="274">
        <v>18.72515197028041</v>
      </c>
      <c r="C38" s="274">
        <v>21.68827614739986</v>
      </c>
      <c r="D38" s="274">
        <v>40.41342811768027</v>
      </c>
      <c r="E38" s="274">
        <v>115.82429975373427</v>
      </c>
      <c r="G38" s="274">
        <v>4.6107859988673505</v>
      </c>
    </row>
    <row r="39" spans="1:7" ht="13.5">
      <c r="B39" s="274">
        <v>18.77711318875834</v>
      </c>
      <c r="C39" s="274">
        <v>22.609791611553096</v>
      </c>
      <c r="D39" s="274">
        <v>41.38690480031143</v>
      </c>
      <c r="E39" s="274">
        <v>120.41143590213508</v>
      </c>
      <c r="G39" s="274">
        <v>4.422862524257068</v>
      </c>
    </row>
    <row r="40" spans="1:7" ht="13.5">
      <c r="A40" s="272">
        <v>15</v>
      </c>
      <c r="B40" s="274">
        <v>18.78342102437453</v>
      </c>
      <c r="C40" s="274">
        <v>23.55417158810265</v>
      </c>
      <c r="D40" s="274">
        <v>42.33759261247718</v>
      </c>
      <c r="E40" s="274">
        <v>125.39873092093981</v>
      </c>
      <c r="G40" s="274">
        <v>4.24553245805981</v>
      </c>
    </row>
    <row r="41" spans="1:7" ht="13.5">
      <c r="B41" s="274">
        <v>18.78342102437453</v>
      </c>
      <c r="C41" s="274">
        <v>24.3</v>
      </c>
      <c r="D41" s="274">
        <v>43</v>
      </c>
      <c r="E41" s="274">
        <v>129.2</v>
      </c>
      <c r="G41" s="274">
        <v>4.1</v>
      </c>
    </row>
    <row r="42" spans="1:7" ht="13.5">
      <c r="A42" s="272">
        <v>18</v>
      </c>
      <c r="B42" s="274">
        <v>18.9</v>
      </c>
      <c r="C42" s="274">
        <v>26.7</v>
      </c>
      <c r="D42" s="274">
        <v>45.7</v>
      </c>
      <c r="E42" s="274">
        <v>141.6</v>
      </c>
      <c r="G42" s="274">
        <v>3.8</v>
      </c>
    </row>
  </sheetData>
  <printOptions/>
  <pageMargins left="0.1968503937007874" right="0.1968503937007874" top="0" bottom="0.3937007874015748" header="0.5118110236220472" footer="0.5118110236220472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D12"/>
  <sheetViews>
    <sheetView workbookViewId="0" topLeftCell="A1">
      <selection activeCell="U5" sqref="U5"/>
    </sheetView>
  </sheetViews>
  <sheetFormatPr defaultColWidth="9.00390625" defaultRowHeight="13.5"/>
  <cols>
    <col min="1" max="16384" width="9.00390625" style="275" customWidth="1"/>
  </cols>
  <sheetData>
    <row r="2" spans="1:4" ht="15.75" customHeight="1">
      <c r="A2" s="276"/>
      <c r="B2" s="276" t="s">
        <v>97</v>
      </c>
      <c r="C2" s="276" t="s">
        <v>98</v>
      </c>
      <c r="D2" s="276" t="s">
        <v>23</v>
      </c>
    </row>
    <row r="3" spans="1:4" ht="15.75" customHeight="1">
      <c r="A3" s="277" t="s">
        <v>599</v>
      </c>
      <c r="B3" s="278">
        <v>4848</v>
      </c>
      <c r="C3" s="278">
        <v>5029</v>
      </c>
      <c r="D3" s="279">
        <f>SUM(B3:C3)</f>
        <v>9877</v>
      </c>
    </row>
    <row r="4" spans="1:4" ht="15.75" customHeight="1">
      <c r="A4" s="277" t="s">
        <v>1</v>
      </c>
      <c r="B4" s="278">
        <v>4864</v>
      </c>
      <c r="C4" s="278">
        <v>5168</v>
      </c>
      <c r="D4" s="279">
        <f aca="true" t="shared" si="0" ref="D4:D9">SUM(B4:C4)</f>
        <v>10032</v>
      </c>
    </row>
    <row r="5" spans="1:4" ht="15.75" customHeight="1">
      <c r="A5" s="277" t="s">
        <v>2</v>
      </c>
      <c r="B5" s="278">
        <v>4870</v>
      </c>
      <c r="C5" s="278">
        <v>5210</v>
      </c>
      <c r="D5" s="279">
        <f t="shared" si="0"/>
        <v>10080</v>
      </c>
    </row>
    <row r="6" spans="1:4" ht="15.75" customHeight="1">
      <c r="A6" s="277" t="s">
        <v>3</v>
      </c>
      <c r="B6" s="278">
        <v>4968</v>
      </c>
      <c r="C6" s="278">
        <v>5422</v>
      </c>
      <c r="D6" s="279">
        <f t="shared" si="0"/>
        <v>10390</v>
      </c>
    </row>
    <row r="7" spans="1:4" ht="15.75" customHeight="1">
      <c r="A7" s="277" t="s">
        <v>4</v>
      </c>
      <c r="B7" s="278">
        <v>5065</v>
      </c>
      <c r="C7" s="278">
        <v>5700</v>
      </c>
      <c r="D7" s="279">
        <f t="shared" si="0"/>
        <v>10765</v>
      </c>
    </row>
    <row r="8" spans="1:4" ht="15.75" customHeight="1">
      <c r="A8" s="277" t="s">
        <v>5</v>
      </c>
      <c r="B8" s="278">
        <v>5332</v>
      </c>
      <c r="C8" s="278">
        <v>6133</v>
      </c>
      <c r="D8" s="279">
        <f t="shared" si="0"/>
        <v>11465</v>
      </c>
    </row>
    <row r="9" spans="1:4" ht="15.75" customHeight="1">
      <c r="A9" s="280" t="s">
        <v>6</v>
      </c>
      <c r="B9" s="278">
        <v>5640</v>
      </c>
      <c r="C9" s="278">
        <v>6387</v>
      </c>
      <c r="D9" s="279">
        <f t="shared" si="0"/>
        <v>12027</v>
      </c>
    </row>
    <row r="10" spans="1:4" ht="15.75" customHeight="1">
      <c r="A10" s="280" t="s">
        <v>0</v>
      </c>
      <c r="B10" s="281">
        <v>5740</v>
      </c>
      <c r="C10" s="281">
        <v>6611</v>
      </c>
      <c r="D10" s="281">
        <v>12027</v>
      </c>
    </row>
    <row r="11" spans="1:4" ht="15.75" customHeight="1">
      <c r="A11" s="280" t="s">
        <v>381</v>
      </c>
      <c r="B11" s="281">
        <v>5492</v>
      </c>
      <c r="C11" s="281">
        <v>6622</v>
      </c>
      <c r="D11" s="281">
        <f>SUM(B11:C11)</f>
        <v>12114</v>
      </c>
    </row>
    <row r="12" spans="1:4" ht="15.75" customHeight="1">
      <c r="A12" s="280" t="s">
        <v>600</v>
      </c>
      <c r="B12" s="281">
        <v>5488</v>
      </c>
      <c r="C12" s="281">
        <v>6626</v>
      </c>
      <c r="D12" s="281">
        <f>SUM(B12:C12)</f>
        <v>12114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U5" sqref="U5"/>
    </sheetView>
  </sheetViews>
  <sheetFormatPr defaultColWidth="9.00390625" defaultRowHeight="13.5"/>
  <cols>
    <col min="1" max="16384" width="9.00390625" style="275" customWidth="1"/>
  </cols>
  <sheetData>
    <row r="1" spans="2:3" ht="13.5">
      <c r="B1" s="275" t="s">
        <v>7</v>
      </c>
      <c r="C1" s="275" t="s">
        <v>8</v>
      </c>
    </row>
    <row r="2" spans="1:3" ht="13.5">
      <c r="A2" s="275" t="s">
        <v>601</v>
      </c>
      <c r="B2" s="282">
        <v>47174</v>
      </c>
      <c r="C2" s="282">
        <v>45872</v>
      </c>
    </row>
    <row r="3" spans="1:3" ht="13.5">
      <c r="A3" s="275">
        <v>9</v>
      </c>
      <c r="B3" s="282">
        <v>45921</v>
      </c>
      <c r="C3" s="282">
        <v>43509</v>
      </c>
    </row>
    <row r="4" spans="1:3" ht="13.5">
      <c r="A4" s="275">
        <v>10</v>
      </c>
      <c r="B4" s="282">
        <v>46055</v>
      </c>
      <c r="C4" s="282">
        <v>42436</v>
      </c>
    </row>
    <row r="5" spans="1:3" ht="13.5">
      <c r="A5" s="275">
        <v>11</v>
      </c>
      <c r="B5" s="282">
        <v>45458</v>
      </c>
      <c r="C5" s="282">
        <v>42581</v>
      </c>
    </row>
    <row r="6" spans="1:3" ht="13.5">
      <c r="A6" s="275">
        <v>12</v>
      </c>
      <c r="B6" s="282">
        <v>44983</v>
      </c>
      <c r="C6" s="282">
        <v>42487</v>
      </c>
    </row>
    <row r="7" spans="1:3" ht="13.5">
      <c r="A7" s="275">
        <v>13</v>
      </c>
      <c r="B7" s="282">
        <v>45486</v>
      </c>
      <c r="C7" s="282">
        <v>41399</v>
      </c>
    </row>
    <row r="8" spans="1:3" ht="13.5">
      <c r="A8" s="275">
        <v>14</v>
      </c>
      <c r="B8" s="282">
        <v>44533</v>
      </c>
      <c r="C8" s="282">
        <v>40830</v>
      </c>
    </row>
    <row r="9" spans="1:3" ht="13.5">
      <c r="A9" s="275">
        <v>15</v>
      </c>
      <c r="B9" s="282">
        <v>44505</v>
      </c>
      <c r="C9" s="282">
        <v>41468</v>
      </c>
    </row>
    <row r="10" spans="1:3" ht="13.5">
      <c r="A10" s="275">
        <v>16</v>
      </c>
      <c r="B10" s="282">
        <v>43679</v>
      </c>
      <c r="C10" s="282">
        <v>40497</v>
      </c>
    </row>
    <row r="11" spans="1:3" ht="13.5">
      <c r="A11" s="275">
        <v>17</v>
      </c>
      <c r="B11" s="282">
        <v>41654</v>
      </c>
      <c r="C11" s="282">
        <v>40857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AN100"/>
  <sheetViews>
    <sheetView view="pageBreakPreview" zoomScale="60" workbookViewId="0" topLeftCell="A1">
      <selection activeCell="Q97" sqref="Q97"/>
    </sheetView>
  </sheetViews>
  <sheetFormatPr defaultColWidth="9.00390625" defaultRowHeight="13.5"/>
  <cols>
    <col min="1" max="11" width="1.625" style="51" customWidth="1"/>
    <col min="12" max="19" width="10.25390625" style="51" customWidth="1"/>
    <col min="20" max="20" width="1.625" style="51" customWidth="1"/>
    <col min="21" max="21" width="9.00390625" style="51" customWidth="1"/>
    <col min="22" max="23" width="1.625" style="51" customWidth="1"/>
    <col min="24" max="24" width="1.875" style="51" customWidth="1"/>
    <col min="25" max="35" width="1.625" style="51" customWidth="1"/>
    <col min="36" max="36" width="12.25390625" style="51" customWidth="1"/>
    <col min="37" max="37" width="10.875" style="51" customWidth="1"/>
    <col min="38" max="39" width="9.50390625" style="51" customWidth="1"/>
    <col min="40" max="16384" width="9.00390625" style="51" customWidth="1"/>
  </cols>
  <sheetData>
    <row r="1" spans="18:22" ht="10.5" customHeight="1">
      <c r="R1" s="69"/>
      <c r="S1" s="69"/>
      <c r="T1" s="38" t="s">
        <v>400</v>
      </c>
      <c r="V1" s="71"/>
    </row>
    <row r="2" ht="10.5" customHeight="1"/>
    <row r="3" spans="2:19" s="154" customFormat="1" ht="18" customHeight="1">
      <c r="B3" s="387" t="s">
        <v>434</v>
      </c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7"/>
      <c r="R3" s="387"/>
      <c r="S3" s="387"/>
    </row>
    <row r="4" spans="1:39" ht="12.75" customHeight="1">
      <c r="A4" s="72"/>
      <c r="R4" s="86" t="s">
        <v>435</v>
      </c>
      <c r="S4" s="86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</row>
    <row r="5" spans="2:40" ht="15.75" customHeight="1">
      <c r="B5" s="376" t="s">
        <v>11</v>
      </c>
      <c r="C5" s="393"/>
      <c r="D5" s="393"/>
      <c r="E5" s="393"/>
      <c r="F5" s="393"/>
      <c r="G5" s="393"/>
      <c r="H5" s="393"/>
      <c r="I5" s="393"/>
      <c r="J5" s="393"/>
      <c r="K5" s="375"/>
      <c r="L5" s="393" t="s">
        <v>172</v>
      </c>
      <c r="M5" s="393" t="s">
        <v>173</v>
      </c>
      <c r="N5" s="393"/>
      <c r="O5" s="393"/>
      <c r="P5" s="379" t="s">
        <v>174</v>
      </c>
      <c r="Q5" s="379" t="s">
        <v>175</v>
      </c>
      <c r="R5" s="393" t="s">
        <v>176</v>
      </c>
      <c r="S5" s="375"/>
      <c r="T5" s="184"/>
      <c r="U5" s="72"/>
      <c r="V5" s="399"/>
      <c r="W5" s="385" t="s">
        <v>177</v>
      </c>
      <c r="X5" s="385"/>
      <c r="Y5" s="385"/>
      <c r="Z5" s="385"/>
      <c r="AA5" s="385"/>
      <c r="AB5" s="385"/>
      <c r="AC5" s="385"/>
      <c r="AD5" s="385"/>
      <c r="AE5" s="385"/>
      <c r="AF5" s="385"/>
      <c r="AG5" s="385"/>
      <c r="AH5" s="385"/>
      <c r="AI5" s="385"/>
      <c r="AJ5" s="398" t="s">
        <v>178</v>
      </c>
      <c r="AK5" s="399"/>
      <c r="AL5" s="398"/>
      <c r="AM5" s="398"/>
      <c r="AN5" s="72"/>
    </row>
    <row r="6" spans="2:40" ht="15.75" customHeight="1">
      <c r="B6" s="377"/>
      <c r="C6" s="394"/>
      <c r="D6" s="394"/>
      <c r="E6" s="394"/>
      <c r="F6" s="394"/>
      <c r="G6" s="394"/>
      <c r="H6" s="394"/>
      <c r="I6" s="394"/>
      <c r="J6" s="394"/>
      <c r="K6" s="378"/>
      <c r="L6" s="394"/>
      <c r="M6" s="159" t="s">
        <v>12</v>
      </c>
      <c r="N6" s="159" t="s">
        <v>179</v>
      </c>
      <c r="O6" s="159" t="s">
        <v>180</v>
      </c>
      <c r="P6" s="394"/>
      <c r="Q6" s="394"/>
      <c r="R6" s="159" t="s">
        <v>172</v>
      </c>
      <c r="S6" s="120" t="s">
        <v>181</v>
      </c>
      <c r="T6" s="73"/>
      <c r="U6" s="72"/>
      <c r="V6" s="399"/>
      <c r="W6" s="385"/>
      <c r="X6" s="385"/>
      <c r="Y6" s="385"/>
      <c r="Z6" s="385"/>
      <c r="AA6" s="385"/>
      <c r="AB6" s="385"/>
      <c r="AC6" s="385"/>
      <c r="AD6" s="385"/>
      <c r="AE6" s="385"/>
      <c r="AF6" s="385"/>
      <c r="AG6" s="385"/>
      <c r="AH6" s="385"/>
      <c r="AI6" s="385"/>
      <c r="AJ6" s="398"/>
      <c r="AK6" s="354" t="s">
        <v>23</v>
      </c>
      <c r="AL6" s="354" t="s">
        <v>97</v>
      </c>
      <c r="AM6" s="354" t="s">
        <v>98</v>
      </c>
      <c r="AN6" s="72"/>
    </row>
    <row r="7" spans="1:40" ht="10.5" customHeight="1">
      <c r="A7" s="72"/>
      <c r="L7" s="76"/>
      <c r="V7" s="399"/>
      <c r="W7" s="399"/>
      <c r="X7" s="399"/>
      <c r="Y7" s="399"/>
      <c r="Z7" s="399"/>
      <c r="AA7" s="399"/>
      <c r="AB7" s="399"/>
      <c r="AC7" s="399"/>
      <c r="AD7" s="399"/>
      <c r="AE7" s="399"/>
      <c r="AF7" s="399"/>
      <c r="AG7" s="399"/>
      <c r="AH7" s="399"/>
      <c r="AI7" s="399"/>
      <c r="AJ7" s="399"/>
      <c r="AK7" s="399"/>
      <c r="AL7" s="399"/>
      <c r="AM7" s="399"/>
      <c r="AN7" s="72"/>
    </row>
    <row r="8" spans="3:40" s="77" customFormat="1" ht="10.5" customHeight="1">
      <c r="C8" s="391" t="s">
        <v>60</v>
      </c>
      <c r="D8" s="391"/>
      <c r="E8" s="391"/>
      <c r="F8" s="391"/>
      <c r="G8" s="391"/>
      <c r="H8" s="391"/>
      <c r="I8" s="391"/>
      <c r="J8" s="391"/>
      <c r="L8" s="185">
        <f>SUM(L9:L13)</f>
        <v>9253</v>
      </c>
      <c r="M8" s="186">
        <f>SUM(M9:M13)</f>
        <v>18144</v>
      </c>
      <c r="N8" s="186">
        <f>SUM(N9:N13)</f>
        <v>9173</v>
      </c>
      <c r="O8" s="186">
        <f>SUM(O9:O13)</f>
        <v>8971</v>
      </c>
      <c r="P8" s="186">
        <f aca="true" t="shared" si="0" ref="P8:P13">SUM(M8/AE8)</f>
        <v>16941.176470588238</v>
      </c>
      <c r="Q8" s="187">
        <v>2</v>
      </c>
      <c r="R8" s="164">
        <f>SUM(R9:R13)</f>
        <v>250</v>
      </c>
      <c r="S8" s="164">
        <f>SUM(S9:S13)</f>
        <v>292</v>
      </c>
      <c r="V8" s="417"/>
      <c r="W8" s="380" t="s">
        <v>60</v>
      </c>
      <c r="X8" s="380"/>
      <c r="Y8" s="380"/>
      <c r="Z8" s="380"/>
      <c r="AA8" s="380"/>
      <c r="AB8" s="380"/>
      <c r="AC8" s="380"/>
      <c r="AD8" s="400"/>
      <c r="AE8" s="382">
        <f>SUM(AE9:AI13)</f>
        <v>1.071</v>
      </c>
      <c r="AF8" s="382"/>
      <c r="AG8" s="382"/>
      <c r="AH8" s="382"/>
      <c r="AI8" s="382"/>
      <c r="AJ8" s="418">
        <f>SUM(AJ9:AJ13)</f>
        <v>9003</v>
      </c>
      <c r="AK8" s="418">
        <f>SUM(AK9:AK13)</f>
        <v>17852</v>
      </c>
      <c r="AL8" s="418">
        <f>SUM(AL9:AL13)</f>
        <v>9025</v>
      </c>
      <c r="AM8" s="418">
        <f>SUM(AM9:AM13)</f>
        <v>8827</v>
      </c>
      <c r="AN8" s="78"/>
    </row>
    <row r="9" spans="3:40" ht="10.5" customHeight="1">
      <c r="C9" s="83"/>
      <c r="D9" s="83"/>
      <c r="E9" s="83"/>
      <c r="F9" s="83"/>
      <c r="G9" s="390" t="s">
        <v>25</v>
      </c>
      <c r="H9" s="390"/>
      <c r="I9" s="390"/>
      <c r="J9" s="390"/>
      <c r="L9" s="167">
        <v>2042</v>
      </c>
      <c r="M9" s="168">
        <f>SUM(N9:O9)</f>
        <v>3909</v>
      </c>
      <c r="N9" s="168">
        <v>1933</v>
      </c>
      <c r="O9" s="168">
        <v>1976</v>
      </c>
      <c r="P9" s="168">
        <f t="shared" si="0"/>
        <v>18884.057971014492</v>
      </c>
      <c r="Q9" s="169">
        <f>SUM(M9/L9)</f>
        <v>1.9142997061704212</v>
      </c>
      <c r="R9" s="170">
        <f aca="true" t="shared" si="1" ref="R9:S13">SUM(L9-AJ9)</f>
        <v>158</v>
      </c>
      <c r="S9" s="170">
        <f t="shared" si="1"/>
        <v>241</v>
      </c>
      <c r="T9" s="171"/>
      <c r="U9" s="72"/>
      <c r="V9" s="399"/>
      <c r="W9" s="403"/>
      <c r="X9" s="403"/>
      <c r="Y9" s="403"/>
      <c r="Z9" s="383" t="s">
        <v>25</v>
      </c>
      <c r="AA9" s="383"/>
      <c r="AB9" s="383"/>
      <c r="AC9" s="383"/>
      <c r="AD9" s="404"/>
      <c r="AE9" s="384">
        <v>0.207</v>
      </c>
      <c r="AF9" s="384"/>
      <c r="AG9" s="384"/>
      <c r="AH9" s="384"/>
      <c r="AI9" s="384"/>
      <c r="AJ9" s="414">
        <v>1884</v>
      </c>
      <c r="AK9" s="402">
        <f>SUM(AL9:AM9)</f>
        <v>3668</v>
      </c>
      <c r="AL9" s="414">
        <v>1838</v>
      </c>
      <c r="AM9" s="414">
        <v>1830</v>
      </c>
      <c r="AN9" s="72"/>
    </row>
    <row r="10" spans="3:40" ht="10.5" customHeight="1">
      <c r="C10" s="83"/>
      <c r="D10" s="83"/>
      <c r="E10" s="83"/>
      <c r="F10" s="83"/>
      <c r="G10" s="390" t="s">
        <v>26</v>
      </c>
      <c r="H10" s="390"/>
      <c r="I10" s="390"/>
      <c r="J10" s="390"/>
      <c r="L10" s="167">
        <v>1836</v>
      </c>
      <c r="M10" s="168">
        <f>SUM(N10:O10)</f>
        <v>3359</v>
      </c>
      <c r="N10" s="168">
        <v>1751</v>
      </c>
      <c r="O10" s="168">
        <v>1608</v>
      </c>
      <c r="P10" s="168">
        <f t="shared" si="0"/>
        <v>18255.434782608696</v>
      </c>
      <c r="Q10" s="169">
        <f>SUM(M10/L10)</f>
        <v>1.829520697167756</v>
      </c>
      <c r="R10" s="170">
        <f t="shared" si="1"/>
        <v>-18</v>
      </c>
      <c r="S10" s="170">
        <f t="shared" si="1"/>
        <v>-46</v>
      </c>
      <c r="T10" s="171"/>
      <c r="U10" s="72"/>
      <c r="V10" s="399"/>
      <c r="W10" s="403"/>
      <c r="X10" s="403"/>
      <c r="Y10" s="403"/>
      <c r="Z10" s="383" t="s">
        <v>26</v>
      </c>
      <c r="AA10" s="383"/>
      <c r="AB10" s="383"/>
      <c r="AC10" s="383"/>
      <c r="AD10" s="404"/>
      <c r="AE10" s="384">
        <v>0.184</v>
      </c>
      <c r="AF10" s="384"/>
      <c r="AG10" s="384"/>
      <c r="AH10" s="384"/>
      <c r="AI10" s="384"/>
      <c r="AJ10" s="414">
        <v>1854</v>
      </c>
      <c r="AK10" s="402">
        <f>SUM(AL10:AM10)</f>
        <v>3405</v>
      </c>
      <c r="AL10" s="414">
        <v>1756</v>
      </c>
      <c r="AM10" s="414">
        <v>1649</v>
      </c>
      <c r="AN10" s="72"/>
    </row>
    <row r="11" spans="3:40" ht="10.5" customHeight="1">
      <c r="C11" s="83"/>
      <c r="D11" s="83"/>
      <c r="E11" s="83"/>
      <c r="F11" s="83"/>
      <c r="G11" s="390" t="s">
        <v>30</v>
      </c>
      <c r="H11" s="390"/>
      <c r="I11" s="390"/>
      <c r="J11" s="390"/>
      <c r="L11" s="167">
        <v>2215</v>
      </c>
      <c r="M11" s="168">
        <f>SUM(N11:O11)</f>
        <v>4505</v>
      </c>
      <c r="N11" s="168">
        <v>2228</v>
      </c>
      <c r="O11" s="168">
        <v>2277</v>
      </c>
      <c r="P11" s="168">
        <f t="shared" si="0"/>
        <v>16872.65917602996</v>
      </c>
      <c r="Q11" s="169">
        <f>SUM(M11/L11)</f>
        <v>2.033860045146727</v>
      </c>
      <c r="R11" s="170">
        <f t="shared" si="1"/>
        <v>20</v>
      </c>
      <c r="S11" s="170">
        <f t="shared" si="1"/>
        <v>7</v>
      </c>
      <c r="T11" s="171"/>
      <c r="U11" s="72"/>
      <c r="V11" s="399"/>
      <c r="W11" s="403"/>
      <c r="X11" s="403"/>
      <c r="Y11" s="403"/>
      <c r="Z11" s="383" t="s">
        <v>30</v>
      </c>
      <c r="AA11" s="383"/>
      <c r="AB11" s="383"/>
      <c r="AC11" s="383"/>
      <c r="AD11" s="404"/>
      <c r="AE11" s="384">
        <v>0.267</v>
      </c>
      <c r="AF11" s="384"/>
      <c r="AG11" s="384"/>
      <c r="AH11" s="384"/>
      <c r="AI11" s="384"/>
      <c r="AJ11" s="414">
        <v>2195</v>
      </c>
      <c r="AK11" s="402">
        <f>SUM(AL11:AM11)</f>
        <v>4498</v>
      </c>
      <c r="AL11" s="414">
        <v>2220</v>
      </c>
      <c r="AM11" s="414">
        <v>2278</v>
      </c>
      <c r="AN11" s="72"/>
    </row>
    <row r="12" spans="3:40" ht="10.5" customHeight="1">
      <c r="C12" s="83"/>
      <c r="D12" s="83"/>
      <c r="E12" s="83"/>
      <c r="F12" s="83"/>
      <c r="G12" s="390" t="s">
        <v>33</v>
      </c>
      <c r="H12" s="390"/>
      <c r="I12" s="390"/>
      <c r="J12" s="390"/>
      <c r="L12" s="167">
        <v>1987</v>
      </c>
      <c r="M12" s="168">
        <f>SUM(N12:O12)</f>
        <v>4220</v>
      </c>
      <c r="N12" s="168">
        <v>2144</v>
      </c>
      <c r="O12" s="168">
        <v>2076</v>
      </c>
      <c r="P12" s="168">
        <f t="shared" si="0"/>
        <v>15805.243445692882</v>
      </c>
      <c r="Q12" s="169">
        <f>SUM(M12/L12)</f>
        <v>2.123804730749874</v>
      </c>
      <c r="R12" s="170">
        <f t="shared" si="1"/>
        <v>75</v>
      </c>
      <c r="S12" s="170">
        <f t="shared" si="1"/>
        <v>132</v>
      </c>
      <c r="T12" s="171"/>
      <c r="U12" s="72"/>
      <c r="V12" s="399"/>
      <c r="W12" s="403"/>
      <c r="X12" s="403"/>
      <c r="Y12" s="403"/>
      <c r="Z12" s="383" t="s">
        <v>33</v>
      </c>
      <c r="AA12" s="383"/>
      <c r="AB12" s="383"/>
      <c r="AC12" s="383"/>
      <c r="AD12" s="404"/>
      <c r="AE12" s="384">
        <v>0.267</v>
      </c>
      <c r="AF12" s="384"/>
      <c r="AG12" s="384"/>
      <c r="AH12" s="384"/>
      <c r="AI12" s="384"/>
      <c r="AJ12" s="414">
        <v>1912</v>
      </c>
      <c r="AK12" s="402">
        <f>SUM(AL12:AM12)</f>
        <v>4088</v>
      </c>
      <c r="AL12" s="414">
        <v>2087</v>
      </c>
      <c r="AM12" s="414">
        <v>2001</v>
      </c>
      <c r="AN12" s="72"/>
    </row>
    <row r="13" spans="3:40" ht="10.5" customHeight="1">
      <c r="C13" s="83"/>
      <c r="D13" s="83"/>
      <c r="E13" s="83"/>
      <c r="F13" s="83"/>
      <c r="G13" s="390" t="s">
        <v>36</v>
      </c>
      <c r="H13" s="390"/>
      <c r="I13" s="390"/>
      <c r="J13" s="390"/>
      <c r="L13" s="167">
        <v>1173</v>
      </c>
      <c r="M13" s="168">
        <f>SUM(N13:O13)</f>
        <v>2151</v>
      </c>
      <c r="N13" s="168">
        <v>1117</v>
      </c>
      <c r="O13" s="168">
        <v>1034</v>
      </c>
      <c r="P13" s="168">
        <f t="shared" si="0"/>
        <v>14732.876712328769</v>
      </c>
      <c r="Q13" s="169">
        <f>SUM(M13/L13)</f>
        <v>1.8337595907928388</v>
      </c>
      <c r="R13" s="170">
        <f t="shared" si="1"/>
        <v>15</v>
      </c>
      <c r="S13" s="170">
        <f t="shared" si="1"/>
        <v>-42</v>
      </c>
      <c r="T13" s="171"/>
      <c r="U13" s="72"/>
      <c r="V13" s="399"/>
      <c r="W13" s="403"/>
      <c r="X13" s="403"/>
      <c r="Y13" s="403"/>
      <c r="Z13" s="383" t="s">
        <v>36</v>
      </c>
      <c r="AA13" s="383"/>
      <c r="AB13" s="383"/>
      <c r="AC13" s="383"/>
      <c r="AD13" s="404"/>
      <c r="AE13" s="384">
        <v>0.146</v>
      </c>
      <c r="AF13" s="384"/>
      <c r="AG13" s="384"/>
      <c r="AH13" s="384"/>
      <c r="AI13" s="384"/>
      <c r="AJ13" s="414">
        <v>1158</v>
      </c>
      <c r="AK13" s="402">
        <f>SUM(AL13:AM13)</f>
        <v>2193</v>
      </c>
      <c r="AL13" s="414">
        <v>1124</v>
      </c>
      <c r="AM13" s="414">
        <v>1069</v>
      </c>
      <c r="AN13" s="72"/>
    </row>
    <row r="14" spans="3:40" ht="9" customHeight="1">
      <c r="C14" s="83"/>
      <c r="D14" s="83"/>
      <c r="E14" s="83"/>
      <c r="F14" s="83"/>
      <c r="G14" s="83"/>
      <c r="H14" s="83"/>
      <c r="I14" s="83"/>
      <c r="J14" s="83"/>
      <c r="L14" s="185"/>
      <c r="M14" s="188"/>
      <c r="N14" s="186"/>
      <c r="O14" s="186"/>
      <c r="P14" s="188"/>
      <c r="Q14" s="169"/>
      <c r="R14" s="170"/>
      <c r="S14" s="170"/>
      <c r="V14" s="399"/>
      <c r="W14" s="399"/>
      <c r="X14" s="399"/>
      <c r="Y14" s="399"/>
      <c r="Z14" s="399"/>
      <c r="AA14" s="399"/>
      <c r="AB14" s="399"/>
      <c r="AC14" s="399"/>
      <c r="AD14" s="399"/>
      <c r="AE14" s="399"/>
      <c r="AF14" s="399"/>
      <c r="AG14" s="399"/>
      <c r="AH14" s="399"/>
      <c r="AI14" s="399"/>
      <c r="AJ14" s="419"/>
      <c r="AK14" s="419"/>
      <c r="AL14" s="419"/>
      <c r="AM14" s="419"/>
      <c r="AN14" s="72"/>
    </row>
    <row r="15" spans="3:40" s="77" customFormat="1" ht="10.5" customHeight="1">
      <c r="C15" s="391" t="s">
        <v>61</v>
      </c>
      <c r="D15" s="391"/>
      <c r="E15" s="391"/>
      <c r="F15" s="391"/>
      <c r="G15" s="391"/>
      <c r="H15" s="391"/>
      <c r="I15" s="391"/>
      <c r="J15" s="391"/>
      <c r="L15" s="185">
        <f>SUM(L16:L17)</f>
        <v>2565</v>
      </c>
      <c r="M15" s="186">
        <f>SUM(M16:M17)</f>
        <v>5399</v>
      </c>
      <c r="N15" s="186">
        <f>SUM(N16:N17)</f>
        <v>2710</v>
      </c>
      <c r="O15" s="186">
        <f>SUM(O16:O17)</f>
        <v>2689</v>
      </c>
      <c r="P15" s="186">
        <f>SUM(M15/AE15)</f>
        <v>15294.617563739377</v>
      </c>
      <c r="Q15" s="163">
        <f>SUM(M15/L15)</f>
        <v>2.1048732943469783</v>
      </c>
      <c r="R15" s="164">
        <f>SUM(R16:R17)</f>
        <v>17</v>
      </c>
      <c r="S15" s="164">
        <f>SUM(S16:S17)</f>
        <v>-93</v>
      </c>
      <c r="V15" s="417"/>
      <c r="W15" s="380" t="s">
        <v>61</v>
      </c>
      <c r="X15" s="380"/>
      <c r="Y15" s="380"/>
      <c r="Z15" s="380"/>
      <c r="AA15" s="380"/>
      <c r="AB15" s="380"/>
      <c r="AC15" s="380"/>
      <c r="AD15" s="400"/>
      <c r="AE15" s="382">
        <f>SUM(AE16:AI17)</f>
        <v>0.353</v>
      </c>
      <c r="AF15" s="382"/>
      <c r="AG15" s="382"/>
      <c r="AH15" s="382"/>
      <c r="AI15" s="382"/>
      <c r="AJ15" s="418">
        <f>SUM(AJ16:AJ17)</f>
        <v>2548</v>
      </c>
      <c r="AK15" s="418">
        <f>SUM(AK16:AK17)</f>
        <v>5492</v>
      </c>
      <c r="AL15" s="418">
        <f>SUM(AL16:AL17)</f>
        <v>2753</v>
      </c>
      <c r="AM15" s="418">
        <f>SUM(AM16:AM17)</f>
        <v>2739</v>
      </c>
      <c r="AN15" s="78"/>
    </row>
    <row r="16" spans="3:40" ht="10.5" customHeight="1">
      <c r="C16" s="83"/>
      <c r="D16" s="83"/>
      <c r="E16" s="83"/>
      <c r="F16" s="83"/>
      <c r="G16" s="390" t="s">
        <v>25</v>
      </c>
      <c r="H16" s="390"/>
      <c r="I16" s="390"/>
      <c r="J16" s="390"/>
      <c r="L16" s="167">
        <v>1515</v>
      </c>
      <c r="M16" s="168">
        <f>SUM(N16:O16)</f>
        <v>3203</v>
      </c>
      <c r="N16" s="168">
        <v>1563</v>
      </c>
      <c r="O16" s="168">
        <v>1640</v>
      </c>
      <c r="P16" s="168">
        <f>SUM(M16/AE16)</f>
        <v>15935.323383084577</v>
      </c>
      <c r="Q16" s="169">
        <f>SUM(M16/L16)</f>
        <v>2.114191419141914</v>
      </c>
      <c r="R16" s="170">
        <f>SUM(L16-AJ16)</f>
        <v>-19</v>
      </c>
      <c r="S16" s="170">
        <f>SUM(M16-AK16)</f>
        <v>-87</v>
      </c>
      <c r="T16" s="171"/>
      <c r="U16" s="72"/>
      <c r="V16" s="399"/>
      <c r="W16" s="403"/>
      <c r="X16" s="403"/>
      <c r="Y16" s="403"/>
      <c r="Z16" s="383" t="s">
        <v>25</v>
      </c>
      <c r="AA16" s="383"/>
      <c r="AB16" s="383"/>
      <c r="AC16" s="383"/>
      <c r="AD16" s="404"/>
      <c r="AE16" s="384">
        <v>0.201</v>
      </c>
      <c r="AF16" s="384"/>
      <c r="AG16" s="384"/>
      <c r="AH16" s="384"/>
      <c r="AI16" s="384"/>
      <c r="AJ16" s="414">
        <v>1534</v>
      </c>
      <c r="AK16" s="402">
        <f>SUM(AL16:AM16)</f>
        <v>3290</v>
      </c>
      <c r="AL16" s="414">
        <v>1598</v>
      </c>
      <c r="AM16" s="414">
        <v>1692</v>
      </c>
      <c r="AN16" s="72"/>
    </row>
    <row r="17" spans="3:40" ht="10.5" customHeight="1">
      <c r="C17" s="83"/>
      <c r="D17" s="83"/>
      <c r="E17" s="83"/>
      <c r="F17" s="83"/>
      <c r="G17" s="390" t="s">
        <v>26</v>
      </c>
      <c r="H17" s="390"/>
      <c r="I17" s="390"/>
      <c r="J17" s="390"/>
      <c r="L17" s="167">
        <v>1050</v>
      </c>
      <c r="M17" s="168">
        <f>SUM(N17:O17)</f>
        <v>2196</v>
      </c>
      <c r="N17" s="168">
        <v>1147</v>
      </c>
      <c r="O17" s="168">
        <v>1049</v>
      </c>
      <c r="P17" s="168">
        <f>SUM(M17/AE17)</f>
        <v>14447.368421052632</v>
      </c>
      <c r="Q17" s="169">
        <f>SUM(M17/L17)</f>
        <v>2.0914285714285716</v>
      </c>
      <c r="R17" s="170">
        <f>SUM(L17-AJ17)</f>
        <v>36</v>
      </c>
      <c r="S17" s="170">
        <f>SUM(M17-AK17)</f>
        <v>-6</v>
      </c>
      <c r="T17" s="171"/>
      <c r="U17" s="72"/>
      <c r="V17" s="399"/>
      <c r="W17" s="403"/>
      <c r="X17" s="403"/>
      <c r="Y17" s="403"/>
      <c r="Z17" s="383" t="s">
        <v>26</v>
      </c>
      <c r="AA17" s="383"/>
      <c r="AB17" s="383"/>
      <c r="AC17" s="383"/>
      <c r="AD17" s="404"/>
      <c r="AE17" s="384">
        <v>0.152</v>
      </c>
      <c r="AF17" s="384"/>
      <c r="AG17" s="384"/>
      <c r="AH17" s="384"/>
      <c r="AI17" s="384"/>
      <c r="AJ17" s="414">
        <v>1014</v>
      </c>
      <c r="AK17" s="402">
        <f>SUM(AL17:AM17)</f>
        <v>2202</v>
      </c>
      <c r="AL17" s="414">
        <v>1155</v>
      </c>
      <c r="AM17" s="414">
        <v>1047</v>
      </c>
      <c r="AN17" s="72"/>
    </row>
    <row r="18" spans="12:40" ht="9" customHeight="1">
      <c r="L18" s="185"/>
      <c r="M18" s="188"/>
      <c r="N18" s="186"/>
      <c r="O18" s="186"/>
      <c r="P18" s="188"/>
      <c r="Q18" s="169"/>
      <c r="R18" s="170"/>
      <c r="S18" s="170"/>
      <c r="V18" s="399"/>
      <c r="W18" s="399"/>
      <c r="X18" s="399"/>
      <c r="Y18" s="399"/>
      <c r="Z18" s="399"/>
      <c r="AA18" s="399"/>
      <c r="AB18" s="399"/>
      <c r="AC18" s="399"/>
      <c r="AD18" s="399"/>
      <c r="AE18" s="399"/>
      <c r="AF18" s="399"/>
      <c r="AG18" s="399"/>
      <c r="AH18" s="399"/>
      <c r="AI18" s="399"/>
      <c r="AJ18" s="419"/>
      <c r="AK18" s="419"/>
      <c r="AL18" s="419"/>
      <c r="AM18" s="419"/>
      <c r="AN18" s="72"/>
    </row>
    <row r="19" spans="3:40" s="77" customFormat="1" ht="10.5" customHeight="1">
      <c r="C19" s="391" t="s">
        <v>62</v>
      </c>
      <c r="D19" s="391"/>
      <c r="E19" s="391"/>
      <c r="F19" s="391"/>
      <c r="G19" s="391"/>
      <c r="H19" s="391"/>
      <c r="I19" s="391"/>
      <c r="J19" s="391"/>
      <c r="L19" s="185">
        <f>SUM(L20:L23)</f>
        <v>5730</v>
      </c>
      <c r="M19" s="186">
        <f>SUM(M20:M23)</f>
        <v>12070</v>
      </c>
      <c r="N19" s="186">
        <f>SUM(N20:N23)</f>
        <v>5989</v>
      </c>
      <c r="O19" s="186">
        <f>SUM(O20:O23)</f>
        <v>6081</v>
      </c>
      <c r="P19" s="186">
        <f>SUM(M19/AE19)</f>
        <v>15415.07024265645</v>
      </c>
      <c r="Q19" s="163">
        <f>SUM(M19/L19)</f>
        <v>2.106457242582897</v>
      </c>
      <c r="R19" s="164">
        <f>SUM(R20:R23)</f>
        <v>239</v>
      </c>
      <c r="S19" s="164">
        <f>SUM(S20:S23)</f>
        <v>318</v>
      </c>
      <c r="V19" s="417"/>
      <c r="W19" s="380" t="s">
        <v>62</v>
      </c>
      <c r="X19" s="380"/>
      <c r="Y19" s="380"/>
      <c r="Z19" s="380"/>
      <c r="AA19" s="380"/>
      <c r="AB19" s="380"/>
      <c r="AC19" s="380"/>
      <c r="AD19" s="400"/>
      <c r="AE19" s="382">
        <f>SUM(AE20:AI23)</f>
        <v>0.783</v>
      </c>
      <c r="AF19" s="382"/>
      <c r="AG19" s="382"/>
      <c r="AH19" s="382"/>
      <c r="AI19" s="382"/>
      <c r="AJ19" s="418">
        <f>SUM(AJ20:AJ23)</f>
        <v>5491</v>
      </c>
      <c r="AK19" s="418">
        <f>SUM(AK20:AK23)</f>
        <v>11752</v>
      </c>
      <c r="AL19" s="418">
        <f>SUM(AL20:AL23)</f>
        <v>5824</v>
      </c>
      <c r="AM19" s="418">
        <f>SUM(AM20:AM23)</f>
        <v>5928</v>
      </c>
      <c r="AN19" s="78"/>
    </row>
    <row r="20" spans="3:40" ht="10.5" customHeight="1">
      <c r="C20" s="83"/>
      <c r="D20" s="83"/>
      <c r="E20" s="83"/>
      <c r="F20" s="83"/>
      <c r="G20" s="390" t="s">
        <v>25</v>
      </c>
      <c r="H20" s="390"/>
      <c r="I20" s="390"/>
      <c r="J20" s="390"/>
      <c r="L20" s="167">
        <v>116</v>
      </c>
      <c r="M20" s="168">
        <f>SUM(N20:O20)</f>
        <v>267</v>
      </c>
      <c r="N20" s="168">
        <v>128</v>
      </c>
      <c r="O20" s="168">
        <v>139</v>
      </c>
      <c r="P20" s="168">
        <f>SUM(M20/AE20)</f>
        <v>1791.9463087248323</v>
      </c>
      <c r="Q20" s="169">
        <f>SUM(M20/L20)</f>
        <v>2.3017241379310347</v>
      </c>
      <c r="R20" s="170">
        <f aca="true" t="shared" si="2" ref="R20:S23">SUM(L20-AJ20)</f>
        <v>11</v>
      </c>
      <c r="S20" s="170">
        <f t="shared" si="2"/>
        <v>-3</v>
      </c>
      <c r="T20" s="171"/>
      <c r="U20" s="72"/>
      <c r="V20" s="399"/>
      <c r="W20" s="403"/>
      <c r="X20" s="403"/>
      <c r="Y20" s="403"/>
      <c r="Z20" s="383" t="s">
        <v>25</v>
      </c>
      <c r="AA20" s="383"/>
      <c r="AB20" s="383"/>
      <c r="AC20" s="383"/>
      <c r="AD20" s="404"/>
      <c r="AE20" s="384">
        <v>0.149</v>
      </c>
      <c r="AF20" s="384"/>
      <c r="AG20" s="384"/>
      <c r="AH20" s="384"/>
      <c r="AI20" s="384"/>
      <c r="AJ20" s="414">
        <v>105</v>
      </c>
      <c r="AK20" s="402">
        <f>SUM(AL20:AM20)</f>
        <v>270</v>
      </c>
      <c r="AL20" s="414">
        <v>138</v>
      </c>
      <c r="AM20" s="414">
        <v>132</v>
      </c>
      <c r="AN20" s="72"/>
    </row>
    <row r="21" spans="3:40" ht="10.5" customHeight="1">
      <c r="C21" s="83"/>
      <c r="D21" s="83"/>
      <c r="E21" s="83"/>
      <c r="F21" s="83"/>
      <c r="G21" s="390" t="s">
        <v>26</v>
      </c>
      <c r="H21" s="390"/>
      <c r="I21" s="390"/>
      <c r="J21" s="390"/>
      <c r="L21" s="167">
        <v>1059</v>
      </c>
      <c r="M21" s="168">
        <f>SUM(N21:O21)</f>
        <v>2281</v>
      </c>
      <c r="N21" s="168">
        <v>1166</v>
      </c>
      <c r="O21" s="168">
        <v>1115</v>
      </c>
      <c r="P21" s="168">
        <f>SUM(M21/AE21)</f>
        <v>14167.701863354037</v>
      </c>
      <c r="Q21" s="169">
        <f>SUM(M21/L21)</f>
        <v>2.153918791312559</v>
      </c>
      <c r="R21" s="170">
        <f t="shared" si="2"/>
        <v>54</v>
      </c>
      <c r="S21" s="170">
        <f t="shared" si="2"/>
        <v>100</v>
      </c>
      <c r="T21" s="171"/>
      <c r="U21" s="72"/>
      <c r="V21" s="399"/>
      <c r="W21" s="403"/>
      <c r="X21" s="403"/>
      <c r="Y21" s="403"/>
      <c r="Z21" s="383" t="s">
        <v>26</v>
      </c>
      <c r="AA21" s="383"/>
      <c r="AB21" s="383"/>
      <c r="AC21" s="383"/>
      <c r="AD21" s="404"/>
      <c r="AE21" s="384">
        <v>0.161</v>
      </c>
      <c r="AF21" s="384"/>
      <c r="AG21" s="384"/>
      <c r="AH21" s="384"/>
      <c r="AI21" s="384"/>
      <c r="AJ21" s="414">
        <v>1005</v>
      </c>
      <c r="AK21" s="402">
        <f>SUM(AL21:AM21)</f>
        <v>2181</v>
      </c>
      <c r="AL21" s="414">
        <v>1101</v>
      </c>
      <c r="AM21" s="414">
        <v>1080</v>
      </c>
      <c r="AN21" s="72"/>
    </row>
    <row r="22" spans="3:40" ht="10.5" customHeight="1">
      <c r="C22" s="83"/>
      <c r="D22" s="83"/>
      <c r="E22" s="83"/>
      <c r="F22" s="83"/>
      <c r="G22" s="390" t="s">
        <v>30</v>
      </c>
      <c r="H22" s="390"/>
      <c r="I22" s="390"/>
      <c r="J22" s="390"/>
      <c r="L22" s="167">
        <v>2255</v>
      </c>
      <c r="M22" s="168">
        <f>SUM(N22:O22)</f>
        <v>4623</v>
      </c>
      <c r="N22" s="168">
        <v>2311</v>
      </c>
      <c r="O22" s="168">
        <v>2312</v>
      </c>
      <c r="P22" s="168">
        <f>SUM(M22/AE22)</f>
        <v>19926.724137931033</v>
      </c>
      <c r="Q22" s="169">
        <f>SUM(M22/L22)</f>
        <v>2.0501108647450113</v>
      </c>
      <c r="R22" s="170">
        <f t="shared" si="2"/>
        <v>84</v>
      </c>
      <c r="S22" s="170">
        <f t="shared" si="2"/>
        <v>97</v>
      </c>
      <c r="T22" s="171"/>
      <c r="U22" s="72"/>
      <c r="V22" s="399"/>
      <c r="W22" s="403"/>
      <c r="X22" s="403"/>
      <c r="Y22" s="403"/>
      <c r="Z22" s="383" t="s">
        <v>30</v>
      </c>
      <c r="AA22" s="383"/>
      <c r="AB22" s="383"/>
      <c r="AC22" s="383"/>
      <c r="AD22" s="404"/>
      <c r="AE22" s="384">
        <v>0.232</v>
      </c>
      <c r="AF22" s="384"/>
      <c r="AG22" s="384"/>
      <c r="AH22" s="384"/>
      <c r="AI22" s="384"/>
      <c r="AJ22" s="414">
        <v>2171</v>
      </c>
      <c r="AK22" s="402">
        <f>SUM(AL22:AM22)</f>
        <v>4526</v>
      </c>
      <c r="AL22" s="414">
        <v>2270</v>
      </c>
      <c r="AM22" s="414">
        <v>2256</v>
      </c>
      <c r="AN22" s="72"/>
    </row>
    <row r="23" spans="3:40" ht="10.5" customHeight="1">
      <c r="C23" s="83"/>
      <c r="D23" s="83"/>
      <c r="E23" s="83"/>
      <c r="F23" s="83"/>
      <c r="G23" s="390" t="s">
        <v>33</v>
      </c>
      <c r="H23" s="390"/>
      <c r="I23" s="390"/>
      <c r="J23" s="390"/>
      <c r="L23" s="167">
        <v>2300</v>
      </c>
      <c r="M23" s="168">
        <f>SUM(N23:O23)</f>
        <v>4899</v>
      </c>
      <c r="N23" s="168">
        <v>2384</v>
      </c>
      <c r="O23" s="168">
        <v>2515</v>
      </c>
      <c r="P23" s="168">
        <f>SUM(M23/AE23)</f>
        <v>20327.80082987552</v>
      </c>
      <c r="Q23" s="169">
        <f>SUM(M23/L23)</f>
        <v>2.13</v>
      </c>
      <c r="R23" s="170">
        <f t="shared" si="2"/>
        <v>90</v>
      </c>
      <c r="S23" s="170">
        <f t="shared" si="2"/>
        <v>124</v>
      </c>
      <c r="T23" s="171"/>
      <c r="U23" s="72"/>
      <c r="V23" s="399"/>
      <c r="W23" s="403"/>
      <c r="X23" s="403"/>
      <c r="Y23" s="403"/>
      <c r="Z23" s="383" t="s">
        <v>33</v>
      </c>
      <c r="AA23" s="383"/>
      <c r="AB23" s="383"/>
      <c r="AC23" s="383"/>
      <c r="AD23" s="404"/>
      <c r="AE23" s="384">
        <v>0.241</v>
      </c>
      <c r="AF23" s="384"/>
      <c r="AG23" s="384"/>
      <c r="AH23" s="384"/>
      <c r="AI23" s="384"/>
      <c r="AJ23" s="414">
        <v>2210</v>
      </c>
      <c r="AK23" s="402">
        <f>SUM(AL23:AM23)</f>
        <v>4775</v>
      </c>
      <c r="AL23" s="414">
        <v>2315</v>
      </c>
      <c r="AM23" s="414">
        <v>2460</v>
      </c>
      <c r="AN23" s="72"/>
    </row>
    <row r="24" spans="3:40" ht="9" customHeight="1">
      <c r="C24" s="83"/>
      <c r="D24" s="83"/>
      <c r="E24" s="83"/>
      <c r="F24" s="83"/>
      <c r="G24" s="83"/>
      <c r="H24" s="83"/>
      <c r="I24" s="83"/>
      <c r="J24" s="83"/>
      <c r="L24" s="185"/>
      <c r="M24" s="188"/>
      <c r="N24" s="186"/>
      <c r="O24" s="186"/>
      <c r="P24" s="188"/>
      <c r="Q24" s="169"/>
      <c r="R24" s="170"/>
      <c r="S24" s="170"/>
      <c r="V24" s="399"/>
      <c r="W24" s="399"/>
      <c r="X24" s="399"/>
      <c r="Y24" s="399"/>
      <c r="Z24" s="399"/>
      <c r="AA24" s="399"/>
      <c r="AB24" s="399"/>
      <c r="AC24" s="399"/>
      <c r="AD24" s="399"/>
      <c r="AE24" s="399"/>
      <c r="AF24" s="399"/>
      <c r="AG24" s="399"/>
      <c r="AH24" s="399"/>
      <c r="AI24" s="399"/>
      <c r="AJ24" s="419"/>
      <c r="AK24" s="419"/>
      <c r="AL24" s="419"/>
      <c r="AM24" s="419"/>
      <c r="AN24" s="72"/>
    </row>
    <row r="25" spans="3:40" s="77" customFormat="1" ht="10.5" customHeight="1">
      <c r="C25" s="391" t="s">
        <v>63</v>
      </c>
      <c r="D25" s="391"/>
      <c r="E25" s="391"/>
      <c r="F25" s="391"/>
      <c r="G25" s="391"/>
      <c r="H25" s="391"/>
      <c r="I25" s="391"/>
      <c r="J25" s="391"/>
      <c r="L25" s="185">
        <f>SUM(L26:L29)</f>
        <v>5209</v>
      </c>
      <c r="M25" s="186">
        <f>SUM(M26:M29)</f>
        <v>11595</v>
      </c>
      <c r="N25" s="186">
        <f>SUM(N26:N29)</f>
        <v>5932</v>
      </c>
      <c r="O25" s="186">
        <f>SUM(O26:O29)</f>
        <v>5663</v>
      </c>
      <c r="P25" s="186">
        <f>SUM(M25/AE25)</f>
        <v>15971.074380165288</v>
      </c>
      <c r="Q25" s="163">
        <f>SUM(M25/L25)</f>
        <v>2.225955077750048</v>
      </c>
      <c r="R25" s="164">
        <f>SUM(R26:R29)</f>
        <v>-1</v>
      </c>
      <c r="S25" s="164">
        <f>SUM(S26:S29)</f>
        <v>-219</v>
      </c>
      <c r="V25" s="417"/>
      <c r="W25" s="380" t="s">
        <v>63</v>
      </c>
      <c r="X25" s="380"/>
      <c r="Y25" s="380"/>
      <c r="Z25" s="380"/>
      <c r="AA25" s="380"/>
      <c r="AB25" s="380"/>
      <c r="AC25" s="380"/>
      <c r="AD25" s="400"/>
      <c r="AE25" s="382">
        <f>SUM(AE26:AI29)</f>
        <v>0.7260000000000001</v>
      </c>
      <c r="AF25" s="382"/>
      <c r="AG25" s="382"/>
      <c r="AH25" s="382"/>
      <c r="AI25" s="382"/>
      <c r="AJ25" s="418">
        <f>SUM(AJ26:AJ29)</f>
        <v>5210</v>
      </c>
      <c r="AK25" s="418">
        <f>SUM(AK26:AK29)</f>
        <v>11814</v>
      </c>
      <c r="AL25" s="418">
        <f>SUM(AL26:AL29)</f>
        <v>5996</v>
      </c>
      <c r="AM25" s="418">
        <f>SUM(AM26:AM29)</f>
        <v>5818</v>
      </c>
      <c r="AN25" s="78"/>
    </row>
    <row r="26" spans="3:40" ht="10.5" customHeight="1">
      <c r="C26" s="83"/>
      <c r="D26" s="83"/>
      <c r="E26" s="83"/>
      <c r="F26" s="83"/>
      <c r="G26" s="390" t="s">
        <v>25</v>
      </c>
      <c r="H26" s="390"/>
      <c r="I26" s="390"/>
      <c r="J26" s="390"/>
      <c r="L26" s="167">
        <v>1434</v>
      </c>
      <c r="M26" s="168">
        <f>SUM(N26:O26)</f>
        <v>3151</v>
      </c>
      <c r="N26" s="168">
        <v>1658</v>
      </c>
      <c r="O26" s="168">
        <v>1493</v>
      </c>
      <c r="P26" s="168">
        <f>SUM(M26/AE26)</f>
        <v>15914.141414141413</v>
      </c>
      <c r="Q26" s="169">
        <f>SUM(M26/L26)</f>
        <v>2.197350069735007</v>
      </c>
      <c r="R26" s="170">
        <f aca="true" t="shared" si="3" ref="R26:S29">SUM(L26-AJ26)</f>
        <v>15</v>
      </c>
      <c r="S26" s="170">
        <f t="shared" si="3"/>
        <v>39</v>
      </c>
      <c r="T26" s="171"/>
      <c r="U26" s="72"/>
      <c r="V26" s="399"/>
      <c r="W26" s="403"/>
      <c r="X26" s="403"/>
      <c r="Y26" s="403"/>
      <c r="Z26" s="383" t="s">
        <v>25</v>
      </c>
      <c r="AA26" s="383"/>
      <c r="AB26" s="383"/>
      <c r="AC26" s="383"/>
      <c r="AD26" s="404"/>
      <c r="AE26" s="384">
        <v>0.198</v>
      </c>
      <c r="AF26" s="384"/>
      <c r="AG26" s="384"/>
      <c r="AH26" s="384"/>
      <c r="AI26" s="384"/>
      <c r="AJ26" s="414">
        <v>1419</v>
      </c>
      <c r="AK26" s="402">
        <f>SUM(AL26:AM26)</f>
        <v>3112</v>
      </c>
      <c r="AL26" s="414">
        <v>1623</v>
      </c>
      <c r="AM26" s="414">
        <v>1489</v>
      </c>
      <c r="AN26" s="72"/>
    </row>
    <row r="27" spans="3:40" ht="10.5" customHeight="1">
      <c r="C27" s="83"/>
      <c r="D27" s="83"/>
      <c r="E27" s="83"/>
      <c r="F27" s="83"/>
      <c r="G27" s="390" t="s">
        <v>26</v>
      </c>
      <c r="H27" s="390"/>
      <c r="I27" s="390"/>
      <c r="J27" s="390"/>
      <c r="L27" s="167">
        <v>1264</v>
      </c>
      <c r="M27" s="168">
        <f>SUM(N27:O27)</f>
        <v>2702</v>
      </c>
      <c r="N27" s="168">
        <v>1348</v>
      </c>
      <c r="O27" s="168">
        <v>1354</v>
      </c>
      <c r="P27" s="168">
        <f>SUM(M27/AE27)</f>
        <v>17101.26582278481</v>
      </c>
      <c r="Q27" s="169">
        <f>SUM(M27/L27)</f>
        <v>2.1376582278481013</v>
      </c>
      <c r="R27" s="170">
        <f t="shared" si="3"/>
        <v>-19</v>
      </c>
      <c r="S27" s="170">
        <f t="shared" si="3"/>
        <v>-107</v>
      </c>
      <c r="T27" s="171"/>
      <c r="U27" s="72"/>
      <c r="V27" s="399"/>
      <c r="W27" s="403"/>
      <c r="X27" s="403"/>
      <c r="Y27" s="403"/>
      <c r="Z27" s="383" t="s">
        <v>26</v>
      </c>
      <c r="AA27" s="383"/>
      <c r="AB27" s="383"/>
      <c r="AC27" s="383"/>
      <c r="AD27" s="404"/>
      <c r="AE27" s="384">
        <v>0.158</v>
      </c>
      <c r="AF27" s="384"/>
      <c r="AG27" s="384"/>
      <c r="AH27" s="384"/>
      <c r="AI27" s="384"/>
      <c r="AJ27" s="414">
        <v>1283</v>
      </c>
      <c r="AK27" s="402">
        <f>SUM(AL27:AM27)</f>
        <v>2809</v>
      </c>
      <c r="AL27" s="414">
        <v>1392</v>
      </c>
      <c r="AM27" s="414">
        <v>1417</v>
      </c>
      <c r="AN27" s="72"/>
    </row>
    <row r="28" spans="3:40" ht="10.5" customHeight="1">
      <c r="C28" s="83"/>
      <c r="D28" s="83"/>
      <c r="E28" s="83"/>
      <c r="F28" s="83"/>
      <c r="G28" s="390" t="s">
        <v>30</v>
      </c>
      <c r="H28" s="390"/>
      <c r="I28" s="390"/>
      <c r="J28" s="390"/>
      <c r="L28" s="167">
        <v>1395</v>
      </c>
      <c r="M28" s="168">
        <f>SUM(N28:O28)</f>
        <v>3226</v>
      </c>
      <c r="N28" s="168">
        <v>1644</v>
      </c>
      <c r="O28" s="168">
        <v>1582</v>
      </c>
      <c r="P28" s="168">
        <f>SUM(M28/AE28)</f>
        <v>16130</v>
      </c>
      <c r="Q28" s="169">
        <f>SUM(M28/L28)</f>
        <v>2.3125448028673836</v>
      </c>
      <c r="R28" s="170">
        <f t="shared" si="3"/>
        <v>-21</v>
      </c>
      <c r="S28" s="170">
        <f t="shared" si="3"/>
        <v>-134</v>
      </c>
      <c r="T28" s="171"/>
      <c r="U28" s="72"/>
      <c r="V28" s="399"/>
      <c r="W28" s="403"/>
      <c r="X28" s="403"/>
      <c r="Y28" s="403"/>
      <c r="Z28" s="383" t="s">
        <v>30</v>
      </c>
      <c r="AA28" s="383"/>
      <c r="AB28" s="383"/>
      <c r="AC28" s="383"/>
      <c r="AD28" s="404"/>
      <c r="AE28" s="384">
        <v>0.2</v>
      </c>
      <c r="AF28" s="384"/>
      <c r="AG28" s="384"/>
      <c r="AH28" s="384"/>
      <c r="AI28" s="384"/>
      <c r="AJ28" s="414">
        <v>1416</v>
      </c>
      <c r="AK28" s="402">
        <f>SUM(AL28:AM28)</f>
        <v>3360</v>
      </c>
      <c r="AL28" s="414">
        <v>1709</v>
      </c>
      <c r="AM28" s="414">
        <v>1651</v>
      </c>
      <c r="AN28" s="72"/>
    </row>
    <row r="29" spans="3:40" ht="10.5" customHeight="1">
      <c r="C29" s="83"/>
      <c r="D29" s="83"/>
      <c r="E29" s="83"/>
      <c r="F29" s="83"/>
      <c r="G29" s="390" t="s">
        <v>33</v>
      </c>
      <c r="H29" s="390"/>
      <c r="I29" s="390"/>
      <c r="J29" s="390"/>
      <c r="L29" s="167">
        <v>1116</v>
      </c>
      <c r="M29" s="168">
        <f>SUM(N29:O29)</f>
        <v>2516</v>
      </c>
      <c r="N29" s="168">
        <v>1282</v>
      </c>
      <c r="O29" s="168">
        <v>1234</v>
      </c>
      <c r="P29" s="168">
        <f>SUM(M29/AE29)</f>
        <v>14799.999999999998</v>
      </c>
      <c r="Q29" s="169">
        <f>SUM(M29/L29)</f>
        <v>2.2544802867383513</v>
      </c>
      <c r="R29" s="170">
        <f t="shared" si="3"/>
        <v>24</v>
      </c>
      <c r="S29" s="170">
        <f t="shared" si="3"/>
        <v>-17</v>
      </c>
      <c r="T29" s="171"/>
      <c r="U29" s="72"/>
      <c r="V29" s="399"/>
      <c r="W29" s="403"/>
      <c r="X29" s="403"/>
      <c r="Y29" s="403"/>
      <c r="Z29" s="383" t="s">
        <v>33</v>
      </c>
      <c r="AA29" s="383"/>
      <c r="AB29" s="383"/>
      <c r="AC29" s="383"/>
      <c r="AD29" s="404"/>
      <c r="AE29" s="384">
        <v>0.17</v>
      </c>
      <c r="AF29" s="384"/>
      <c r="AG29" s="384"/>
      <c r="AH29" s="384"/>
      <c r="AI29" s="384"/>
      <c r="AJ29" s="414">
        <v>1092</v>
      </c>
      <c r="AK29" s="402">
        <f>SUM(AL29:AM29)</f>
        <v>2533</v>
      </c>
      <c r="AL29" s="414">
        <v>1272</v>
      </c>
      <c r="AM29" s="414">
        <v>1261</v>
      </c>
      <c r="AN29" s="72"/>
    </row>
    <row r="30" spans="1:40" ht="9" customHeight="1">
      <c r="A30" s="72"/>
      <c r="B30" s="72"/>
      <c r="C30" s="83"/>
      <c r="D30" s="83"/>
      <c r="E30" s="83"/>
      <c r="F30" s="83"/>
      <c r="G30" s="83"/>
      <c r="H30" s="83"/>
      <c r="I30" s="83"/>
      <c r="J30" s="83"/>
      <c r="K30" s="72"/>
      <c r="L30" s="185"/>
      <c r="M30" s="189"/>
      <c r="N30" s="186"/>
      <c r="O30" s="186"/>
      <c r="P30" s="189"/>
      <c r="Q30" s="174"/>
      <c r="R30" s="175"/>
      <c r="S30" s="175"/>
      <c r="T30" s="72"/>
      <c r="V30" s="399"/>
      <c r="W30" s="399"/>
      <c r="X30" s="399"/>
      <c r="Y30" s="399"/>
      <c r="Z30" s="399"/>
      <c r="AA30" s="399"/>
      <c r="AB30" s="399"/>
      <c r="AC30" s="399"/>
      <c r="AD30" s="399"/>
      <c r="AE30" s="399"/>
      <c r="AF30" s="399"/>
      <c r="AG30" s="399"/>
      <c r="AH30" s="399"/>
      <c r="AI30" s="399"/>
      <c r="AJ30" s="419"/>
      <c r="AK30" s="419"/>
      <c r="AL30" s="419"/>
      <c r="AM30" s="419"/>
      <c r="AN30" s="72"/>
    </row>
    <row r="31" spans="3:40" s="77" customFormat="1" ht="10.5" customHeight="1">
      <c r="C31" s="391" t="s">
        <v>64</v>
      </c>
      <c r="D31" s="391"/>
      <c r="E31" s="391"/>
      <c r="F31" s="391"/>
      <c r="G31" s="391"/>
      <c r="H31" s="391"/>
      <c r="I31" s="391"/>
      <c r="J31" s="391"/>
      <c r="L31" s="185">
        <f>SUM(L32:L35)</f>
        <v>8070</v>
      </c>
      <c r="M31" s="186">
        <f>SUM(M32:M35)</f>
        <v>18162</v>
      </c>
      <c r="N31" s="186">
        <f>SUM(N32:N35)</f>
        <v>8991</v>
      </c>
      <c r="O31" s="186">
        <f>SUM(O32:O35)</f>
        <v>9171</v>
      </c>
      <c r="P31" s="186">
        <f>SUM(M31/AE31)</f>
        <v>15287.878787878786</v>
      </c>
      <c r="Q31" s="163">
        <f>SUM(M31/L31)</f>
        <v>2.250557620817844</v>
      </c>
      <c r="R31" s="164">
        <f>SUM(R32:R35)</f>
        <v>268</v>
      </c>
      <c r="S31" s="164">
        <f>SUM(S32:S35)</f>
        <v>370</v>
      </c>
      <c r="V31" s="417"/>
      <c r="W31" s="380" t="s">
        <v>64</v>
      </c>
      <c r="X31" s="380"/>
      <c r="Y31" s="380"/>
      <c r="Z31" s="380"/>
      <c r="AA31" s="380"/>
      <c r="AB31" s="380"/>
      <c r="AC31" s="380"/>
      <c r="AD31" s="400"/>
      <c r="AE31" s="382">
        <f>SUM(AE32:AI35)</f>
        <v>1.1880000000000002</v>
      </c>
      <c r="AF31" s="382"/>
      <c r="AG31" s="382"/>
      <c r="AH31" s="382"/>
      <c r="AI31" s="382"/>
      <c r="AJ31" s="418">
        <f>SUM(AJ32:AJ35)</f>
        <v>7802</v>
      </c>
      <c r="AK31" s="418">
        <f>SUM(AK32:AK35)</f>
        <v>17792</v>
      </c>
      <c r="AL31" s="418">
        <f>SUM(AL32:AL35)</f>
        <v>8792</v>
      </c>
      <c r="AM31" s="418">
        <f>SUM(AM32:AM35)</f>
        <v>9000</v>
      </c>
      <c r="AN31" s="78"/>
    </row>
    <row r="32" spans="3:40" ht="10.5" customHeight="1">
      <c r="C32" s="83"/>
      <c r="D32" s="83"/>
      <c r="E32" s="83"/>
      <c r="F32" s="83"/>
      <c r="G32" s="390" t="s">
        <v>25</v>
      </c>
      <c r="H32" s="390"/>
      <c r="I32" s="390"/>
      <c r="J32" s="390"/>
      <c r="L32" s="167">
        <v>2656</v>
      </c>
      <c r="M32" s="168">
        <f>SUM(N32:O32)</f>
        <v>5939</v>
      </c>
      <c r="N32" s="168">
        <v>2938</v>
      </c>
      <c r="O32" s="168">
        <v>3001</v>
      </c>
      <c r="P32" s="168">
        <f>SUM(M32/AE32)</f>
        <v>18051.671732522795</v>
      </c>
      <c r="Q32" s="169">
        <f>SUM(M32/L32)</f>
        <v>2.2360692771084336</v>
      </c>
      <c r="R32" s="170">
        <f aca="true" t="shared" si="4" ref="R32:S35">SUM(L32-AJ32)</f>
        <v>45</v>
      </c>
      <c r="S32" s="170">
        <f t="shared" si="4"/>
        <v>15</v>
      </c>
      <c r="T32" s="171"/>
      <c r="U32" s="72"/>
      <c r="V32" s="399"/>
      <c r="W32" s="403"/>
      <c r="X32" s="403"/>
      <c r="Y32" s="403"/>
      <c r="Z32" s="383" t="s">
        <v>25</v>
      </c>
      <c r="AA32" s="383"/>
      <c r="AB32" s="383"/>
      <c r="AC32" s="383"/>
      <c r="AD32" s="404"/>
      <c r="AE32" s="384">
        <v>0.329</v>
      </c>
      <c r="AF32" s="384"/>
      <c r="AG32" s="384"/>
      <c r="AH32" s="384"/>
      <c r="AI32" s="384"/>
      <c r="AJ32" s="414">
        <v>2611</v>
      </c>
      <c r="AK32" s="402">
        <f>SUM(AL32:AM32)</f>
        <v>5924</v>
      </c>
      <c r="AL32" s="414">
        <v>2951</v>
      </c>
      <c r="AM32" s="414">
        <v>2973</v>
      </c>
      <c r="AN32" s="72"/>
    </row>
    <row r="33" spans="3:40" ht="10.5" customHeight="1">
      <c r="C33" s="83"/>
      <c r="D33" s="83"/>
      <c r="E33" s="83"/>
      <c r="F33" s="83"/>
      <c r="G33" s="390" t="s">
        <v>26</v>
      </c>
      <c r="H33" s="390"/>
      <c r="I33" s="390"/>
      <c r="J33" s="390"/>
      <c r="L33" s="167">
        <v>1686</v>
      </c>
      <c r="M33" s="168">
        <f>SUM(N33:O33)</f>
        <v>3731</v>
      </c>
      <c r="N33" s="168">
        <v>1841</v>
      </c>
      <c r="O33" s="168">
        <v>1890</v>
      </c>
      <c r="P33" s="168">
        <f>SUM(M33/AE33)</f>
        <v>11996.7845659164</v>
      </c>
      <c r="Q33" s="169">
        <f>SUM(M33/L33)</f>
        <v>2.212930011862396</v>
      </c>
      <c r="R33" s="170">
        <f t="shared" si="4"/>
        <v>16</v>
      </c>
      <c r="S33" s="170">
        <f t="shared" si="4"/>
        <v>-11</v>
      </c>
      <c r="T33" s="171"/>
      <c r="U33" s="72"/>
      <c r="V33" s="399"/>
      <c r="W33" s="403"/>
      <c r="X33" s="403"/>
      <c r="Y33" s="403"/>
      <c r="Z33" s="383" t="s">
        <v>26</v>
      </c>
      <c r="AA33" s="383"/>
      <c r="AB33" s="383"/>
      <c r="AC33" s="383"/>
      <c r="AD33" s="404"/>
      <c r="AE33" s="384">
        <v>0.311</v>
      </c>
      <c r="AF33" s="384"/>
      <c r="AG33" s="384"/>
      <c r="AH33" s="384"/>
      <c r="AI33" s="384"/>
      <c r="AJ33" s="414">
        <v>1670</v>
      </c>
      <c r="AK33" s="402">
        <f>SUM(AL33:AM33)</f>
        <v>3742</v>
      </c>
      <c r="AL33" s="414">
        <v>1848</v>
      </c>
      <c r="AM33" s="414">
        <v>1894</v>
      </c>
      <c r="AN33" s="72"/>
    </row>
    <row r="34" spans="3:40" ht="10.5" customHeight="1">
      <c r="C34" s="83"/>
      <c r="D34" s="83"/>
      <c r="E34" s="83"/>
      <c r="F34" s="83"/>
      <c r="G34" s="390" t="s">
        <v>30</v>
      </c>
      <c r="H34" s="390"/>
      <c r="I34" s="390"/>
      <c r="J34" s="390"/>
      <c r="L34" s="167">
        <v>2056</v>
      </c>
      <c r="M34" s="168">
        <f>SUM(N34:O34)</f>
        <v>4622</v>
      </c>
      <c r="N34" s="168">
        <v>2271</v>
      </c>
      <c r="O34" s="168">
        <v>2351</v>
      </c>
      <c r="P34" s="168">
        <f>SUM(M34/AE34)</f>
        <v>15667.796610169493</v>
      </c>
      <c r="Q34" s="169">
        <f>SUM(M34/L34)</f>
        <v>2.248054474708171</v>
      </c>
      <c r="R34" s="170">
        <f t="shared" si="4"/>
        <v>104</v>
      </c>
      <c r="S34" s="170">
        <f t="shared" si="4"/>
        <v>176</v>
      </c>
      <c r="T34" s="171"/>
      <c r="U34" s="72"/>
      <c r="V34" s="399"/>
      <c r="W34" s="403"/>
      <c r="X34" s="403"/>
      <c r="Y34" s="403"/>
      <c r="Z34" s="383" t="s">
        <v>30</v>
      </c>
      <c r="AA34" s="383"/>
      <c r="AB34" s="383"/>
      <c r="AC34" s="383"/>
      <c r="AD34" s="404"/>
      <c r="AE34" s="384">
        <v>0.295</v>
      </c>
      <c r="AF34" s="384"/>
      <c r="AG34" s="384"/>
      <c r="AH34" s="384"/>
      <c r="AI34" s="384"/>
      <c r="AJ34" s="414">
        <v>1952</v>
      </c>
      <c r="AK34" s="402">
        <f>SUM(AL34:AM34)</f>
        <v>4446</v>
      </c>
      <c r="AL34" s="414">
        <v>2173</v>
      </c>
      <c r="AM34" s="414">
        <v>2273</v>
      </c>
      <c r="AN34" s="72"/>
    </row>
    <row r="35" spans="3:40" ht="10.5" customHeight="1">
      <c r="C35" s="83"/>
      <c r="D35" s="83"/>
      <c r="E35" s="83"/>
      <c r="F35" s="83"/>
      <c r="G35" s="390" t="s">
        <v>33</v>
      </c>
      <c r="H35" s="390"/>
      <c r="I35" s="390"/>
      <c r="J35" s="390"/>
      <c r="L35" s="167">
        <v>1672</v>
      </c>
      <c r="M35" s="168">
        <f>SUM(N35:O35)</f>
        <v>3870</v>
      </c>
      <c r="N35" s="168">
        <v>1941</v>
      </c>
      <c r="O35" s="168">
        <v>1929</v>
      </c>
      <c r="P35" s="168">
        <f>SUM(M35/AE35)</f>
        <v>15296.442687747036</v>
      </c>
      <c r="Q35" s="169">
        <f>SUM(M35/L35)</f>
        <v>2.3145933014354068</v>
      </c>
      <c r="R35" s="170">
        <f t="shared" si="4"/>
        <v>103</v>
      </c>
      <c r="S35" s="170">
        <f t="shared" si="4"/>
        <v>190</v>
      </c>
      <c r="T35" s="171"/>
      <c r="U35" s="72"/>
      <c r="V35" s="399"/>
      <c r="W35" s="403"/>
      <c r="X35" s="403"/>
      <c r="Y35" s="403"/>
      <c r="Z35" s="383" t="s">
        <v>33</v>
      </c>
      <c r="AA35" s="383"/>
      <c r="AB35" s="383"/>
      <c r="AC35" s="383"/>
      <c r="AD35" s="404"/>
      <c r="AE35" s="384">
        <v>0.253</v>
      </c>
      <c r="AF35" s="384"/>
      <c r="AG35" s="384"/>
      <c r="AH35" s="384"/>
      <c r="AI35" s="384"/>
      <c r="AJ35" s="414">
        <v>1569</v>
      </c>
      <c r="AK35" s="402">
        <f>SUM(AL35:AM35)</f>
        <v>3680</v>
      </c>
      <c r="AL35" s="414">
        <v>1820</v>
      </c>
      <c r="AM35" s="414">
        <v>1860</v>
      </c>
      <c r="AN35" s="72"/>
    </row>
    <row r="36" spans="3:40" ht="9" customHeight="1">
      <c r="C36" s="83"/>
      <c r="D36" s="83"/>
      <c r="E36" s="83"/>
      <c r="F36" s="83"/>
      <c r="G36" s="83"/>
      <c r="H36" s="83"/>
      <c r="I36" s="83"/>
      <c r="J36" s="83"/>
      <c r="L36" s="185"/>
      <c r="M36" s="188"/>
      <c r="N36" s="186"/>
      <c r="O36" s="186"/>
      <c r="P36" s="188"/>
      <c r="Q36" s="169"/>
      <c r="R36" s="170"/>
      <c r="S36" s="170"/>
      <c r="V36" s="399"/>
      <c r="W36" s="399"/>
      <c r="X36" s="399"/>
      <c r="Y36" s="399"/>
      <c r="Z36" s="399"/>
      <c r="AA36" s="399"/>
      <c r="AB36" s="399"/>
      <c r="AC36" s="399"/>
      <c r="AD36" s="399"/>
      <c r="AE36" s="399"/>
      <c r="AF36" s="399"/>
      <c r="AG36" s="399"/>
      <c r="AH36" s="399"/>
      <c r="AI36" s="399"/>
      <c r="AJ36" s="419"/>
      <c r="AK36" s="419"/>
      <c r="AL36" s="419"/>
      <c r="AM36" s="419"/>
      <c r="AN36" s="72"/>
    </row>
    <row r="37" spans="3:40" s="77" customFormat="1" ht="10.5" customHeight="1">
      <c r="C37" s="391" t="s">
        <v>65</v>
      </c>
      <c r="D37" s="391"/>
      <c r="E37" s="391"/>
      <c r="F37" s="391"/>
      <c r="G37" s="391"/>
      <c r="H37" s="391"/>
      <c r="I37" s="391"/>
      <c r="J37" s="391"/>
      <c r="L37" s="185">
        <f>SUM(L38:L43)</f>
        <v>10853</v>
      </c>
      <c r="M37" s="186">
        <f>SUM(M38:M43)</f>
        <v>24201</v>
      </c>
      <c r="N37" s="186">
        <f>SUM(N38:N43)</f>
        <v>11999</v>
      </c>
      <c r="O37" s="186">
        <f>SUM(O38:O43)</f>
        <v>12202</v>
      </c>
      <c r="P37" s="186">
        <f aca="true" t="shared" si="5" ref="P37:P43">SUM(M37/AE37)</f>
        <v>13742.759795570697</v>
      </c>
      <c r="Q37" s="163">
        <f aca="true" t="shared" si="6" ref="Q37:Q43">SUM(M37/L37)</f>
        <v>2.2298903528978165</v>
      </c>
      <c r="R37" s="164">
        <f>SUM(R38:R43)</f>
        <v>335</v>
      </c>
      <c r="S37" s="164">
        <f>SUM(S38:S43)</f>
        <v>385</v>
      </c>
      <c r="V37" s="417"/>
      <c r="W37" s="380" t="s">
        <v>65</v>
      </c>
      <c r="X37" s="380"/>
      <c r="Y37" s="380"/>
      <c r="Z37" s="380"/>
      <c r="AA37" s="380"/>
      <c r="AB37" s="380"/>
      <c r="AC37" s="380"/>
      <c r="AD37" s="400"/>
      <c r="AE37" s="382">
        <f>SUM(AE38:AI43)</f>
        <v>1.7610000000000001</v>
      </c>
      <c r="AF37" s="382"/>
      <c r="AG37" s="382"/>
      <c r="AH37" s="382"/>
      <c r="AI37" s="382"/>
      <c r="AJ37" s="418">
        <f>SUM(AJ38:AJ43)</f>
        <v>10518</v>
      </c>
      <c r="AK37" s="418">
        <f>SUM(AK38:AK43)</f>
        <v>23816</v>
      </c>
      <c r="AL37" s="418">
        <f>SUM(AL38:AL43)</f>
        <v>11837</v>
      </c>
      <c r="AM37" s="418">
        <f>SUM(AM38:AM43)</f>
        <v>11979</v>
      </c>
      <c r="AN37" s="78"/>
    </row>
    <row r="38" spans="3:40" ht="10.5" customHeight="1">
      <c r="C38" s="83"/>
      <c r="D38" s="83"/>
      <c r="E38" s="83"/>
      <c r="F38" s="83"/>
      <c r="G38" s="390" t="s">
        <v>25</v>
      </c>
      <c r="H38" s="390"/>
      <c r="I38" s="390"/>
      <c r="J38" s="390"/>
      <c r="L38" s="167">
        <v>1734</v>
      </c>
      <c r="M38" s="168">
        <f aca="true" t="shared" si="7" ref="M38:M43">SUM(N38:O38)</f>
        <v>3887</v>
      </c>
      <c r="N38" s="168">
        <v>1961</v>
      </c>
      <c r="O38" s="168">
        <v>1926</v>
      </c>
      <c r="P38" s="168">
        <f t="shared" si="5"/>
        <v>9840.506329113923</v>
      </c>
      <c r="Q38" s="169">
        <f t="shared" si="6"/>
        <v>2.2416378316032297</v>
      </c>
      <c r="R38" s="170">
        <f aca="true" t="shared" si="8" ref="R38:S43">SUM(L38-AJ38)</f>
        <v>47</v>
      </c>
      <c r="S38" s="170">
        <f t="shared" si="8"/>
        <v>-13</v>
      </c>
      <c r="T38" s="171"/>
      <c r="U38" s="72"/>
      <c r="V38" s="399"/>
      <c r="W38" s="403"/>
      <c r="X38" s="403"/>
      <c r="Y38" s="403"/>
      <c r="Z38" s="383" t="s">
        <v>25</v>
      </c>
      <c r="AA38" s="383"/>
      <c r="AB38" s="383"/>
      <c r="AC38" s="383"/>
      <c r="AD38" s="404"/>
      <c r="AE38" s="384">
        <v>0.395</v>
      </c>
      <c r="AF38" s="384"/>
      <c r="AG38" s="384"/>
      <c r="AH38" s="384"/>
      <c r="AI38" s="384"/>
      <c r="AJ38" s="414">
        <v>1687</v>
      </c>
      <c r="AK38" s="402">
        <f aca="true" t="shared" si="9" ref="AK38:AK43">SUM(AL38:AM38)</f>
        <v>3900</v>
      </c>
      <c r="AL38" s="414">
        <v>1978</v>
      </c>
      <c r="AM38" s="414">
        <v>1922</v>
      </c>
      <c r="AN38" s="72"/>
    </row>
    <row r="39" spans="3:40" ht="10.5" customHeight="1">
      <c r="C39" s="83"/>
      <c r="D39" s="83"/>
      <c r="E39" s="83"/>
      <c r="F39" s="83"/>
      <c r="G39" s="390" t="s">
        <v>26</v>
      </c>
      <c r="H39" s="390"/>
      <c r="I39" s="390"/>
      <c r="J39" s="390"/>
      <c r="L39" s="167">
        <v>2028</v>
      </c>
      <c r="M39" s="168">
        <f t="shared" si="7"/>
        <v>4513</v>
      </c>
      <c r="N39" s="168">
        <v>2299</v>
      </c>
      <c r="O39" s="168">
        <v>2214</v>
      </c>
      <c r="P39" s="168">
        <f t="shared" si="5"/>
        <v>14748.366013071896</v>
      </c>
      <c r="Q39" s="169">
        <f t="shared" si="6"/>
        <v>2.22534516765286</v>
      </c>
      <c r="R39" s="170">
        <f t="shared" si="8"/>
        <v>78</v>
      </c>
      <c r="S39" s="170">
        <f t="shared" si="8"/>
        <v>95</v>
      </c>
      <c r="T39" s="171"/>
      <c r="U39" s="72"/>
      <c r="V39" s="399"/>
      <c r="W39" s="403"/>
      <c r="X39" s="403"/>
      <c r="Y39" s="403"/>
      <c r="Z39" s="383" t="s">
        <v>26</v>
      </c>
      <c r="AA39" s="383"/>
      <c r="AB39" s="383"/>
      <c r="AC39" s="383"/>
      <c r="AD39" s="404"/>
      <c r="AE39" s="384">
        <v>0.306</v>
      </c>
      <c r="AF39" s="384"/>
      <c r="AG39" s="384"/>
      <c r="AH39" s="384"/>
      <c r="AI39" s="384"/>
      <c r="AJ39" s="414">
        <v>1950</v>
      </c>
      <c r="AK39" s="402">
        <f t="shared" si="9"/>
        <v>4418</v>
      </c>
      <c r="AL39" s="414">
        <v>2235</v>
      </c>
      <c r="AM39" s="414">
        <v>2183</v>
      </c>
      <c r="AN39" s="72"/>
    </row>
    <row r="40" spans="3:40" ht="10.5" customHeight="1">
      <c r="C40" s="83"/>
      <c r="D40" s="83"/>
      <c r="E40" s="83"/>
      <c r="F40" s="83"/>
      <c r="G40" s="390" t="s">
        <v>30</v>
      </c>
      <c r="H40" s="390"/>
      <c r="I40" s="390"/>
      <c r="J40" s="390"/>
      <c r="L40" s="167">
        <v>1900</v>
      </c>
      <c r="M40" s="168">
        <f t="shared" si="7"/>
        <v>4150</v>
      </c>
      <c r="N40" s="168">
        <v>2002</v>
      </c>
      <c r="O40" s="168">
        <v>2148</v>
      </c>
      <c r="P40" s="168">
        <f t="shared" si="5"/>
        <v>16938.775510204083</v>
      </c>
      <c r="Q40" s="169">
        <f t="shared" si="6"/>
        <v>2.1842105263157894</v>
      </c>
      <c r="R40" s="170">
        <f t="shared" si="8"/>
        <v>37</v>
      </c>
      <c r="S40" s="170">
        <f t="shared" si="8"/>
        <v>-24</v>
      </c>
      <c r="T40" s="171"/>
      <c r="U40" s="72"/>
      <c r="V40" s="399"/>
      <c r="W40" s="403"/>
      <c r="X40" s="403"/>
      <c r="Y40" s="403"/>
      <c r="Z40" s="383" t="s">
        <v>30</v>
      </c>
      <c r="AA40" s="383"/>
      <c r="AB40" s="383"/>
      <c r="AC40" s="383"/>
      <c r="AD40" s="404"/>
      <c r="AE40" s="384">
        <v>0.245</v>
      </c>
      <c r="AF40" s="384"/>
      <c r="AG40" s="384"/>
      <c r="AH40" s="384"/>
      <c r="AI40" s="384"/>
      <c r="AJ40" s="414">
        <v>1863</v>
      </c>
      <c r="AK40" s="402">
        <f t="shared" si="9"/>
        <v>4174</v>
      </c>
      <c r="AL40" s="414">
        <v>2038</v>
      </c>
      <c r="AM40" s="414">
        <v>2136</v>
      </c>
      <c r="AN40" s="72"/>
    </row>
    <row r="41" spans="3:40" ht="10.5" customHeight="1">
      <c r="C41" s="83"/>
      <c r="D41" s="83"/>
      <c r="E41" s="83"/>
      <c r="F41" s="83"/>
      <c r="G41" s="390" t="s">
        <v>33</v>
      </c>
      <c r="H41" s="390"/>
      <c r="I41" s="390"/>
      <c r="J41" s="390"/>
      <c r="L41" s="167">
        <v>1941</v>
      </c>
      <c r="M41" s="168">
        <f t="shared" si="7"/>
        <v>4265</v>
      </c>
      <c r="N41" s="168">
        <v>2107</v>
      </c>
      <c r="O41" s="168">
        <v>2158</v>
      </c>
      <c r="P41" s="168">
        <f t="shared" si="5"/>
        <v>13892.508143322475</v>
      </c>
      <c r="Q41" s="169">
        <f t="shared" si="6"/>
        <v>2.1973209685729005</v>
      </c>
      <c r="R41" s="170">
        <f t="shared" si="8"/>
        <v>12</v>
      </c>
      <c r="S41" s="170">
        <f t="shared" si="8"/>
        <v>-15</v>
      </c>
      <c r="T41" s="171"/>
      <c r="U41" s="72"/>
      <c r="V41" s="399"/>
      <c r="W41" s="403"/>
      <c r="X41" s="403"/>
      <c r="Y41" s="403"/>
      <c r="Z41" s="383" t="s">
        <v>33</v>
      </c>
      <c r="AA41" s="383"/>
      <c r="AB41" s="383"/>
      <c r="AC41" s="383"/>
      <c r="AD41" s="404"/>
      <c r="AE41" s="384">
        <v>0.307</v>
      </c>
      <c r="AF41" s="384"/>
      <c r="AG41" s="384"/>
      <c r="AH41" s="384"/>
      <c r="AI41" s="384"/>
      <c r="AJ41" s="414">
        <v>1929</v>
      </c>
      <c r="AK41" s="402">
        <f t="shared" si="9"/>
        <v>4280</v>
      </c>
      <c r="AL41" s="414">
        <v>2104</v>
      </c>
      <c r="AM41" s="414">
        <v>2176</v>
      </c>
      <c r="AN41" s="72"/>
    </row>
    <row r="42" spans="3:40" ht="10.5" customHeight="1">
      <c r="C42" s="83"/>
      <c r="D42" s="83"/>
      <c r="E42" s="83"/>
      <c r="F42" s="83"/>
      <c r="G42" s="390" t="s">
        <v>36</v>
      </c>
      <c r="H42" s="390"/>
      <c r="I42" s="390"/>
      <c r="J42" s="390"/>
      <c r="L42" s="167">
        <v>1887</v>
      </c>
      <c r="M42" s="168">
        <f t="shared" si="7"/>
        <v>4211</v>
      </c>
      <c r="N42" s="168">
        <v>2059</v>
      </c>
      <c r="O42" s="168">
        <v>2152</v>
      </c>
      <c r="P42" s="168">
        <f t="shared" si="5"/>
        <v>16134.099616858237</v>
      </c>
      <c r="Q42" s="169">
        <f t="shared" si="6"/>
        <v>2.2315845257021727</v>
      </c>
      <c r="R42" s="170">
        <f t="shared" si="8"/>
        <v>104</v>
      </c>
      <c r="S42" s="170">
        <f t="shared" si="8"/>
        <v>248</v>
      </c>
      <c r="T42" s="171"/>
      <c r="U42" s="72"/>
      <c r="V42" s="399"/>
      <c r="W42" s="403"/>
      <c r="X42" s="403"/>
      <c r="Y42" s="403"/>
      <c r="Z42" s="383" t="s">
        <v>36</v>
      </c>
      <c r="AA42" s="383"/>
      <c r="AB42" s="383"/>
      <c r="AC42" s="383"/>
      <c r="AD42" s="404"/>
      <c r="AE42" s="384">
        <v>0.261</v>
      </c>
      <c r="AF42" s="384"/>
      <c r="AG42" s="384"/>
      <c r="AH42" s="384"/>
      <c r="AI42" s="384"/>
      <c r="AJ42" s="414">
        <v>1783</v>
      </c>
      <c r="AK42" s="402">
        <f t="shared" si="9"/>
        <v>3963</v>
      </c>
      <c r="AL42" s="414">
        <v>1958</v>
      </c>
      <c r="AM42" s="414">
        <v>2005</v>
      </c>
      <c r="AN42" s="72"/>
    </row>
    <row r="43" spans="3:40" ht="10.5" customHeight="1">
      <c r="C43" s="83"/>
      <c r="D43" s="83"/>
      <c r="E43" s="83"/>
      <c r="F43" s="83"/>
      <c r="G43" s="390" t="s">
        <v>37</v>
      </c>
      <c r="H43" s="390"/>
      <c r="I43" s="390"/>
      <c r="J43" s="390"/>
      <c r="L43" s="167">
        <v>1363</v>
      </c>
      <c r="M43" s="168">
        <f t="shared" si="7"/>
        <v>3175</v>
      </c>
      <c r="N43" s="168">
        <v>1571</v>
      </c>
      <c r="O43" s="168">
        <v>1604</v>
      </c>
      <c r="P43" s="168">
        <f t="shared" si="5"/>
        <v>12854.251012145749</v>
      </c>
      <c r="Q43" s="169">
        <f t="shared" si="6"/>
        <v>2.3294203961848865</v>
      </c>
      <c r="R43" s="170">
        <f t="shared" si="8"/>
        <v>57</v>
      </c>
      <c r="S43" s="170">
        <f t="shared" si="8"/>
        <v>94</v>
      </c>
      <c r="T43" s="171"/>
      <c r="U43" s="72"/>
      <c r="V43" s="399"/>
      <c r="W43" s="403"/>
      <c r="X43" s="403"/>
      <c r="Y43" s="403"/>
      <c r="Z43" s="383" t="s">
        <v>37</v>
      </c>
      <c r="AA43" s="383"/>
      <c r="AB43" s="383"/>
      <c r="AC43" s="383"/>
      <c r="AD43" s="404"/>
      <c r="AE43" s="384">
        <v>0.247</v>
      </c>
      <c r="AF43" s="384"/>
      <c r="AG43" s="384"/>
      <c r="AH43" s="384"/>
      <c r="AI43" s="384"/>
      <c r="AJ43" s="414">
        <v>1306</v>
      </c>
      <c r="AK43" s="402">
        <f t="shared" si="9"/>
        <v>3081</v>
      </c>
      <c r="AL43" s="414">
        <v>1524</v>
      </c>
      <c r="AM43" s="414">
        <v>1557</v>
      </c>
      <c r="AN43" s="72"/>
    </row>
    <row r="44" spans="3:40" ht="9" customHeight="1">
      <c r="C44" s="83"/>
      <c r="D44" s="83"/>
      <c r="E44" s="83"/>
      <c r="F44" s="83"/>
      <c r="G44" s="83"/>
      <c r="H44" s="83"/>
      <c r="I44" s="83"/>
      <c r="J44" s="83"/>
      <c r="L44" s="185"/>
      <c r="M44" s="188"/>
      <c r="N44" s="186"/>
      <c r="O44" s="186"/>
      <c r="P44" s="188"/>
      <c r="Q44" s="169"/>
      <c r="R44" s="170"/>
      <c r="S44" s="170"/>
      <c r="V44" s="399"/>
      <c r="W44" s="399"/>
      <c r="X44" s="399"/>
      <c r="Y44" s="399"/>
      <c r="Z44" s="399"/>
      <c r="AA44" s="399"/>
      <c r="AB44" s="399"/>
      <c r="AC44" s="399"/>
      <c r="AD44" s="399"/>
      <c r="AE44" s="399"/>
      <c r="AF44" s="399"/>
      <c r="AG44" s="399"/>
      <c r="AH44" s="399"/>
      <c r="AI44" s="399"/>
      <c r="AJ44" s="419"/>
      <c r="AK44" s="419"/>
      <c r="AL44" s="419"/>
      <c r="AM44" s="419"/>
      <c r="AN44" s="72"/>
    </row>
    <row r="45" spans="3:40" s="77" customFormat="1" ht="10.5" customHeight="1">
      <c r="C45" s="391" t="s">
        <v>66</v>
      </c>
      <c r="D45" s="391"/>
      <c r="E45" s="391"/>
      <c r="F45" s="391"/>
      <c r="G45" s="391"/>
      <c r="H45" s="391"/>
      <c r="I45" s="391"/>
      <c r="J45" s="391"/>
      <c r="L45" s="185">
        <f>SUM(L46:L51)</f>
        <v>6314</v>
      </c>
      <c r="M45" s="186">
        <f>SUM(M46:M51)</f>
        <v>15310</v>
      </c>
      <c r="N45" s="186">
        <f>SUM(N46:N51)</f>
        <v>7738</v>
      </c>
      <c r="O45" s="186">
        <f>SUM(O46:O51)</f>
        <v>7572</v>
      </c>
      <c r="P45" s="186">
        <f aca="true" t="shared" si="10" ref="P45:P51">SUM(M45/AE45)</f>
        <v>11062.138728323698</v>
      </c>
      <c r="Q45" s="163">
        <f aca="true" t="shared" si="11" ref="Q45:Q51">SUM(M45/L45)</f>
        <v>2.4247703515996197</v>
      </c>
      <c r="R45" s="164">
        <f>SUM(R46:R51)</f>
        <v>184</v>
      </c>
      <c r="S45" s="164">
        <f>SUM(S46:S51)</f>
        <v>334</v>
      </c>
      <c r="V45" s="417"/>
      <c r="W45" s="380" t="s">
        <v>66</v>
      </c>
      <c r="X45" s="380"/>
      <c r="Y45" s="380"/>
      <c r="Z45" s="380"/>
      <c r="AA45" s="380"/>
      <c r="AB45" s="380"/>
      <c r="AC45" s="380"/>
      <c r="AD45" s="400"/>
      <c r="AE45" s="382">
        <f>SUM(AE46:AI51)</f>
        <v>1.3840000000000001</v>
      </c>
      <c r="AF45" s="382"/>
      <c r="AG45" s="382"/>
      <c r="AH45" s="382"/>
      <c r="AI45" s="382"/>
      <c r="AJ45" s="418">
        <f>SUM(AJ46:AJ51)</f>
        <v>6130</v>
      </c>
      <c r="AK45" s="418">
        <f>SUM(AK46:AK51)</f>
        <v>14976</v>
      </c>
      <c r="AL45" s="418">
        <f>SUM(AL46:AL51)</f>
        <v>7596</v>
      </c>
      <c r="AM45" s="418">
        <f>SUM(AM46:AM51)</f>
        <v>7380</v>
      </c>
      <c r="AN45" s="78"/>
    </row>
    <row r="46" spans="3:40" ht="10.5" customHeight="1">
      <c r="C46" s="83"/>
      <c r="D46" s="83"/>
      <c r="E46" s="83"/>
      <c r="F46" s="83"/>
      <c r="G46" s="390" t="s">
        <v>25</v>
      </c>
      <c r="H46" s="390"/>
      <c r="I46" s="390"/>
      <c r="J46" s="390"/>
      <c r="L46" s="167">
        <v>1073</v>
      </c>
      <c r="M46" s="168">
        <f aca="true" t="shared" si="12" ref="M46:M51">SUM(N46:O46)</f>
        <v>2380</v>
      </c>
      <c r="N46" s="168">
        <v>1179</v>
      </c>
      <c r="O46" s="168">
        <v>1201</v>
      </c>
      <c r="P46" s="168">
        <f t="shared" si="10"/>
        <v>10393.013100436681</v>
      </c>
      <c r="Q46" s="169">
        <f t="shared" si="11"/>
        <v>2.218080149114632</v>
      </c>
      <c r="R46" s="170">
        <f aca="true" t="shared" si="13" ref="R46:S51">SUM(L46-AJ46)</f>
        <v>29</v>
      </c>
      <c r="S46" s="170">
        <f t="shared" si="13"/>
        <v>-66</v>
      </c>
      <c r="T46" s="171"/>
      <c r="U46" s="72"/>
      <c r="V46" s="399"/>
      <c r="W46" s="403"/>
      <c r="X46" s="403"/>
      <c r="Y46" s="403"/>
      <c r="Z46" s="383" t="s">
        <v>25</v>
      </c>
      <c r="AA46" s="383"/>
      <c r="AB46" s="383"/>
      <c r="AC46" s="383"/>
      <c r="AD46" s="404"/>
      <c r="AE46" s="384">
        <v>0.229</v>
      </c>
      <c r="AF46" s="384"/>
      <c r="AG46" s="384"/>
      <c r="AH46" s="384"/>
      <c r="AI46" s="384"/>
      <c r="AJ46" s="414">
        <v>1044</v>
      </c>
      <c r="AK46" s="402">
        <f aca="true" t="shared" si="14" ref="AK46:AK51">SUM(AL46:AM46)</f>
        <v>2446</v>
      </c>
      <c r="AL46" s="414">
        <v>1211</v>
      </c>
      <c r="AM46" s="414">
        <v>1235</v>
      </c>
      <c r="AN46" s="72"/>
    </row>
    <row r="47" spans="3:40" ht="10.5" customHeight="1">
      <c r="C47" s="83"/>
      <c r="D47" s="83"/>
      <c r="E47" s="83"/>
      <c r="F47" s="83"/>
      <c r="G47" s="390" t="s">
        <v>26</v>
      </c>
      <c r="H47" s="390"/>
      <c r="I47" s="390"/>
      <c r="J47" s="390"/>
      <c r="L47" s="167">
        <v>940</v>
      </c>
      <c r="M47" s="168">
        <f t="shared" si="12"/>
        <v>2251</v>
      </c>
      <c r="N47" s="168">
        <v>1128</v>
      </c>
      <c r="O47" s="168">
        <v>1123</v>
      </c>
      <c r="P47" s="168">
        <f t="shared" si="10"/>
        <v>10822.115384615385</v>
      </c>
      <c r="Q47" s="169">
        <f t="shared" si="11"/>
        <v>2.3946808510638298</v>
      </c>
      <c r="R47" s="170">
        <f t="shared" si="13"/>
        <v>44</v>
      </c>
      <c r="S47" s="170">
        <f t="shared" si="13"/>
        <v>143</v>
      </c>
      <c r="T47" s="171"/>
      <c r="U47" s="72"/>
      <c r="V47" s="399"/>
      <c r="W47" s="403"/>
      <c r="X47" s="403"/>
      <c r="Y47" s="403"/>
      <c r="Z47" s="383" t="s">
        <v>26</v>
      </c>
      <c r="AA47" s="383"/>
      <c r="AB47" s="383"/>
      <c r="AC47" s="383"/>
      <c r="AD47" s="404"/>
      <c r="AE47" s="384">
        <v>0.208</v>
      </c>
      <c r="AF47" s="384"/>
      <c r="AG47" s="384"/>
      <c r="AH47" s="384"/>
      <c r="AI47" s="384"/>
      <c r="AJ47" s="414">
        <v>896</v>
      </c>
      <c r="AK47" s="402">
        <f t="shared" si="14"/>
        <v>2108</v>
      </c>
      <c r="AL47" s="414">
        <v>1064</v>
      </c>
      <c r="AM47" s="414">
        <v>1044</v>
      </c>
      <c r="AN47" s="72"/>
    </row>
    <row r="48" spans="3:40" ht="10.5" customHeight="1">
      <c r="C48" s="83"/>
      <c r="D48" s="83"/>
      <c r="E48" s="83"/>
      <c r="F48" s="83"/>
      <c r="G48" s="390" t="s">
        <v>30</v>
      </c>
      <c r="H48" s="390"/>
      <c r="I48" s="390"/>
      <c r="J48" s="390"/>
      <c r="L48" s="167">
        <v>1101</v>
      </c>
      <c r="M48" s="168">
        <f t="shared" si="12"/>
        <v>2922</v>
      </c>
      <c r="N48" s="168">
        <v>1464</v>
      </c>
      <c r="O48" s="168">
        <v>1458</v>
      </c>
      <c r="P48" s="168">
        <f t="shared" si="10"/>
        <v>13403.669724770642</v>
      </c>
      <c r="Q48" s="169">
        <f t="shared" si="11"/>
        <v>2.653950953678474</v>
      </c>
      <c r="R48" s="170">
        <f t="shared" si="13"/>
        <v>5</v>
      </c>
      <c r="S48" s="170">
        <f t="shared" si="13"/>
        <v>33</v>
      </c>
      <c r="T48" s="171"/>
      <c r="U48" s="72"/>
      <c r="V48" s="399"/>
      <c r="W48" s="403"/>
      <c r="X48" s="403"/>
      <c r="Y48" s="403"/>
      <c r="Z48" s="383" t="s">
        <v>30</v>
      </c>
      <c r="AA48" s="383"/>
      <c r="AB48" s="383"/>
      <c r="AC48" s="383"/>
      <c r="AD48" s="404"/>
      <c r="AE48" s="384">
        <v>0.218</v>
      </c>
      <c r="AF48" s="384"/>
      <c r="AG48" s="384"/>
      <c r="AH48" s="384"/>
      <c r="AI48" s="384"/>
      <c r="AJ48" s="414">
        <v>1096</v>
      </c>
      <c r="AK48" s="402">
        <f t="shared" si="14"/>
        <v>2889</v>
      </c>
      <c r="AL48" s="414">
        <v>1470</v>
      </c>
      <c r="AM48" s="414">
        <v>1419</v>
      </c>
      <c r="AN48" s="72"/>
    </row>
    <row r="49" spans="3:40" ht="10.5" customHeight="1">
      <c r="C49" s="83"/>
      <c r="D49" s="83"/>
      <c r="E49" s="83"/>
      <c r="F49" s="83"/>
      <c r="G49" s="390" t="s">
        <v>33</v>
      </c>
      <c r="H49" s="390"/>
      <c r="I49" s="390"/>
      <c r="J49" s="390"/>
      <c r="L49" s="167">
        <v>1271</v>
      </c>
      <c r="M49" s="168">
        <f t="shared" si="12"/>
        <v>3174</v>
      </c>
      <c r="N49" s="168">
        <v>1609</v>
      </c>
      <c r="O49" s="168">
        <v>1565</v>
      </c>
      <c r="P49" s="168">
        <f t="shared" si="10"/>
        <v>13860.262008733624</v>
      </c>
      <c r="Q49" s="169">
        <f t="shared" si="11"/>
        <v>2.4972462627852083</v>
      </c>
      <c r="R49" s="170">
        <f t="shared" si="13"/>
        <v>50</v>
      </c>
      <c r="S49" s="170">
        <f t="shared" si="13"/>
        <v>137</v>
      </c>
      <c r="T49" s="171"/>
      <c r="U49" s="72"/>
      <c r="V49" s="399"/>
      <c r="W49" s="403"/>
      <c r="X49" s="403"/>
      <c r="Y49" s="403"/>
      <c r="Z49" s="383" t="s">
        <v>33</v>
      </c>
      <c r="AA49" s="383"/>
      <c r="AB49" s="383"/>
      <c r="AC49" s="383"/>
      <c r="AD49" s="404"/>
      <c r="AE49" s="384">
        <v>0.229</v>
      </c>
      <c r="AF49" s="384"/>
      <c r="AG49" s="384"/>
      <c r="AH49" s="384"/>
      <c r="AI49" s="384"/>
      <c r="AJ49" s="414">
        <v>1221</v>
      </c>
      <c r="AK49" s="402">
        <f t="shared" si="14"/>
        <v>3037</v>
      </c>
      <c r="AL49" s="414">
        <v>1549</v>
      </c>
      <c r="AM49" s="414">
        <v>1488</v>
      </c>
      <c r="AN49" s="72"/>
    </row>
    <row r="50" spans="3:40" ht="10.5" customHeight="1">
      <c r="C50" s="83"/>
      <c r="D50" s="83"/>
      <c r="E50" s="83"/>
      <c r="F50" s="83"/>
      <c r="G50" s="390" t="s">
        <v>36</v>
      </c>
      <c r="H50" s="390"/>
      <c r="I50" s="390"/>
      <c r="J50" s="390"/>
      <c r="L50" s="167">
        <v>860</v>
      </c>
      <c r="M50" s="168">
        <f t="shared" si="12"/>
        <v>1980</v>
      </c>
      <c r="N50" s="168">
        <v>1032</v>
      </c>
      <c r="O50" s="168">
        <v>948</v>
      </c>
      <c r="P50" s="168">
        <f t="shared" si="10"/>
        <v>8389.830508474577</v>
      </c>
      <c r="Q50" s="169">
        <f t="shared" si="11"/>
        <v>2.302325581395349</v>
      </c>
      <c r="R50" s="170">
        <f t="shared" si="13"/>
        <v>7</v>
      </c>
      <c r="S50" s="170">
        <f t="shared" si="13"/>
        <v>15</v>
      </c>
      <c r="T50" s="171"/>
      <c r="U50" s="72"/>
      <c r="V50" s="399"/>
      <c r="W50" s="403"/>
      <c r="X50" s="403"/>
      <c r="Y50" s="403"/>
      <c r="Z50" s="383" t="s">
        <v>36</v>
      </c>
      <c r="AA50" s="383"/>
      <c r="AB50" s="383"/>
      <c r="AC50" s="383"/>
      <c r="AD50" s="404"/>
      <c r="AE50" s="384">
        <v>0.236</v>
      </c>
      <c r="AF50" s="384"/>
      <c r="AG50" s="384"/>
      <c r="AH50" s="384"/>
      <c r="AI50" s="384"/>
      <c r="AJ50" s="414">
        <v>853</v>
      </c>
      <c r="AK50" s="402">
        <f t="shared" si="14"/>
        <v>1965</v>
      </c>
      <c r="AL50" s="414">
        <v>1014</v>
      </c>
      <c r="AM50" s="414">
        <v>951</v>
      </c>
      <c r="AN50" s="72"/>
    </row>
    <row r="51" spans="3:40" ht="10.5" customHeight="1">
      <c r="C51" s="83"/>
      <c r="D51" s="83"/>
      <c r="E51" s="83"/>
      <c r="F51" s="83"/>
      <c r="G51" s="390" t="s">
        <v>37</v>
      </c>
      <c r="H51" s="390"/>
      <c r="I51" s="390"/>
      <c r="J51" s="390"/>
      <c r="L51" s="167">
        <v>1069</v>
      </c>
      <c r="M51" s="168">
        <f t="shared" si="12"/>
        <v>2603</v>
      </c>
      <c r="N51" s="168">
        <v>1326</v>
      </c>
      <c r="O51" s="168">
        <v>1277</v>
      </c>
      <c r="P51" s="168">
        <f t="shared" si="10"/>
        <v>9859.848484848484</v>
      </c>
      <c r="Q51" s="169">
        <f t="shared" si="11"/>
        <v>2.4349859681945745</v>
      </c>
      <c r="R51" s="170">
        <f t="shared" si="13"/>
        <v>49</v>
      </c>
      <c r="S51" s="170">
        <f t="shared" si="13"/>
        <v>72</v>
      </c>
      <c r="T51" s="171"/>
      <c r="U51" s="72"/>
      <c r="V51" s="399"/>
      <c r="W51" s="403"/>
      <c r="X51" s="403"/>
      <c r="Y51" s="403"/>
      <c r="Z51" s="383" t="s">
        <v>37</v>
      </c>
      <c r="AA51" s="383"/>
      <c r="AB51" s="383"/>
      <c r="AC51" s="383"/>
      <c r="AD51" s="404"/>
      <c r="AE51" s="384">
        <v>0.264</v>
      </c>
      <c r="AF51" s="384"/>
      <c r="AG51" s="384"/>
      <c r="AH51" s="384"/>
      <c r="AI51" s="384"/>
      <c r="AJ51" s="414">
        <v>1020</v>
      </c>
      <c r="AK51" s="402">
        <f t="shared" si="14"/>
        <v>2531</v>
      </c>
      <c r="AL51" s="414">
        <v>1288</v>
      </c>
      <c r="AM51" s="414">
        <v>1243</v>
      </c>
      <c r="AN51" s="72"/>
    </row>
    <row r="52" spans="12:40" ht="9" customHeight="1">
      <c r="L52" s="185"/>
      <c r="M52" s="188"/>
      <c r="N52" s="186"/>
      <c r="O52" s="186"/>
      <c r="P52" s="188"/>
      <c r="Q52" s="169"/>
      <c r="R52" s="170"/>
      <c r="S52" s="170"/>
      <c r="V52" s="399"/>
      <c r="W52" s="399"/>
      <c r="X52" s="399"/>
      <c r="Y52" s="399"/>
      <c r="Z52" s="399"/>
      <c r="AA52" s="399"/>
      <c r="AB52" s="399"/>
      <c r="AC52" s="399"/>
      <c r="AD52" s="399"/>
      <c r="AE52" s="399"/>
      <c r="AF52" s="399"/>
      <c r="AG52" s="399"/>
      <c r="AH52" s="399"/>
      <c r="AI52" s="399"/>
      <c r="AJ52" s="419"/>
      <c r="AK52" s="419"/>
      <c r="AL52" s="419"/>
      <c r="AM52" s="419"/>
      <c r="AN52" s="72"/>
    </row>
    <row r="53" spans="3:40" s="77" customFormat="1" ht="10.5" customHeight="1">
      <c r="C53" s="391" t="s">
        <v>67</v>
      </c>
      <c r="D53" s="391"/>
      <c r="E53" s="391"/>
      <c r="F53" s="391"/>
      <c r="G53" s="391"/>
      <c r="H53" s="391"/>
      <c r="I53" s="391"/>
      <c r="J53" s="391"/>
      <c r="L53" s="185">
        <f>SUM(L54:L61)</f>
        <v>12780</v>
      </c>
      <c r="M53" s="186">
        <f>SUM(M54:M61)</f>
        <v>24480</v>
      </c>
      <c r="N53" s="186">
        <f>SUM(N54:N61)</f>
        <v>12707</v>
      </c>
      <c r="O53" s="186">
        <f>SUM(O54:O61)</f>
        <v>11773</v>
      </c>
      <c r="P53" s="186">
        <f aca="true" t="shared" si="15" ref="P53:P61">SUM(M53/AE53)</f>
        <v>14954.18448381185</v>
      </c>
      <c r="Q53" s="163">
        <f aca="true" t="shared" si="16" ref="Q53:Q61">SUM(M53/L53)</f>
        <v>1.9154929577464788</v>
      </c>
      <c r="R53" s="164">
        <f>SUM(R54:R61)</f>
        <v>163</v>
      </c>
      <c r="S53" s="164">
        <f>SUM(S54:S61)</f>
        <v>-314</v>
      </c>
      <c r="V53" s="417"/>
      <c r="W53" s="380" t="s">
        <v>67</v>
      </c>
      <c r="X53" s="380"/>
      <c r="Y53" s="380"/>
      <c r="Z53" s="380"/>
      <c r="AA53" s="380"/>
      <c r="AB53" s="380"/>
      <c r="AC53" s="380"/>
      <c r="AD53" s="400"/>
      <c r="AE53" s="382">
        <f>SUM(AE54:AI61)</f>
        <v>1.637</v>
      </c>
      <c r="AF53" s="382"/>
      <c r="AG53" s="382"/>
      <c r="AH53" s="382"/>
      <c r="AI53" s="382"/>
      <c r="AJ53" s="418">
        <f>SUM(AJ54:AJ61)</f>
        <v>12617</v>
      </c>
      <c r="AK53" s="418">
        <f>SUM(AK54:AK61)</f>
        <v>24794</v>
      </c>
      <c r="AL53" s="418">
        <f>SUM(AL54:AL61)</f>
        <v>12856</v>
      </c>
      <c r="AM53" s="418">
        <f>SUM(AM54:AM61)</f>
        <v>11938</v>
      </c>
      <c r="AN53" s="78"/>
    </row>
    <row r="54" spans="3:40" ht="10.5" customHeight="1">
      <c r="C54" s="83"/>
      <c r="D54" s="83"/>
      <c r="E54" s="83"/>
      <c r="F54" s="83"/>
      <c r="G54" s="390" t="s">
        <v>25</v>
      </c>
      <c r="H54" s="390"/>
      <c r="I54" s="390"/>
      <c r="J54" s="390"/>
      <c r="L54" s="167">
        <v>2351</v>
      </c>
      <c r="M54" s="168">
        <f aca="true" t="shared" si="17" ref="M54:M61">SUM(N54:O54)</f>
        <v>4301</v>
      </c>
      <c r="N54" s="168">
        <v>2198</v>
      </c>
      <c r="O54" s="168">
        <v>2103</v>
      </c>
      <c r="P54" s="168">
        <f t="shared" si="15"/>
        <v>16478.927203065134</v>
      </c>
      <c r="Q54" s="169">
        <f t="shared" si="16"/>
        <v>1.8294342832837092</v>
      </c>
      <c r="R54" s="170">
        <f aca="true" t="shared" si="18" ref="R54:S61">SUM(L54-AJ54)</f>
        <v>58</v>
      </c>
      <c r="S54" s="170">
        <f t="shared" si="18"/>
        <v>37</v>
      </c>
      <c r="T54" s="171"/>
      <c r="U54" s="72"/>
      <c r="V54" s="399"/>
      <c r="W54" s="403"/>
      <c r="X54" s="403"/>
      <c r="Y54" s="403"/>
      <c r="Z54" s="383" t="s">
        <v>25</v>
      </c>
      <c r="AA54" s="383"/>
      <c r="AB54" s="383"/>
      <c r="AC54" s="383"/>
      <c r="AD54" s="404"/>
      <c r="AE54" s="384">
        <v>0.261</v>
      </c>
      <c r="AF54" s="384"/>
      <c r="AG54" s="384"/>
      <c r="AH54" s="384"/>
      <c r="AI54" s="384"/>
      <c r="AJ54" s="414">
        <v>2293</v>
      </c>
      <c r="AK54" s="402">
        <f aca="true" t="shared" si="19" ref="AK54:AK61">SUM(AL54:AM54)</f>
        <v>4264</v>
      </c>
      <c r="AL54" s="414">
        <v>2183</v>
      </c>
      <c r="AM54" s="414">
        <v>2081</v>
      </c>
      <c r="AN54" s="72"/>
    </row>
    <row r="55" spans="3:40" ht="10.5" customHeight="1">
      <c r="C55" s="83"/>
      <c r="D55" s="83"/>
      <c r="E55" s="83"/>
      <c r="F55" s="83"/>
      <c r="G55" s="390" t="s">
        <v>26</v>
      </c>
      <c r="H55" s="390"/>
      <c r="I55" s="390"/>
      <c r="J55" s="390"/>
      <c r="L55" s="167">
        <v>2543</v>
      </c>
      <c r="M55" s="168">
        <f t="shared" si="17"/>
        <v>5194</v>
      </c>
      <c r="N55" s="168">
        <v>2627</v>
      </c>
      <c r="O55" s="168">
        <v>2567</v>
      </c>
      <c r="P55" s="168">
        <f t="shared" si="15"/>
        <v>20693.227091633467</v>
      </c>
      <c r="Q55" s="169">
        <f t="shared" si="16"/>
        <v>2.0424695241840345</v>
      </c>
      <c r="R55" s="170">
        <f t="shared" si="18"/>
        <v>-64</v>
      </c>
      <c r="S55" s="170">
        <f t="shared" si="18"/>
        <v>-310</v>
      </c>
      <c r="T55" s="171"/>
      <c r="U55" s="72"/>
      <c r="V55" s="399"/>
      <c r="W55" s="403"/>
      <c r="X55" s="403"/>
      <c r="Y55" s="403"/>
      <c r="Z55" s="383" t="s">
        <v>26</v>
      </c>
      <c r="AA55" s="383"/>
      <c r="AB55" s="383"/>
      <c r="AC55" s="383"/>
      <c r="AD55" s="404"/>
      <c r="AE55" s="384">
        <v>0.251</v>
      </c>
      <c r="AF55" s="384"/>
      <c r="AG55" s="384"/>
      <c r="AH55" s="384"/>
      <c r="AI55" s="384"/>
      <c r="AJ55" s="414">
        <v>2607</v>
      </c>
      <c r="AK55" s="402">
        <f t="shared" si="19"/>
        <v>5504</v>
      </c>
      <c r="AL55" s="414">
        <v>2793</v>
      </c>
      <c r="AM55" s="414">
        <v>2711</v>
      </c>
      <c r="AN55" s="72"/>
    </row>
    <row r="56" spans="3:40" ht="10.5" customHeight="1">
      <c r="C56" s="83"/>
      <c r="D56" s="83"/>
      <c r="E56" s="83"/>
      <c r="F56" s="83"/>
      <c r="G56" s="390" t="s">
        <v>30</v>
      </c>
      <c r="H56" s="390"/>
      <c r="I56" s="390"/>
      <c r="J56" s="390"/>
      <c r="L56" s="167">
        <v>1171</v>
      </c>
      <c r="M56" s="168">
        <f t="shared" si="17"/>
        <v>2404</v>
      </c>
      <c r="N56" s="168">
        <v>1185</v>
      </c>
      <c r="O56" s="168">
        <v>1219</v>
      </c>
      <c r="P56" s="168">
        <f t="shared" si="15"/>
        <v>17940.298507462685</v>
      </c>
      <c r="Q56" s="169">
        <f t="shared" si="16"/>
        <v>2.052946199829206</v>
      </c>
      <c r="R56" s="170">
        <f t="shared" si="18"/>
        <v>1</v>
      </c>
      <c r="S56" s="170">
        <f t="shared" si="18"/>
        <v>-31</v>
      </c>
      <c r="T56" s="171"/>
      <c r="U56" s="72"/>
      <c r="V56" s="399"/>
      <c r="W56" s="403"/>
      <c r="X56" s="403"/>
      <c r="Y56" s="403"/>
      <c r="Z56" s="383" t="s">
        <v>30</v>
      </c>
      <c r="AA56" s="383"/>
      <c r="AB56" s="383"/>
      <c r="AC56" s="383"/>
      <c r="AD56" s="404"/>
      <c r="AE56" s="384">
        <v>0.134</v>
      </c>
      <c r="AF56" s="384"/>
      <c r="AG56" s="384"/>
      <c r="AH56" s="384"/>
      <c r="AI56" s="384"/>
      <c r="AJ56" s="414">
        <v>1170</v>
      </c>
      <c r="AK56" s="402">
        <f t="shared" si="19"/>
        <v>2435</v>
      </c>
      <c r="AL56" s="414">
        <v>1202</v>
      </c>
      <c r="AM56" s="414">
        <v>1233</v>
      </c>
      <c r="AN56" s="72"/>
    </row>
    <row r="57" spans="3:40" ht="10.5" customHeight="1">
      <c r="C57" s="83"/>
      <c r="D57" s="83"/>
      <c r="E57" s="83"/>
      <c r="F57" s="83"/>
      <c r="G57" s="390" t="s">
        <v>33</v>
      </c>
      <c r="H57" s="390"/>
      <c r="I57" s="390"/>
      <c r="J57" s="390"/>
      <c r="L57" s="167">
        <v>879</v>
      </c>
      <c r="M57" s="168">
        <f t="shared" si="17"/>
        <v>879</v>
      </c>
      <c r="N57" s="168">
        <v>819</v>
      </c>
      <c r="O57" s="168">
        <v>60</v>
      </c>
      <c r="P57" s="168">
        <f t="shared" si="15"/>
        <v>3530.120481927711</v>
      </c>
      <c r="Q57" s="348">
        <f t="shared" si="16"/>
        <v>1</v>
      </c>
      <c r="R57" s="170">
        <f t="shared" si="18"/>
        <v>60</v>
      </c>
      <c r="S57" s="170">
        <f t="shared" si="18"/>
        <v>60</v>
      </c>
      <c r="T57" s="171"/>
      <c r="U57" s="72"/>
      <c r="V57" s="399"/>
      <c r="W57" s="403"/>
      <c r="X57" s="403"/>
      <c r="Y57" s="403"/>
      <c r="Z57" s="383" t="s">
        <v>33</v>
      </c>
      <c r="AA57" s="383"/>
      <c r="AB57" s="383"/>
      <c r="AC57" s="383"/>
      <c r="AD57" s="404"/>
      <c r="AE57" s="384">
        <v>0.249</v>
      </c>
      <c r="AF57" s="384"/>
      <c r="AG57" s="384"/>
      <c r="AH57" s="384"/>
      <c r="AI57" s="384"/>
      <c r="AJ57" s="414">
        <v>819</v>
      </c>
      <c r="AK57" s="402">
        <f t="shared" si="19"/>
        <v>819</v>
      </c>
      <c r="AL57" s="414">
        <v>761</v>
      </c>
      <c r="AM57" s="414">
        <v>58</v>
      </c>
      <c r="AN57" s="72"/>
    </row>
    <row r="58" spans="3:40" ht="10.5" customHeight="1">
      <c r="C58" s="83"/>
      <c r="D58" s="83"/>
      <c r="E58" s="83"/>
      <c r="F58" s="83"/>
      <c r="G58" s="390" t="s">
        <v>36</v>
      </c>
      <c r="H58" s="390"/>
      <c r="I58" s="390"/>
      <c r="J58" s="390"/>
      <c r="L58" s="167">
        <v>1138</v>
      </c>
      <c r="M58" s="168">
        <f t="shared" si="17"/>
        <v>2355</v>
      </c>
      <c r="N58" s="168">
        <v>1240</v>
      </c>
      <c r="O58" s="168">
        <v>1115</v>
      </c>
      <c r="P58" s="168">
        <f t="shared" si="15"/>
        <v>16942.446043165466</v>
      </c>
      <c r="Q58" s="169">
        <f t="shared" si="16"/>
        <v>2.0694200351493848</v>
      </c>
      <c r="R58" s="170">
        <f t="shared" si="18"/>
        <v>25</v>
      </c>
      <c r="S58" s="170">
        <f t="shared" si="18"/>
        <v>-12</v>
      </c>
      <c r="T58" s="171"/>
      <c r="U58" s="72"/>
      <c r="V58" s="399"/>
      <c r="W58" s="403"/>
      <c r="X58" s="403"/>
      <c r="Y58" s="403"/>
      <c r="Z58" s="383" t="s">
        <v>36</v>
      </c>
      <c r="AA58" s="383"/>
      <c r="AB58" s="383"/>
      <c r="AC58" s="383"/>
      <c r="AD58" s="404"/>
      <c r="AE58" s="384">
        <v>0.139</v>
      </c>
      <c r="AF58" s="384"/>
      <c r="AG58" s="384"/>
      <c r="AH58" s="384"/>
      <c r="AI58" s="384"/>
      <c r="AJ58" s="414">
        <v>1113</v>
      </c>
      <c r="AK58" s="402">
        <f t="shared" si="19"/>
        <v>2367</v>
      </c>
      <c r="AL58" s="414">
        <v>1253</v>
      </c>
      <c r="AM58" s="414">
        <v>1114</v>
      </c>
      <c r="AN58" s="72"/>
    </row>
    <row r="59" spans="3:40" ht="10.5" customHeight="1">
      <c r="C59" s="83"/>
      <c r="D59" s="83"/>
      <c r="E59" s="83"/>
      <c r="F59" s="83"/>
      <c r="G59" s="390" t="s">
        <v>37</v>
      </c>
      <c r="H59" s="390"/>
      <c r="I59" s="390"/>
      <c r="J59" s="390"/>
      <c r="L59" s="167">
        <v>1333</v>
      </c>
      <c r="M59" s="168">
        <f t="shared" si="17"/>
        <v>2705</v>
      </c>
      <c r="N59" s="168">
        <v>1268</v>
      </c>
      <c r="O59" s="168">
        <v>1437</v>
      </c>
      <c r="P59" s="168">
        <f t="shared" si="15"/>
        <v>15196.629213483147</v>
      </c>
      <c r="Q59" s="169">
        <f t="shared" si="16"/>
        <v>2.029257314328582</v>
      </c>
      <c r="R59" s="170">
        <f t="shared" si="18"/>
        <v>27</v>
      </c>
      <c r="S59" s="170">
        <f t="shared" si="18"/>
        <v>-13</v>
      </c>
      <c r="T59" s="171"/>
      <c r="U59" s="72"/>
      <c r="V59" s="399"/>
      <c r="W59" s="403"/>
      <c r="X59" s="403"/>
      <c r="Y59" s="403"/>
      <c r="Z59" s="383" t="s">
        <v>37</v>
      </c>
      <c r="AA59" s="383"/>
      <c r="AB59" s="383"/>
      <c r="AC59" s="383"/>
      <c r="AD59" s="404"/>
      <c r="AE59" s="384">
        <v>0.178</v>
      </c>
      <c r="AF59" s="384"/>
      <c r="AG59" s="384"/>
      <c r="AH59" s="384"/>
      <c r="AI59" s="384"/>
      <c r="AJ59" s="414">
        <v>1306</v>
      </c>
      <c r="AK59" s="402">
        <f t="shared" si="19"/>
        <v>2718</v>
      </c>
      <c r="AL59" s="414">
        <v>1284</v>
      </c>
      <c r="AM59" s="414">
        <v>1434</v>
      </c>
      <c r="AN59" s="72"/>
    </row>
    <row r="60" spans="3:40" ht="10.5" customHeight="1">
      <c r="C60" s="83"/>
      <c r="D60" s="83"/>
      <c r="E60" s="83"/>
      <c r="F60" s="83"/>
      <c r="G60" s="390" t="s">
        <v>68</v>
      </c>
      <c r="H60" s="390"/>
      <c r="I60" s="390"/>
      <c r="J60" s="390"/>
      <c r="L60" s="167">
        <v>1438</v>
      </c>
      <c r="M60" s="168">
        <f t="shared" si="17"/>
        <v>2952</v>
      </c>
      <c r="N60" s="168">
        <v>1528</v>
      </c>
      <c r="O60" s="168">
        <v>1424</v>
      </c>
      <c r="P60" s="168">
        <f t="shared" si="15"/>
        <v>14057.142857142857</v>
      </c>
      <c r="Q60" s="169">
        <f t="shared" si="16"/>
        <v>2.0528511821974966</v>
      </c>
      <c r="R60" s="170">
        <f t="shared" si="18"/>
        <v>9</v>
      </c>
      <c r="S60" s="170">
        <f t="shared" si="18"/>
        <v>-42</v>
      </c>
      <c r="T60" s="171"/>
      <c r="U60" s="72"/>
      <c r="V60" s="399"/>
      <c r="W60" s="403"/>
      <c r="X60" s="403"/>
      <c r="Y60" s="403"/>
      <c r="Z60" s="383" t="s">
        <v>68</v>
      </c>
      <c r="AA60" s="383"/>
      <c r="AB60" s="383"/>
      <c r="AC60" s="383"/>
      <c r="AD60" s="404"/>
      <c r="AE60" s="384">
        <v>0.21</v>
      </c>
      <c r="AF60" s="384"/>
      <c r="AG60" s="384"/>
      <c r="AH60" s="384"/>
      <c r="AI60" s="384"/>
      <c r="AJ60" s="414">
        <v>1429</v>
      </c>
      <c r="AK60" s="402">
        <f t="shared" si="19"/>
        <v>2994</v>
      </c>
      <c r="AL60" s="414">
        <v>1525</v>
      </c>
      <c r="AM60" s="414">
        <v>1469</v>
      </c>
      <c r="AN60" s="72"/>
    </row>
    <row r="61" spans="3:40" ht="10.5" customHeight="1">
      <c r="C61" s="83"/>
      <c r="D61" s="83"/>
      <c r="E61" s="83"/>
      <c r="F61" s="83"/>
      <c r="G61" s="390" t="s">
        <v>69</v>
      </c>
      <c r="H61" s="390"/>
      <c r="I61" s="390"/>
      <c r="J61" s="390"/>
      <c r="L61" s="167">
        <v>1927</v>
      </c>
      <c r="M61" s="168">
        <f t="shared" si="17"/>
        <v>3690</v>
      </c>
      <c r="N61" s="168">
        <v>1842</v>
      </c>
      <c r="O61" s="168">
        <v>1848</v>
      </c>
      <c r="P61" s="168">
        <f t="shared" si="15"/>
        <v>17162.79069767442</v>
      </c>
      <c r="Q61" s="169">
        <f t="shared" si="16"/>
        <v>1.9148936170212767</v>
      </c>
      <c r="R61" s="170">
        <f t="shared" si="18"/>
        <v>47</v>
      </c>
      <c r="S61" s="170">
        <f t="shared" si="18"/>
        <v>-3</v>
      </c>
      <c r="T61" s="171"/>
      <c r="U61" s="72"/>
      <c r="V61" s="399"/>
      <c r="W61" s="403"/>
      <c r="X61" s="403"/>
      <c r="Y61" s="403"/>
      <c r="Z61" s="383" t="s">
        <v>69</v>
      </c>
      <c r="AA61" s="383"/>
      <c r="AB61" s="383"/>
      <c r="AC61" s="383"/>
      <c r="AD61" s="404"/>
      <c r="AE61" s="384">
        <v>0.215</v>
      </c>
      <c r="AF61" s="384"/>
      <c r="AG61" s="384"/>
      <c r="AH61" s="384"/>
      <c r="AI61" s="384"/>
      <c r="AJ61" s="414">
        <v>1880</v>
      </c>
      <c r="AK61" s="402">
        <f t="shared" si="19"/>
        <v>3693</v>
      </c>
      <c r="AL61" s="414">
        <v>1855</v>
      </c>
      <c r="AM61" s="414">
        <v>1838</v>
      </c>
      <c r="AN61" s="72"/>
    </row>
    <row r="62" spans="12:40" ht="9" customHeight="1">
      <c r="L62" s="185"/>
      <c r="M62" s="188"/>
      <c r="N62" s="186">
        <v>0</v>
      </c>
      <c r="O62" s="186"/>
      <c r="P62" s="188"/>
      <c r="Q62" s="169"/>
      <c r="R62" s="170"/>
      <c r="S62" s="170"/>
      <c r="V62" s="399"/>
      <c r="W62" s="399"/>
      <c r="X62" s="399"/>
      <c r="Y62" s="399"/>
      <c r="Z62" s="399"/>
      <c r="AA62" s="399"/>
      <c r="AB62" s="399"/>
      <c r="AC62" s="399"/>
      <c r="AD62" s="399"/>
      <c r="AE62" s="399"/>
      <c r="AF62" s="399"/>
      <c r="AG62" s="399"/>
      <c r="AH62" s="399"/>
      <c r="AI62" s="399"/>
      <c r="AJ62" s="419"/>
      <c r="AK62" s="419"/>
      <c r="AL62" s="419"/>
      <c r="AM62" s="419"/>
      <c r="AN62" s="72"/>
    </row>
    <row r="63" spans="3:40" s="77" customFormat="1" ht="10.5" customHeight="1">
      <c r="C63" s="391" t="s">
        <v>70</v>
      </c>
      <c r="D63" s="391"/>
      <c r="E63" s="391"/>
      <c r="F63" s="391"/>
      <c r="G63" s="391"/>
      <c r="H63" s="391"/>
      <c r="I63" s="391"/>
      <c r="J63" s="391"/>
      <c r="L63" s="185">
        <f>SUM(L64:L68)</f>
        <v>11364</v>
      </c>
      <c r="M63" s="186">
        <f>SUM(M64:M68)</f>
        <v>27279</v>
      </c>
      <c r="N63" s="186">
        <f>SUM(N64:N68)</f>
        <v>13708</v>
      </c>
      <c r="O63" s="186">
        <f>SUM(O64:O68)</f>
        <v>13571</v>
      </c>
      <c r="P63" s="186">
        <f aca="true" t="shared" si="20" ref="P63:P68">SUM(M63/AE63)</f>
        <v>16393.629807692305</v>
      </c>
      <c r="Q63" s="163">
        <f aca="true" t="shared" si="21" ref="Q63:Q68">SUM(M63/L63)</f>
        <v>2.4004751847940864</v>
      </c>
      <c r="R63" s="164">
        <f>SUM(R64:R68)</f>
        <v>255</v>
      </c>
      <c r="S63" s="164">
        <f>SUM(S64:S68)</f>
        <v>214</v>
      </c>
      <c r="V63" s="417"/>
      <c r="W63" s="380" t="s">
        <v>70</v>
      </c>
      <c r="X63" s="380"/>
      <c r="Y63" s="380"/>
      <c r="Z63" s="380"/>
      <c r="AA63" s="380"/>
      <c r="AB63" s="380"/>
      <c r="AC63" s="380"/>
      <c r="AD63" s="400"/>
      <c r="AE63" s="382">
        <f>SUM(AE64:AI68)</f>
        <v>1.6640000000000001</v>
      </c>
      <c r="AF63" s="382"/>
      <c r="AG63" s="382"/>
      <c r="AH63" s="382"/>
      <c r="AI63" s="382"/>
      <c r="AJ63" s="418">
        <f>SUM(AJ64:AJ68)</f>
        <v>11109</v>
      </c>
      <c r="AK63" s="418">
        <f>SUM(AK64:AK68)</f>
        <v>27065</v>
      </c>
      <c r="AL63" s="418">
        <f>SUM(AL64:AL68)</f>
        <v>13600</v>
      </c>
      <c r="AM63" s="418">
        <f>SUM(AM64:AM68)</f>
        <v>13465</v>
      </c>
      <c r="AN63" s="78"/>
    </row>
    <row r="64" spans="3:40" ht="10.5" customHeight="1">
      <c r="C64" s="83"/>
      <c r="D64" s="83"/>
      <c r="E64" s="83"/>
      <c r="F64" s="83"/>
      <c r="G64" s="390" t="s">
        <v>25</v>
      </c>
      <c r="H64" s="390"/>
      <c r="I64" s="390"/>
      <c r="J64" s="390"/>
      <c r="L64" s="167">
        <v>2035</v>
      </c>
      <c r="M64" s="168">
        <f>SUM(N64:O64)</f>
        <v>4669</v>
      </c>
      <c r="N64" s="168">
        <v>2338</v>
      </c>
      <c r="O64" s="168">
        <v>2331</v>
      </c>
      <c r="P64" s="168">
        <f t="shared" si="20"/>
        <v>16978.181818181816</v>
      </c>
      <c r="Q64" s="169">
        <f t="shared" si="21"/>
        <v>2.2943488943488943</v>
      </c>
      <c r="R64" s="170">
        <f aca="true" t="shared" si="22" ref="R64:S68">SUM(L64-AJ64)</f>
        <v>-2</v>
      </c>
      <c r="S64" s="170">
        <f t="shared" si="22"/>
        <v>-57</v>
      </c>
      <c r="T64" s="171"/>
      <c r="U64" s="72"/>
      <c r="V64" s="399"/>
      <c r="W64" s="403"/>
      <c r="X64" s="403"/>
      <c r="Y64" s="403"/>
      <c r="Z64" s="383" t="s">
        <v>25</v>
      </c>
      <c r="AA64" s="383"/>
      <c r="AB64" s="383"/>
      <c r="AC64" s="383"/>
      <c r="AD64" s="404"/>
      <c r="AE64" s="384">
        <v>0.275</v>
      </c>
      <c r="AF64" s="384"/>
      <c r="AG64" s="384"/>
      <c r="AH64" s="384"/>
      <c r="AI64" s="384"/>
      <c r="AJ64" s="414">
        <v>2037</v>
      </c>
      <c r="AK64" s="402">
        <f>SUM(AL64:AM64)</f>
        <v>4726</v>
      </c>
      <c r="AL64" s="414">
        <v>2378</v>
      </c>
      <c r="AM64" s="414">
        <v>2348</v>
      </c>
      <c r="AN64" s="72"/>
    </row>
    <row r="65" spans="3:40" ht="10.5" customHeight="1">
      <c r="C65" s="83"/>
      <c r="D65" s="83"/>
      <c r="E65" s="83"/>
      <c r="F65" s="83"/>
      <c r="G65" s="390" t="s">
        <v>26</v>
      </c>
      <c r="H65" s="390"/>
      <c r="I65" s="390"/>
      <c r="J65" s="390"/>
      <c r="L65" s="167">
        <v>3034</v>
      </c>
      <c r="M65" s="168">
        <f>SUM(N65:O65)</f>
        <v>6601</v>
      </c>
      <c r="N65" s="168">
        <v>3280</v>
      </c>
      <c r="O65" s="168">
        <v>3321</v>
      </c>
      <c r="P65" s="168">
        <f t="shared" si="20"/>
        <v>16502.5</v>
      </c>
      <c r="Q65" s="169">
        <f t="shared" si="21"/>
        <v>2.175675675675676</v>
      </c>
      <c r="R65" s="170">
        <f t="shared" si="22"/>
        <v>56</v>
      </c>
      <c r="S65" s="170">
        <f t="shared" si="22"/>
        <v>68</v>
      </c>
      <c r="T65" s="171"/>
      <c r="U65" s="72"/>
      <c r="V65" s="399"/>
      <c r="W65" s="403"/>
      <c r="X65" s="403"/>
      <c r="Y65" s="403"/>
      <c r="Z65" s="383" t="s">
        <v>26</v>
      </c>
      <c r="AA65" s="383"/>
      <c r="AB65" s="383"/>
      <c r="AC65" s="383"/>
      <c r="AD65" s="404"/>
      <c r="AE65" s="384">
        <v>0.4</v>
      </c>
      <c r="AF65" s="384"/>
      <c r="AG65" s="384"/>
      <c r="AH65" s="384"/>
      <c r="AI65" s="384"/>
      <c r="AJ65" s="414">
        <v>2978</v>
      </c>
      <c r="AK65" s="402">
        <f>SUM(AL65:AM65)</f>
        <v>6533</v>
      </c>
      <c r="AL65" s="414">
        <v>3234</v>
      </c>
      <c r="AM65" s="414">
        <v>3299</v>
      </c>
      <c r="AN65" s="72"/>
    </row>
    <row r="66" spans="3:40" ht="10.5" customHeight="1">
      <c r="C66" s="83"/>
      <c r="D66" s="83"/>
      <c r="E66" s="83"/>
      <c r="F66" s="83"/>
      <c r="G66" s="390" t="s">
        <v>30</v>
      </c>
      <c r="H66" s="390"/>
      <c r="I66" s="390"/>
      <c r="J66" s="390"/>
      <c r="L66" s="167">
        <v>2344</v>
      </c>
      <c r="M66" s="168">
        <f>SUM(N66:O66)</f>
        <v>6278</v>
      </c>
      <c r="N66" s="168">
        <v>3229</v>
      </c>
      <c r="O66" s="168">
        <v>3049</v>
      </c>
      <c r="P66" s="168">
        <f t="shared" si="20"/>
        <v>19680.25078369906</v>
      </c>
      <c r="Q66" s="169">
        <f t="shared" si="21"/>
        <v>2.6783276450511946</v>
      </c>
      <c r="R66" s="170">
        <f t="shared" si="22"/>
        <v>65</v>
      </c>
      <c r="S66" s="170">
        <f t="shared" si="22"/>
        <v>49</v>
      </c>
      <c r="T66" s="171"/>
      <c r="U66" s="72"/>
      <c r="V66" s="399"/>
      <c r="W66" s="403"/>
      <c r="X66" s="403"/>
      <c r="Y66" s="403"/>
      <c r="Z66" s="383" t="s">
        <v>30</v>
      </c>
      <c r="AA66" s="383"/>
      <c r="AB66" s="383"/>
      <c r="AC66" s="383"/>
      <c r="AD66" s="404"/>
      <c r="AE66" s="384">
        <v>0.319</v>
      </c>
      <c r="AF66" s="384"/>
      <c r="AG66" s="384"/>
      <c r="AH66" s="384"/>
      <c r="AI66" s="384"/>
      <c r="AJ66" s="414">
        <v>2279</v>
      </c>
      <c r="AK66" s="402">
        <f>SUM(AL66:AM66)</f>
        <v>6229</v>
      </c>
      <c r="AL66" s="414">
        <v>3196</v>
      </c>
      <c r="AM66" s="414">
        <v>3033</v>
      </c>
      <c r="AN66" s="72"/>
    </row>
    <row r="67" spans="3:40" ht="10.5" customHeight="1">
      <c r="C67" s="83"/>
      <c r="D67" s="83"/>
      <c r="E67" s="83"/>
      <c r="F67" s="83"/>
      <c r="G67" s="390" t="s">
        <v>33</v>
      </c>
      <c r="H67" s="390"/>
      <c r="I67" s="390"/>
      <c r="J67" s="390"/>
      <c r="L67" s="167">
        <v>2509</v>
      </c>
      <c r="M67" s="168">
        <f>SUM(N67:O67)</f>
        <v>6230</v>
      </c>
      <c r="N67" s="168">
        <v>3123</v>
      </c>
      <c r="O67" s="168">
        <v>3107</v>
      </c>
      <c r="P67" s="168">
        <f t="shared" si="20"/>
        <v>15012.048192771084</v>
      </c>
      <c r="Q67" s="169">
        <f t="shared" si="21"/>
        <v>2.4830609804703068</v>
      </c>
      <c r="R67" s="170">
        <f t="shared" si="22"/>
        <v>49</v>
      </c>
      <c r="S67" s="170">
        <f t="shared" si="22"/>
        <v>90</v>
      </c>
      <c r="T67" s="171"/>
      <c r="U67" s="72"/>
      <c r="V67" s="399"/>
      <c r="W67" s="403"/>
      <c r="X67" s="403"/>
      <c r="Y67" s="403"/>
      <c r="Z67" s="383" t="s">
        <v>33</v>
      </c>
      <c r="AA67" s="383"/>
      <c r="AB67" s="383"/>
      <c r="AC67" s="383"/>
      <c r="AD67" s="404"/>
      <c r="AE67" s="384">
        <v>0.415</v>
      </c>
      <c r="AF67" s="384"/>
      <c r="AG67" s="384"/>
      <c r="AH67" s="384"/>
      <c r="AI67" s="384"/>
      <c r="AJ67" s="414">
        <v>2460</v>
      </c>
      <c r="AK67" s="402">
        <f>SUM(AL67:AM67)</f>
        <v>6140</v>
      </c>
      <c r="AL67" s="414">
        <v>3097</v>
      </c>
      <c r="AM67" s="414">
        <v>3043</v>
      </c>
      <c r="AN67" s="72"/>
    </row>
    <row r="68" spans="3:40" ht="10.5" customHeight="1">
      <c r="C68" s="83"/>
      <c r="D68" s="83"/>
      <c r="E68" s="83"/>
      <c r="F68" s="83"/>
      <c r="G68" s="390" t="s">
        <v>36</v>
      </c>
      <c r="H68" s="390"/>
      <c r="I68" s="390"/>
      <c r="J68" s="390"/>
      <c r="L68" s="167">
        <v>1442</v>
      </c>
      <c r="M68" s="168">
        <f>SUM(N68:O68)</f>
        <v>3501</v>
      </c>
      <c r="N68" s="168">
        <v>1738</v>
      </c>
      <c r="O68" s="168">
        <v>1763</v>
      </c>
      <c r="P68" s="168">
        <f t="shared" si="20"/>
        <v>13729.411764705883</v>
      </c>
      <c r="Q68" s="169">
        <f t="shared" si="21"/>
        <v>2.427877947295423</v>
      </c>
      <c r="R68" s="170">
        <f t="shared" si="22"/>
        <v>87</v>
      </c>
      <c r="S68" s="170">
        <f t="shared" si="22"/>
        <v>64</v>
      </c>
      <c r="T68" s="171"/>
      <c r="U68" s="72"/>
      <c r="V68" s="399"/>
      <c r="W68" s="403"/>
      <c r="X68" s="403"/>
      <c r="Y68" s="403"/>
      <c r="Z68" s="383" t="s">
        <v>36</v>
      </c>
      <c r="AA68" s="383"/>
      <c r="AB68" s="383"/>
      <c r="AC68" s="383"/>
      <c r="AD68" s="404"/>
      <c r="AE68" s="384">
        <v>0.255</v>
      </c>
      <c r="AF68" s="384"/>
      <c r="AG68" s="384"/>
      <c r="AH68" s="384"/>
      <c r="AI68" s="384"/>
      <c r="AJ68" s="414">
        <v>1355</v>
      </c>
      <c r="AK68" s="402">
        <f>SUM(AL68:AM68)</f>
        <v>3437</v>
      </c>
      <c r="AL68" s="414">
        <v>1695</v>
      </c>
      <c r="AM68" s="414">
        <v>1742</v>
      </c>
      <c r="AN68" s="72"/>
    </row>
    <row r="69" spans="3:40" ht="9" customHeight="1">
      <c r="C69" s="83"/>
      <c r="D69" s="83"/>
      <c r="E69" s="83"/>
      <c r="F69" s="83"/>
      <c r="G69" s="83"/>
      <c r="H69" s="83"/>
      <c r="I69" s="83"/>
      <c r="J69" s="83"/>
      <c r="L69" s="185"/>
      <c r="M69" s="188"/>
      <c r="N69" s="186"/>
      <c r="O69" s="186"/>
      <c r="P69" s="188"/>
      <c r="Q69" s="169"/>
      <c r="R69" s="170"/>
      <c r="S69" s="170"/>
      <c r="V69" s="399"/>
      <c r="W69" s="399"/>
      <c r="X69" s="399"/>
      <c r="Y69" s="399"/>
      <c r="Z69" s="399"/>
      <c r="AA69" s="399"/>
      <c r="AB69" s="399"/>
      <c r="AC69" s="399"/>
      <c r="AD69" s="399"/>
      <c r="AE69" s="399"/>
      <c r="AF69" s="399"/>
      <c r="AG69" s="399"/>
      <c r="AH69" s="399"/>
      <c r="AI69" s="399"/>
      <c r="AJ69" s="419"/>
      <c r="AK69" s="419"/>
      <c r="AL69" s="419"/>
      <c r="AM69" s="419"/>
      <c r="AN69" s="72"/>
    </row>
    <row r="70" spans="2:40" s="77" customFormat="1" ht="10.5" customHeight="1">
      <c r="B70" s="78"/>
      <c r="C70" s="391" t="s">
        <v>71</v>
      </c>
      <c r="D70" s="391"/>
      <c r="E70" s="391"/>
      <c r="F70" s="391"/>
      <c r="G70" s="391"/>
      <c r="H70" s="391"/>
      <c r="I70" s="391"/>
      <c r="J70" s="391"/>
      <c r="K70" s="78"/>
      <c r="L70" s="185">
        <f>SUM(L71:L77)</f>
        <v>12175</v>
      </c>
      <c r="M70" s="186">
        <f>SUM(M71:M77)</f>
        <v>30358</v>
      </c>
      <c r="N70" s="186">
        <f>SUM(N71:N77)</f>
        <v>14534</v>
      </c>
      <c r="O70" s="186">
        <f>SUM(O71:O77)</f>
        <v>15824</v>
      </c>
      <c r="P70" s="186">
        <f aca="true" t="shared" si="23" ref="P70:P77">SUM(M70/AE70)</f>
        <v>18135.00597371565</v>
      </c>
      <c r="Q70" s="163">
        <f>SUM(M70/L70)</f>
        <v>2.4934702258726897</v>
      </c>
      <c r="R70" s="164">
        <f>SUM(R71:R77)</f>
        <v>-54</v>
      </c>
      <c r="S70" s="164">
        <f>SUM(S71:S77)</f>
        <v>-1145</v>
      </c>
      <c r="V70" s="417"/>
      <c r="W70" s="380" t="s">
        <v>71</v>
      </c>
      <c r="X70" s="380"/>
      <c r="Y70" s="380"/>
      <c r="Z70" s="380"/>
      <c r="AA70" s="380"/>
      <c r="AB70" s="380"/>
      <c r="AC70" s="380"/>
      <c r="AD70" s="400"/>
      <c r="AE70" s="382">
        <f>SUM(AE71:AI77)</f>
        <v>1.674</v>
      </c>
      <c r="AF70" s="382"/>
      <c r="AG70" s="382"/>
      <c r="AH70" s="382"/>
      <c r="AI70" s="382"/>
      <c r="AJ70" s="418">
        <f>SUM(AJ71:AJ77)</f>
        <v>12229</v>
      </c>
      <c r="AK70" s="418">
        <f>SUM(AK71:AK77)</f>
        <v>31503</v>
      </c>
      <c r="AL70" s="418">
        <f>SUM(AL71:AL77)</f>
        <v>15183</v>
      </c>
      <c r="AM70" s="418">
        <f>SUM(AM71:AM77)</f>
        <v>16320</v>
      </c>
      <c r="AN70" s="78"/>
    </row>
    <row r="71" spans="3:40" ht="10.5" customHeight="1">
      <c r="C71" s="83"/>
      <c r="D71" s="83"/>
      <c r="E71" s="83"/>
      <c r="F71" s="83"/>
      <c r="G71" s="390" t="s">
        <v>25</v>
      </c>
      <c r="H71" s="390"/>
      <c r="I71" s="390"/>
      <c r="J71" s="390"/>
      <c r="L71" s="167">
        <v>1508</v>
      </c>
      <c r="M71" s="168">
        <f aca="true" t="shared" si="24" ref="M71:M77">SUM(N71:O71)</f>
        <v>3101</v>
      </c>
      <c r="N71" s="168">
        <v>1488</v>
      </c>
      <c r="O71" s="168">
        <v>1613</v>
      </c>
      <c r="P71" s="168">
        <f t="shared" si="23"/>
        <v>43676.056338028175</v>
      </c>
      <c r="Q71" s="169">
        <f>SUM(M71/L71)</f>
        <v>2.056366047745358</v>
      </c>
      <c r="R71" s="170">
        <f aca="true" t="shared" si="25" ref="R71:S77">SUM(L71-AJ71)</f>
        <v>-20</v>
      </c>
      <c r="S71" s="170">
        <f t="shared" si="25"/>
        <v>-207</v>
      </c>
      <c r="T71" s="171"/>
      <c r="U71" s="72"/>
      <c r="V71" s="399"/>
      <c r="W71" s="403"/>
      <c r="X71" s="403"/>
      <c r="Y71" s="403"/>
      <c r="Z71" s="383" t="s">
        <v>25</v>
      </c>
      <c r="AA71" s="383"/>
      <c r="AB71" s="383"/>
      <c r="AC71" s="383"/>
      <c r="AD71" s="404"/>
      <c r="AE71" s="384">
        <v>0.071</v>
      </c>
      <c r="AF71" s="384"/>
      <c r="AG71" s="384"/>
      <c r="AH71" s="384"/>
      <c r="AI71" s="384"/>
      <c r="AJ71" s="414">
        <v>1528</v>
      </c>
      <c r="AK71" s="402">
        <f aca="true" t="shared" si="26" ref="AK71:AK77">SUM(AL71:AM71)</f>
        <v>3308</v>
      </c>
      <c r="AL71" s="414">
        <v>1603</v>
      </c>
      <c r="AM71" s="414">
        <v>1705</v>
      </c>
      <c r="AN71" s="72"/>
    </row>
    <row r="72" spans="3:40" ht="10.5" customHeight="1">
      <c r="C72" s="83"/>
      <c r="D72" s="83"/>
      <c r="E72" s="83"/>
      <c r="F72" s="83"/>
      <c r="G72" s="390" t="s">
        <v>26</v>
      </c>
      <c r="H72" s="390"/>
      <c r="I72" s="390"/>
      <c r="J72" s="390"/>
      <c r="L72" s="167">
        <v>2555</v>
      </c>
      <c r="M72" s="168">
        <f t="shared" si="24"/>
        <v>6575</v>
      </c>
      <c r="N72" s="168">
        <v>3037</v>
      </c>
      <c r="O72" s="168">
        <v>3538</v>
      </c>
      <c r="P72" s="168">
        <f t="shared" si="23"/>
        <v>25583.657587548638</v>
      </c>
      <c r="Q72" s="169">
        <f>SUM(M72/L72)</f>
        <v>2.573385518590998</v>
      </c>
      <c r="R72" s="170">
        <f t="shared" si="25"/>
        <v>-25</v>
      </c>
      <c r="S72" s="170">
        <f t="shared" si="25"/>
        <v>-300</v>
      </c>
      <c r="T72" s="171"/>
      <c r="U72" s="72"/>
      <c r="V72" s="399"/>
      <c r="W72" s="403"/>
      <c r="X72" s="403"/>
      <c r="Y72" s="403"/>
      <c r="Z72" s="383" t="s">
        <v>26</v>
      </c>
      <c r="AA72" s="383"/>
      <c r="AB72" s="383"/>
      <c r="AC72" s="383"/>
      <c r="AD72" s="404"/>
      <c r="AE72" s="384">
        <v>0.257</v>
      </c>
      <c r="AF72" s="384"/>
      <c r="AG72" s="384"/>
      <c r="AH72" s="384"/>
      <c r="AI72" s="384"/>
      <c r="AJ72" s="414">
        <v>2580</v>
      </c>
      <c r="AK72" s="402">
        <f t="shared" si="26"/>
        <v>6875</v>
      </c>
      <c r="AL72" s="414">
        <v>3217</v>
      </c>
      <c r="AM72" s="414">
        <v>3658</v>
      </c>
      <c r="AN72" s="72"/>
    </row>
    <row r="73" spans="3:40" ht="10.5" customHeight="1">
      <c r="C73" s="83"/>
      <c r="D73" s="83"/>
      <c r="E73" s="83"/>
      <c r="F73" s="83"/>
      <c r="G73" s="390" t="s">
        <v>30</v>
      </c>
      <c r="H73" s="390"/>
      <c r="I73" s="390"/>
      <c r="J73" s="390"/>
      <c r="L73" s="167">
        <v>3695</v>
      </c>
      <c r="M73" s="168">
        <f t="shared" si="24"/>
        <v>9455</v>
      </c>
      <c r="N73" s="168">
        <v>4615</v>
      </c>
      <c r="O73" s="168">
        <v>4840</v>
      </c>
      <c r="P73" s="168">
        <f t="shared" si="23"/>
        <v>32829.86111111112</v>
      </c>
      <c r="Q73" s="169">
        <f>SUM(M73/L73)</f>
        <v>2.5588633288227336</v>
      </c>
      <c r="R73" s="170">
        <f t="shared" si="25"/>
        <v>-3</v>
      </c>
      <c r="S73" s="170">
        <f t="shared" si="25"/>
        <v>-278</v>
      </c>
      <c r="T73" s="171"/>
      <c r="U73" s="72"/>
      <c r="V73" s="399"/>
      <c r="W73" s="403"/>
      <c r="X73" s="403"/>
      <c r="Y73" s="403"/>
      <c r="Z73" s="383" t="s">
        <v>30</v>
      </c>
      <c r="AA73" s="383"/>
      <c r="AB73" s="383"/>
      <c r="AC73" s="383"/>
      <c r="AD73" s="404"/>
      <c r="AE73" s="384">
        <v>0.288</v>
      </c>
      <c r="AF73" s="384"/>
      <c r="AG73" s="384"/>
      <c r="AH73" s="384"/>
      <c r="AI73" s="384"/>
      <c r="AJ73" s="414">
        <v>3698</v>
      </c>
      <c r="AK73" s="402">
        <f t="shared" si="26"/>
        <v>9733</v>
      </c>
      <c r="AL73" s="414">
        <v>4797</v>
      </c>
      <c r="AM73" s="414">
        <v>4936</v>
      </c>
      <c r="AN73" s="72"/>
    </row>
    <row r="74" spans="3:40" ht="10.5" customHeight="1">
      <c r="C74" s="83"/>
      <c r="D74" s="83"/>
      <c r="E74" s="83"/>
      <c r="F74" s="83"/>
      <c r="G74" s="390" t="s">
        <v>33</v>
      </c>
      <c r="H74" s="390"/>
      <c r="I74" s="390"/>
      <c r="J74" s="390"/>
      <c r="L74" s="167">
        <v>0</v>
      </c>
      <c r="M74" s="168">
        <f t="shared" si="24"/>
        <v>0</v>
      </c>
      <c r="N74" s="168">
        <v>0</v>
      </c>
      <c r="O74" s="168">
        <v>0</v>
      </c>
      <c r="P74" s="168">
        <f t="shared" si="23"/>
        <v>0</v>
      </c>
      <c r="Q74" s="169">
        <v>0</v>
      </c>
      <c r="R74" s="170">
        <f t="shared" si="25"/>
        <v>0</v>
      </c>
      <c r="S74" s="170">
        <f t="shared" si="25"/>
        <v>0</v>
      </c>
      <c r="T74" s="171"/>
      <c r="U74" s="72"/>
      <c r="V74" s="399"/>
      <c r="W74" s="403"/>
      <c r="X74" s="403"/>
      <c r="Y74" s="403"/>
      <c r="Z74" s="383" t="s">
        <v>33</v>
      </c>
      <c r="AA74" s="383"/>
      <c r="AB74" s="383"/>
      <c r="AC74" s="383"/>
      <c r="AD74" s="404"/>
      <c r="AE74" s="384">
        <v>0.61</v>
      </c>
      <c r="AF74" s="384"/>
      <c r="AG74" s="384"/>
      <c r="AH74" s="384"/>
      <c r="AI74" s="384"/>
      <c r="AJ74" s="414">
        <v>0</v>
      </c>
      <c r="AK74" s="402">
        <f t="shared" si="26"/>
        <v>0</v>
      </c>
      <c r="AL74" s="414">
        <v>0</v>
      </c>
      <c r="AM74" s="414">
        <v>0</v>
      </c>
      <c r="AN74" s="72"/>
    </row>
    <row r="75" spans="3:40" ht="10.5" customHeight="1">
      <c r="C75" s="83"/>
      <c r="D75" s="83"/>
      <c r="E75" s="83"/>
      <c r="F75" s="83"/>
      <c r="G75" s="390" t="s">
        <v>36</v>
      </c>
      <c r="H75" s="390"/>
      <c r="I75" s="390"/>
      <c r="J75" s="390"/>
      <c r="L75" s="167">
        <v>1520</v>
      </c>
      <c r="M75" s="168">
        <f t="shared" si="24"/>
        <v>3745</v>
      </c>
      <c r="N75" s="168">
        <v>1754</v>
      </c>
      <c r="O75" s="168">
        <v>1991</v>
      </c>
      <c r="P75" s="168">
        <f t="shared" si="23"/>
        <v>22835.365853658535</v>
      </c>
      <c r="Q75" s="169">
        <f>SUM(M75/L75)</f>
        <v>2.463815789473684</v>
      </c>
      <c r="R75" s="170">
        <f t="shared" si="25"/>
        <v>-12</v>
      </c>
      <c r="S75" s="170">
        <f t="shared" si="25"/>
        <v>-159</v>
      </c>
      <c r="T75" s="171"/>
      <c r="U75" s="72"/>
      <c r="V75" s="399"/>
      <c r="W75" s="403"/>
      <c r="X75" s="403"/>
      <c r="Y75" s="403"/>
      <c r="Z75" s="383" t="s">
        <v>36</v>
      </c>
      <c r="AA75" s="383"/>
      <c r="AB75" s="383"/>
      <c r="AC75" s="383"/>
      <c r="AD75" s="404"/>
      <c r="AE75" s="384">
        <v>0.164</v>
      </c>
      <c r="AF75" s="384"/>
      <c r="AG75" s="384"/>
      <c r="AH75" s="384"/>
      <c r="AI75" s="384"/>
      <c r="AJ75" s="414">
        <v>1532</v>
      </c>
      <c r="AK75" s="402">
        <f t="shared" si="26"/>
        <v>3904</v>
      </c>
      <c r="AL75" s="414">
        <v>1842</v>
      </c>
      <c r="AM75" s="414">
        <v>2062</v>
      </c>
      <c r="AN75" s="72"/>
    </row>
    <row r="76" spans="3:40" ht="10.5" customHeight="1">
      <c r="C76" s="83"/>
      <c r="D76" s="83"/>
      <c r="E76" s="83"/>
      <c r="F76" s="83"/>
      <c r="G76" s="390" t="s">
        <v>37</v>
      </c>
      <c r="H76" s="390"/>
      <c r="I76" s="390"/>
      <c r="J76" s="390"/>
      <c r="L76" s="167">
        <v>467</v>
      </c>
      <c r="M76" s="168">
        <f t="shared" si="24"/>
        <v>1203</v>
      </c>
      <c r="N76" s="168">
        <v>544</v>
      </c>
      <c r="O76" s="168">
        <v>659</v>
      </c>
      <c r="P76" s="168">
        <f t="shared" si="23"/>
        <v>15423.076923076924</v>
      </c>
      <c r="Q76" s="169">
        <f>SUM(M76/L76)</f>
        <v>2.576017130620985</v>
      </c>
      <c r="R76" s="170">
        <f t="shared" si="25"/>
        <v>3</v>
      </c>
      <c r="S76" s="170">
        <f t="shared" si="25"/>
        <v>-44</v>
      </c>
      <c r="T76" s="171"/>
      <c r="U76" s="72"/>
      <c r="V76" s="399"/>
      <c r="W76" s="403"/>
      <c r="X76" s="403"/>
      <c r="Y76" s="403"/>
      <c r="Z76" s="383" t="s">
        <v>37</v>
      </c>
      <c r="AA76" s="383"/>
      <c r="AB76" s="383"/>
      <c r="AC76" s="383"/>
      <c r="AD76" s="404"/>
      <c r="AE76" s="384">
        <v>0.078</v>
      </c>
      <c r="AF76" s="384"/>
      <c r="AG76" s="384"/>
      <c r="AH76" s="384"/>
      <c r="AI76" s="384"/>
      <c r="AJ76" s="414">
        <v>464</v>
      </c>
      <c r="AK76" s="402">
        <f t="shared" si="26"/>
        <v>1247</v>
      </c>
      <c r="AL76" s="414">
        <v>569</v>
      </c>
      <c r="AM76" s="414">
        <v>678</v>
      </c>
      <c r="AN76" s="72"/>
    </row>
    <row r="77" spans="3:40" ht="10.5" customHeight="1">
      <c r="C77" s="83"/>
      <c r="D77" s="83"/>
      <c r="E77" s="83"/>
      <c r="F77" s="83"/>
      <c r="G77" s="390" t="s">
        <v>68</v>
      </c>
      <c r="H77" s="390"/>
      <c r="I77" s="390"/>
      <c r="J77" s="390"/>
      <c r="L77" s="167">
        <v>2430</v>
      </c>
      <c r="M77" s="168">
        <f t="shared" si="24"/>
        <v>6279</v>
      </c>
      <c r="N77" s="168">
        <v>3096</v>
      </c>
      <c r="O77" s="168">
        <v>3183</v>
      </c>
      <c r="P77" s="168">
        <f t="shared" si="23"/>
        <v>30480.582524271846</v>
      </c>
      <c r="Q77" s="169">
        <f>SUM(M77/L77)</f>
        <v>2.583950617283951</v>
      </c>
      <c r="R77" s="170">
        <f t="shared" si="25"/>
        <v>3</v>
      </c>
      <c r="S77" s="170">
        <f t="shared" si="25"/>
        <v>-157</v>
      </c>
      <c r="T77" s="171"/>
      <c r="U77" s="72"/>
      <c r="V77" s="399"/>
      <c r="W77" s="403"/>
      <c r="X77" s="403"/>
      <c r="Y77" s="403"/>
      <c r="Z77" s="383" t="s">
        <v>68</v>
      </c>
      <c r="AA77" s="383"/>
      <c r="AB77" s="383"/>
      <c r="AC77" s="383"/>
      <c r="AD77" s="404"/>
      <c r="AE77" s="384">
        <v>0.206</v>
      </c>
      <c r="AF77" s="384"/>
      <c r="AG77" s="384"/>
      <c r="AH77" s="384"/>
      <c r="AI77" s="384"/>
      <c r="AJ77" s="414">
        <v>2427</v>
      </c>
      <c r="AK77" s="402">
        <f t="shared" si="26"/>
        <v>6436</v>
      </c>
      <c r="AL77" s="414">
        <v>3155</v>
      </c>
      <c r="AM77" s="414">
        <v>3281</v>
      </c>
      <c r="AN77" s="72"/>
    </row>
    <row r="78" spans="2:40" ht="10.5" customHeight="1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105"/>
      <c r="M78" s="86"/>
      <c r="N78" s="86"/>
      <c r="O78" s="86"/>
      <c r="P78" s="86"/>
      <c r="Q78" s="86"/>
      <c r="R78" s="86"/>
      <c r="S78" s="86"/>
      <c r="V78" s="399"/>
      <c r="W78" s="399"/>
      <c r="X78" s="399"/>
      <c r="Y78" s="399"/>
      <c r="Z78" s="399"/>
      <c r="AA78" s="399"/>
      <c r="AB78" s="399"/>
      <c r="AC78" s="399"/>
      <c r="AD78" s="399"/>
      <c r="AE78" s="399"/>
      <c r="AF78" s="399"/>
      <c r="AG78" s="399"/>
      <c r="AH78" s="399"/>
      <c r="AI78" s="399"/>
      <c r="AJ78" s="399"/>
      <c r="AK78" s="399"/>
      <c r="AL78" s="399"/>
      <c r="AM78" s="399"/>
      <c r="AN78" s="72"/>
    </row>
    <row r="79" spans="22:40" ht="10.5" customHeight="1">
      <c r="V79" s="399"/>
      <c r="W79" s="399"/>
      <c r="X79" s="399"/>
      <c r="Y79" s="399"/>
      <c r="Z79" s="399"/>
      <c r="AA79" s="399"/>
      <c r="AB79" s="399"/>
      <c r="AC79" s="399"/>
      <c r="AD79" s="399"/>
      <c r="AE79" s="399"/>
      <c r="AF79" s="399"/>
      <c r="AG79" s="399"/>
      <c r="AH79" s="399"/>
      <c r="AI79" s="399"/>
      <c r="AJ79" s="399"/>
      <c r="AK79" s="399"/>
      <c r="AL79" s="399"/>
      <c r="AM79" s="399"/>
      <c r="AN79" s="72"/>
    </row>
    <row r="80" spans="22:40" ht="11.25">
      <c r="V80" s="399"/>
      <c r="W80" s="399"/>
      <c r="X80" s="399"/>
      <c r="Y80" s="399"/>
      <c r="Z80" s="399"/>
      <c r="AA80" s="399"/>
      <c r="AB80" s="399"/>
      <c r="AC80" s="399"/>
      <c r="AD80" s="399"/>
      <c r="AE80" s="399"/>
      <c r="AF80" s="399"/>
      <c r="AG80" s="399"/>
      <c r="AH80" s="399"/>
      <c r="AI80" s="399"/>
      <c r="AJ80" s="399"/>
      <c r="AK80" s="399"/>
      <c r="AL80" s="399"/>
      <c r="AM80" s="399"/>
      <c r="AN80" s="72"/>
    </row>
    <row r="81" spans="22:40" ht="11.25">
      <c r="V81" s="399"/>
      <c r="W81" s="399"/>
      <c r="X81" s="399"/>
      <c r="Y81" s="399"/>
      <c r="Z81" s="399"/>
      <c r="AA81" s="399"/>
      <c r="AB81" s="399"/>
      <c r="AC81" s="399"/>
      <c r="AD81" s="399"/>
      <c r="AE81" s="399"/>
      <c r="AF81" s="399"/>
      <c r="AG81" s="399"/>
      <c r="AH81" s="399"/>
      <c r="AI81" s="399"/>
      <c r="AJ81" s="399"/>
      <c r="AK81" s="399"/>
      <c r="AL81" s="399"/>
      <c r="AM81" s="399"/>
      <c r="AN81" s="72"/>
    </row>
    <row r="82" spans="22:40" ht="11.25">
      <c r="V82" s="399"/>
      <c r="W82" s="399"/>
      <c r="X82" s="399"/>
      <c r="Y82" s="399"/>
      <c r="Z82" s="399"/>
      <c r="AA82" s="399"/>
      <c r="AB82" s="399"/>
      <c r="AC82" s="399"/>
      <c r="AD82" s="399"/>
      <c r="AE82" s="399"/>
      <c r="AF82" s="399"/>
      <c r="AG82" s="399"/>
      <c r="AH82" s="399"/>
      <c r="AI82" s="399"/>
      <c r="AJ82" s="399"/>
      <c r="AK82" s="399"/>
      <c r="AL82" s="399"/>
      <c r="AM82" s="399"/>
      <c r="AN82" s="72"/>
    </row>
    <row r="83" spans="22:40" ht="13.5" customHeight="1">
      <c r="V83" s="399"/>
      <c r="W83" s="399"/>
      <c r="X83" s="399"/>
      <c r="Y83" s="399"/>
      <c r="Z83" s="399"/>
      <c r="AA83" s="399"/>
      <c r="AB83" s="399"/>
      <c r="AC83" s="399"/>
      <c r="AD83" s="399"/>
      <c r="AE83" s="399"/>
      <c r="AF83" s="399"/>
      <c r="AG83" s="399"/>
      <c r="AH83" s="399"/>
      <c r="AI83" s="399"/>
      <c r="AJ83" s="399"/>
      <c r="AK83" s="399"/>
      <c r="AL83" s="399"/>
      <c r="AM83" s="399"/>
      <c r="AN83" s="72"/>
    </row>
    <row r="84" spans="22:40" ht="13.5" customHeight="1">
      <c r="V84" s="399"/>
      <c r="W84" s="399"/>
      <c r="X84" s="399"/>
      <c r="Y84" s="399"/>
      <c r="Z84" s="399"/>
      <c r="AA84" s="399"/>
      <c r="AB84" s="399"/>
      <c r="AC84" s="399"/>
      <c r="AD84" s="399"/>
      <c r="AE84" s="399"/>
      <c r="AF84" s="399"/>
      <c r="AG84" s="399"/>
      <c r="AH84" s="399"/>
      <c r="AI84" s="399"/>
      <c r="AJ84" s="399"/>
      <c r="AK84" s="399"/>
      <c r="AL84" s="399"/>
      <c r="AM84" s="399"/>
      <c r="AN84" s="72"/>
    </row>
    <row r="85" spans="22:40" ht="13.5" customHeight="1">
      <c r="V85" s="399"/>
      <c r="W85" s="399"/>
      <c r="X85" s="399"/>
      <c r="Y85" s="399"/>
      <c r="Z85" s="399"/>
      <c r="AA85" s="399"/>
      <c r="AB85" s="399"/>
      <c r="AC85" s="399"/>
      <c r="AD85" s="399"/>
      <c r="AE85" s="399"/>
      <c r="AF85" s="399"/>
      <c r="AG85" s="399"/>
      <c r="AH85" s="399"/>
      <c r="AI85" s="399"/>
      <c r="AJ85" s="399"/>
      <c r="AK85" s="399"/>
      <c r="AL85" s="399"/>
      <c r="AM85" s="399"/>
      <c r="AN85" s="72"/>
    </row>
    <row r="86" spans="22:40" ht="13.5" customHeight="1">
      <c r="V86" s="399"/>
      <c r="W86" s="399"/>
      <c r="X86" s="399"/>
      <c r="Y86" s="399"/>
      <c r="Z86" s="399"/>
      <c r="AA86" s="399"/>
      <c r="AB86" s="399"/>
      <c r="AC86" s="399"/>
      <c r="AD86" s="399"/>
      <c r="AE86" s="399"/>
      <c r="AF86" s="399"/>
      <c r="AG86" s="399"/>
      <c r="AH86" s="399"/>
      <c r="AI86" s="399"/>
      <c r="AJ86" s="399"/>
      <c r="AK86" s="399"/>
      <c r="AL86" s="399"/>
      <c r="AM86" s="399"/>
      <c r="AN86" s="72"/>
    </row>
    <row r="87" spans="22:40" ht="11.25">
      <c r="V87" s="399"/>
      <c r="W87" s="399"/>
      <c r="X87" s="399"/>
      <c r="Y87" s="399"/>
      <c r="Z87" s="399"/>
      <c r="AA87" s="399"/>
      <c r="AB87" s="399"/>
      <c r="AC87" s="399"/>
      <c r="AD87" s="399"/>
      <c r="AE87" s="399"/>
      <c r="AF87" s="399"/>
      <c r="AG87" s="399"/>
      <c r="AH87" s="399"/>
      <c r="AI87" s="399"/>
      <c r="AJ87" s="399"/>
      <c r="AK87" s="399"/>
      <c r="AL87" s="399"/>
      <c r="AM87" s="399"/>
      <c r="AN87" s="72"/>
    </row>
    <row r="88" spans="22:40" ht="11.25">
      <c r="V88" s="399"/>
      <c r="W88" s="399"/>
      <c r="X88" s="399"/>
      <c r="Y88" s="399"/>
      <c r="Z88" s="399"/>
      <c r="AA88" s="399"/>
      <c r="AB88" s="399"/>
      <c r="AC88" s="399"/>
      <c r="AD88" s="399"/>
      <c r="AE88" s="399"/>
      <c r="AF88" s="399"/>
      <c r="AG88" s="399"/>
      <c r="AH88" s="399"/>
      <c r="AI88" s="399"/>
      <c r="AJ88" s="399"/>
      <c r="AK88" s="399"/>
      <c r="AL88" s="399"/>
      <c r="AM88" s="399"/>
      <c r="AN88" s="72"/>
    </row>
    <row r="89" spans="22:40" ht="11.25">
      <c r="V89" s="399"/>
      <c r="W89" s="399"/>
      <c r="X89" s="399"/>
      <c r="Y89" s="399"/>
      <c r="Z89" s="399"/>
      <c r="AA89" s="399"/>
      <c r="AB89" s="399"/>
      <c r="AC89" s="399"/>
      <c r="AD89" s="399"/>
      <c r="AE89" s="399"/>
      <c r="AF89" s="399"/>
      <c r="AG89" s="399"/>
      <c r="AH89" s="399"/>
      <c r="AI89" s="399"/>
      <c r="AJ89" s="399"/>
      <c r="AK89" s="399"/>
      <c r="AL89" s="399"/>
      <c r="AM89" s="399"/>
      <c r="AN89" s="72"/>
    </row>
    <row r="90" spans="2:40" ht="18" customHeight="1">
      <c r="B90" s="72"/>
      <c r="C90" s="383" t="s">
        <v>183</v>
      </c>
      <c r="D90" s="383"/>
      <c r="E90" s="383"/>
      <c r="F90" s="383"/>
      <c r="G90" s="383"/>
      <c r="H90" s="383"/>
      <c r="I90" s="383"/>
      <c r="J90" s="383"/>
      <c r="K90" s="399"/>
      <c r="L90" s="416">
        <f>SUM(L8,L15,L19,L25,L31,L37,L45,L53,L63,L70)</f>
        <v>84313</v>
      </c>
      <c r="M90" s="420">
        <f>SUM(M8,M15,M19,M25,M31,M37,M45,M53,M63,M70)</f>
        <v>186998</v>
      </c>
      <c r="N90" s="420">
        <f>SUM(N8,N15,N19,N25,N31,N37,N45,N53,N63,N70)</f>
        <v>93481</v>
      </c>
      <c r="O90" s="420">
        <f>SUM(O8,O15,O19,O25,O31,O37,O45,O53,O63,O70)</f>
        <v>93517</v>
      </c>
      <c r="P90" s="420">
        <f>SUM(P8,P15,P19,P25,P31,P37,P45,P53,P63,P70)</f>
        <v>153197.53623414235</v>
      </c>
      <c r="Q90" s="420"/>
      <c r="R90" s="420">
        <f>SUM(R8,R15,R19,R25,R31,R37,R45,R53,R63,R70)</f>
        <v>1656</v>
      </c>
      <c r="S90" s="420">
        <f>SUM(S8,S15,S19,S25,S31,S37,S45,S53,S63,S70)</f>
        <v>142</v>
      </c>
      <c r="V90" s="399"/>
      <c r="W90" s="403"/>
      <c r="X90" s="403"/>
      <c r="Y90" s="403"/>
      <c r="Z90" s="403"/>
      <c r="AA90" s="403"/>
      <c r="AB90" s="403"/>
      <c r="AC90" s="403"/>
      <c r="AD90" s="404"/>
      <c r="AE90" s="413"/>
      <c r="AF90" s="413"/>
      <c r="AG90" s="413"/>
      <c r="AH90" s="413"/>
      <c r="AI90" s="413"/>
      <c r="AJ90" s="416">
        <f>SUM(AJ8,AJ15,AJ19,AJ25,AJ31,AJ37,AJ45,AJ53,AJ63,AJ70)</f>
        <v>82657</v>
      </c>
      <c r="AK90" s="416">
        <f>SUM(AK8,AK15,AK19,AK25,AK31,AK37,AK45,AK53,AK63,AK70)</f>
        <v>186856</v>
      </c>
      <c r="AL90" s="416">
        <f>SUM(AL8,AL15,AL19,AL25,AL31,AL37,AL45,AL53,AL63,AL70)</f>
        <v>93462</v>
      </c>
      <c r="AM90" s="416">
        <f>SUM(AM8,AM15,AM19,AM25,AM31,AM37,AM45,AM53,AM63,AM70)</f>
        <v>93394</v>
      </c>
      <c r="AN90" s="72"/>
    </row>
    <row r="91" spans="11:40" ht="11.25">
      <c r="K91" s="72"/>
      <c r="V91" s="399"/>
      <c r="W91" s="399"/>
      <c r="X91" s="399"/>
      <c r="Y91" s="399"/>
      <c r="Z91" s="399"/>
      <c r="AA91" s="399"/>
      <c r="AB91" s="399"/>
      <c r="AC91" s="399"/>
      <c r="AD91" s="399"/>
      <c r="AE91" s="399"/>
      <c r="AF91" s="399"/>
      <c r="AG91" s="399"/>
      <c r="AH91" s="399"/>
      <c r="AI91" s="399"/>
      <c r="AJ91" s="399"/>
      <c r="AK91" s="399"/>
      <c r="AL91" s="399"/>
      <c r="AM91" s="399"/>
      <c r="AN91" s="72"/>
    </row>
    <row r="92" spans="22:40" ht="11.25">
      <c r="V92" s="399"/>
      <c r="W92" s="399"/>
      <c r="X92" s="399"/>
      <c r="Y92" s="399"/>
      <c r="Z92" s="399"/>
      <c r="AA92" s="399"/>
      <c r="AB92" s="399"/>
      <c r="AC92" s="399"/>
      <c r="AD92" s="399"/>
      <c r="AE92" s="399"/>
      <c r="AF92" s="399"/>
      <c r="AG92" s="399"/>
      <c r="AH92" s="399"/>
      <c r="AI92" s="399"/>
      <c r="AJ92" s="399"/>
      <c r="AK92" s="399"/>
      <c r="AL92" s="399"/>
      <c r="AM92" s="399"/>
      <c r="AN92" s="72"/>
    </row>
    <row r="93" spans="22:40" ht="11.25"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</row>
    <row r="94" spans="22:40" ht="11.25"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</row>
    <row r="95" spans="22:37" ht="11.25">
      <c r="V95" s="72"/>
      <c r="W95" s="72"/>
      <c r="X95" s="72"/>
      <c r="Y95" s="72"/>
      <c r="Z95" s="72"/>
      <c r="AA95" s="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</row>
    <row r="96" spans="23:36" ht="11.25"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</row>
    <row r="97" spans="23:36" ht="11.25">
      <c r="W97" s="72"/>
      <c r="X97" s="72"/>
      <c r="Y97" s="72"/>
      <c r="Z97" s="72"/>
      <c r="AA97" s="72"/>
      <c r="AB97" s="72"/>
      <c r="AC97" s="72"/>
      <c r="AD97" s="72"/>
      <c r="AE97" s="72"/>
      <c r="AF97" s="72"/>
      <c r="AG97" s="72"/>
      <c r="AH97" s="72"/>
      <c r="AI97" s="72"/>
      <c r="AJ97" s="72"/>
    </row>
    <row r="98" spans="23:36" ht="11.25"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72"/>
      <c r="AH98" s="72"/>
      <c r="AI98" s="72"/>
      <c r="AJ98" s="72"/>
    </row>
    <row r="99" spans="23:36" ht="11.25"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</row>
    <row r="100" spans="23:36" ht="11.25">
      <c r="W100" s="72"/>
      <c r="X100" s="72"/>
      <c r="Y100" s="72"/>
      <c r="Z100" s="72"/>
      <c r="AA100" s="72"/>
      <c r="AB100" s="72"/>
      <c r="AC100" s="72"/>
      <c r="AD100" s="72"/>
      <c r="AE100" s="72"/>
      <c r="AF100" s="72"/>
      <c r="AG100" s="72"/>
      <c r="AH100" s="72"/>
      <c r="AI100" s="72"/>
      <c r="AJ100" s="72"/>
    </row>
  </sheetData>
  <mergeCells count="192">
    <mergeCell ref="C90:J90"/>
    <mergeCell ref="Z76:AC76"/>
    <mergeCell ref="AE76:AI76"/>
    <mergeCell ref="Z77:AC77"/>
    <mergeCell ref="AE77:AI77"/>
    <mergeCell ref="Z74:AC74"/>
    <mergeCell ref="AE74:AI74"/>
    <mergeCell ref="Z75:AC75"/>
    <mergeCell ref="AE75:AI75"/>
    <mergeCell ref="Z72:AC72"/>
    <mergeCell ref="AE72:AI72"/>
    <mergeCell ref="Z73:AC73"/>
    <mergeCell ref="AE73:AI73"/>
    <mergeCell ref="W70:AC70"/>
    <mergeCell ref="AE70:AI70"/>
    <mergeCell ref="Z71:AC71"/>
    <mergeCell ref="AE71:AI71"/>
    <mergeCell ref="Z67:AC67"/>
    <mergeCell ref="AE67:AI67"/>
    <mergeCell ref="Z68:AC68"/>
    <mergeCell ref="AE68:AI68"/>
    <mergeCell ref="Z65:AC65"/>
    <mergeCell ref="AE65:AI65"/>
    <mergeCell ref="Z66:AC66"/>
    <mergeCell ref="AE66:AI66"/>
    <mergeCell ref="W63:AC63"/>
    <mergeCell ref="AE63:AI63"/>
    <mergeCell ref="Z64:AC64"/>
    <mergeCell ref="AE64:AI64"/>
    <mergeCell ref="Z60:AC60"/>
    <mergeCell ref="AE60:AI60"/>
    <mergeCell ref="Z61:AC61"/>
    <mergeCell ref="AE61:AI61"/>
    <mergeCell ref="Z58:AC58"/>
    <mergeCell ref="AE58:AI58"/>
    <mergeCell ref="Z59:AC59"/>
    <mergeCell ref="AE59:AI59"/>
    <mergeCell ref="Z56:AC56"/>
    <mergeCell ref="AE56:AI56"/>
    <mergeCell ref="Z57:AC57"/>
    <mergeCell ref="AE57:AI57"/>
    <mergeCell ref="Z54:AC54"/>
    <mergeCell ref="AE54:AI54"/>
    <mergeCell ref="Z55:AC55"/>
    <mergeCell ref="AE55:AI55"/>
    <mergeCell ref="Z51:AC51"/>
    <mergeCell ref="AE51:AI51"/>
    <mergeCell ref="W53:AC53"/>
    <mergeCell ref="AE53:AI53"/>
    <mergeCell ref="Z49:AC49"/>
    <mergeCell ref="AE49:AI49"/>
    <mergeCell ref="Z50:AC50"/>
    <mergeCell ref="AE50:AI50"/>
    <mergeCell ref="Z47:AC47"/>
    <mergeCell ref="AE47:AI47"/>
    <mergeCell ref="Z48:AC48"/>
    <mergeCell ref="AE48:AI48"/>
    <mergeCell ref="W45:AC45"/>
    <mergeCell ref="AE45:AI45"/>
    <mergeCell ref="Z46:AC46"/>
    <mergeCell ref="AE46:AI46"/>
    <mergeCell ref="Z42:AC42"/>
    <mergeCell ref="AE42:AI42"/>
    <mergeCell ref="Z43:AC43"/>
    <mergeCell ref="AE43:AI43"/>
    <mergeCell ref="Z40:AC40"/>
    <mergeCell ref="AE40:AI40"/>
    <mergeCell ref="Z41:AC41"/>
    <mergeCell ref="AE41:AI41"/>
    <mergeCell ref="Z38:AC38"/>
    <mergeCell ref="AE38:AI38"/>
    <mergeCell ref="Z39:AC39"/>
    <mergeCell ref="AE39:AI39"/>
    <mergeCell ref="Z35:AC35"/>
    <mergeCell ref="AE35:AI35"/>
    <mergeCell ref="W37:AC37"/>
    <mergeCell ref="AE37:AI37"/>
    <mergeCell ref="Z33:AC33"/>
    <mergeCell ref="AE33:AI33"/>
    <mergeCell ref="Z34:AC34"/>
    <mergeCell ref="AE34:AI34"/>
    <mergeCell ref="W31:AC31"/>
    <mergeCell ref="AE31:AI31"/>
    <mergeCell ref="Z32:AC32"/>
    <mergeCell ref="AE32:AI32"/>
    <mergeCell ref="Z28:AC28"/>
    <mergeCell ref="AE28:AI28"/>
    <mergeCell ref="Z29:AC29"/>
    <mergeCell ref="AE29:AI29"/>
    <mergeCell ref="Z26:AC26"/>
    <mergeCell ref="AE26:AI26"/>
    <mergeCell ref="Z27:AC27"/>
    <mergeCell ref="AE27:AI27"/>
    <mergeCell ref="Z23:AC23"/>
    <mergeCell ref="AE23:AI23"/>
    <mergeCell ref="W25:AC25"/>
    <mergeCell ref="AE25:AI25"/>
    <mergeCell ref="Z21:AC21"/>
    <mergeCell ref="AE21:AI21"/>
    <mergeCell ref="Z22:AC22"/>
    <mergeCell ref="AE22:AI22"/>
    <mergeCell ref="W19:AC19"/>
    <mergeCell ref="AE19:AI19"/>
    <mergeCell ref="Z20:AC20"/>
    <mergeCell ref="AE20:AI20"/>
    <mergeCell ref="Z16:AC16"/>
    <mergeCell ref="AE16:AI16"/>
    <mergeCell ref="Z17:AC17"/>
    <mergeCell ref="AE17:AI17"/>
    <mergeCell ref="Z13:AC13"/>
    <mergeCell ref="AE13:AI13"/>
    <mergeCell ref="W15:AC15"/>
    <mergeCell ref="AE15:AI15"/>
    <mergeCell ref="Z11:AC11"/>
    <mergeCell ref="AE11:AI11"/>
    <mergeCell ref="Z12:AC12"/>
    <mergeCell ref="AE12:AI12"/>
    <mergeCell ref="Z9:AC9"/>
    <mergeCell ref="AE9:AI9"/>
    <mergeCell ref="Z10:AC10"/>
    <mergeCell ref="AE10:AI10"/>
    <mergeCell ref="C8:J8"/>
    <mergeCell ref="W8:AC8"/>
    <mergeCell ref="AE8:AI8"/>
    <mergeCell ref="W5:AI6"/>
    <mergeCell ref="R5:S5"/>
    <mergeCell ref="B5:K6"/>
    <mergeCell ref="M5:O5"/>
    <mergeCell ref="P5:P6"/>
    <mergeCell ref="Q5:Q6"/>
    <mergeCell ref="G12:J12"/>
    <mergeCell ref="G11:J11"/>
    <mergeCell ref="G10:J10"/>
    <mergeCell ref="G9:J9"/>
    <mergeCell ref="G17:J17"/>
    <mergeCell ref="G16:J16"/>
    <mergeCell ref="C15:J15"/>
    <mergeCell ref="G13:J13"/>
    <mergeCell ref="G22:J22"/>
    <mergeCell ref="G21:J21"/>
    <mergeCell ref="G20:J20"/>
    <mergeCell ref="C19:J19"/>
    <mergeCell ref="G27:J27"/>
    <mergeCell ref="G26:J26"/>
    <mergeCell ref="C25:J25"/>
    <mergeCell ref="G23:J23"/>
    <mergeCell ref="G32:J32"/>
    <mergeCell ref="C31:J31"/>
    <mergeCell ref="G29:J29"/>
    <mergeCell ref="G28:J28"/>
    <mergeCell ref="C37:J37"/>
    <mergeCell ref="G35:J35"/>
    <mergeCell ref="G34:J34"/>
    <mergeCell ref="G33:J33"/>
    <mergeCell ref="G41:J41"/>
    <mergeCell ref="G40:J40"/>
    <mergeCell ref="G39:J39"/>
    <mergeCell ref="G38:J38"/>
    <mergeCell ref="G46:J46"/>
    <mergeCell ref="C45:J45"/>
    <mergeCell ref="G43:J43"/>
    <mergeCell ref="G42:J42"/>
    <mergeCell ref="G50:J50"/>
    <mergeCell ref="G49:J49"/>
    <mergeCell ref="G48:J48"/>
    <mergeCell ref="G47:J47"/>
    <mergeCell ref="G55:J55"/>
    <mergeCell ref="G54:J54"/>
    <mergeCell ref="C53:J53"/>
    <mergeCell ref="G51:J51"/>
    <mergeCell ref="G59:J59"/>
    <mergeCell ref="G58:J58"/>
    <mergeCell ref="G57:J57"/>
    <mergeCell ref="G56:J56"/>
    <mergeCell ref="G64:J64"/>
    <mergeCell ref="C63:J63"/>
    <mergeCell ref="G61:J61"/>
    <mergeCell ref="G60:J60"/>
    <mergeCell ref="G68:J68"/>
    <mergeCell ref="G67:J67"/>
    <mergeCell ref="G66:J66"/>
    <mergeCell ref="G65:J65"/>
    <mergeCell ref="B3:S3"/>
    <mergeCell ref="L5:L6"/>
    <mergeCell ref="G76:J76"/>
    <mergeCell ref="G77:J77"/>
    <mergeCell ref="G75:J75"/>
    <mergeCell ref="G74:J74"/>
    <mergeCell ref="G73:J73"/>
    <mergeCell ref="G72:J72"/>
    <mergeCell ref="G71:J71"/>
    <mergeCell ref="C70:J70"/>
  </mergeCells>
  <printOptions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/>
  <dimension ref="A1:AN131"/>
  <sheetViews>
    <sheetView view="pageBreakPreview" zoomScale="60" workbookViewId="0" topLeftCell="A1">
      <selection activeCell="P103" sqref="P103"/>
    </sheetView>
  </sheetViews>
  <sheetFormatPr defaultColWidth="9.00390625" defaultRowHeight="13.5"/>
  <cols>
    <col min="1" max="11" width="1.625" style="51" customWidth="1"/>
    <col min="12" max="19" width="10.25390625" style="51" customWidth="1"/>
    <col min="20" max="20" width="1.625" style="51" customWidth="1"/>
    <col min="21" max="21" width="9.00390625" style="51" customWidth="1"/>
    <col min="22" max="23" width="1.625" style="51" customWidth="1"/>
    <col min="24" max="24" width="1.875" style="51" customWidth="1"/>
    <col min="25" max="35" width="1.625" style="51" customWidth="1"/>
    <col min="36" max="36" width="11.00390625" style="51" customWidth="1"/>
    <col min="37" max="37" width="10.75390625" style="51" customWidth="1"/>
    <col min="38" max="38" width="9.75390625" style="51" customWidth="1"/>
    <col min="39" max="39" width="9.625" style="51" customWidth="1"/>
    <col min="40" max="16384" width="9.00390625" style="51" customWidth="1"/>
  </cols>
  <sheetData>
    <row r="1" spans="1:20" ht="10.5" customHeight="1">
      <c r="A1" s="1" t="s">
        <v>401</v>
      </c>
      <c r="C1" s="68"/>
      <c r="G1" s="69"/>
      <c r="H1" s="69"/>
      <c r="I1" s="69"/>
      <c r="J1" s="69"/>
      <c r="K1" s="69"/>
      <c r="L1" s="69"/>
      <c r="R1" s="190"/>
      <c r="S1" s="190"/>
      <c r="T1" s="71"/>
    </row>
    <row r="2" ht="10.5" customHeight="1"/>
    <row r="3" spans="2:20" s="154" customFormat="1" ht="18" customHeight="1">
      <c r="B3" s="392" t="s">
        <v>171</v>
      </c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392"/>
      <c r="T3" s="155"/>
    </row>
    <row r="4" spans="22:35" ht="12.75" customHeight="1">
      <c r="V4" s="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</row>
    <row r="5" spans="2:40" ht="15.75" customHeight="1">
      <c r="B5" s="376" t="s">
        <v>11</v>
      </c>
      <c r="C5" s="393"/>
      <c r="D5" s="393"/>
      <c r="E5" s="393"/>
      <c r="F5" s="393"/>
      <c r="G5" s="393"/>
      <c r="H5" s="393"/>
      <c r="I5" s="393"/>
      <c r="J5" s="393"/>
      <c r="K5" s="375"/>
      <c r="L5" s="393" t="s">
        <v>172</v>
      </c>
      <c r="M5" s="393" t="s">
        <v>173</v>
      </c>
      <c r="N5" s="393"/>
      <c r="O5" s="393"/>
      <c r="P5" s="379" t="s">
        <v>174</v>
      </c>
      <c r="Q5" s="379" t="s">
        <v>175</v>
      </c>
      <c r="R5" s="393" t="s">
        <v>176</v>
      </c>
      <c r="S5" s="375"/>
      <c r="T5" s="184"/>
      <c r="U5" s="72"/>
      <c r="V5" s="399"/>
      <c r="W5" s="385" t="s">
        <v>177</v>
      </c>
      <c r="X5" s="385"/>
      <c r="Y5" s="385"/>
      <c r="Z5" s="385"/>
      <c r="AA5" s="385"/>
      <c r="AB5" s="385"/>
      <c r="AC5" s="385"/>
      <c r="AD5" s="385"/>
      <c r="AE5" s="385"/>
      <c r="AF5" s="385"/>
      <c r="AG5" s="385"/>
      <c r="AH5" s="385"/>
      <c r="AI5" s="385"/>
      <c r="AJ5" s="398" t="s">
        <v>178</v>
      </c>
      <c r="AK5" s="399"/>
      <c r="AL5" s="398"/>
      <c r="AM5" s="398"/>
      <c r="AN5" s="399"/>
    </row>
    <row r="6" spans="2:40" ht="15.75" customHeight="1">
      <c r="B6" s="377"/>
      <c r="C6" s="394"/>
      <c r="D6" s="394"/>
      <c r="E6" s="394"/>
      <c r="F6" s="394"/>
      <c r="G6" s="394"/>
      <c r="H6" s="394"/>
      <c r="I6" s="394"/>
      <c r="J6" s="394"/>
      <c r="K6" s="378"/>
      <c r="L6" s="394"/>
      <c r="M6" s="159" t="s">
        <v>12</v>
      </c>
      <c r="N6" s="159" t="s">
        <v>179</v>
      </c>
      <c r="O6" s="159" t="s">
        <v>180</v>
      </c>
      <c r="P6" s="394"/>
      <c r="Q6" s="394"/>
      <c r="R6" s="159" t="s">
        <v>172</v>
      </c>
      <c r="S6" s="120" t="s">
        <v>181</v>
      </c>
      <c r="T6" s="73"/>
      <c r="U6" s="72"/>
      <c r="V6" s="399"/>
      <c r="W6" s="385"/>
      <c r="X6" s="385"/>
      <c r="Y6" s="385"/>
      <c r="Z6" s="385"/>
      <c r="AA6" s="385"/>
      <c r="AB6" s="385"/>
      <c r="AC6" s="385"/>
      <c r="AD6" s="385"/>
      <c r="AE6" s="385"/>
      <c r="AF6" s="385"/>
      <c r="AG6" s="385"/>
      <c r="AH6" s="385"/>
      <c r="AI6" s="385"/>
      <c r="AJ6" s="398"/>
      <c r="AK6" s="354" t="s">
        <v>23</v>
      </c>
      <c r="AL6" s="354" t="s">
        <v>97</v>
      </c>
      <c r="AM6" s="354" t="s">
        <v>98</v>
      </c>
      <c r="AN6" s="399"/>
    </row>
    <row r="7" spans="12:40" ht="10.5" customHeight="1">
      <c r="L7" s="76"/>
      <c r="M7" s="72"/>
      <c r="N7" s="72"/>
      <c r="O7" s="72"/>
      <c r="V7" s="399"/>
      <c r="W7" s="399"/>
      <c r="X7" s="399"/>
      <c r="Y7" s="399"/>
      <c r="Z7" s="399"/>
      <c r="AA7" s="399"/>
      <c r="AB7" s="399"/>
      <c r="AC7" s="399"/>
      <c r="AD7" s="399"/>
      <c r="AE7" s="399"/>
      <c r="AF7" s="399"/>
      <c r="AG7" s="421"/>
      <c r="AH7" s="421"/>
      <c r="AI7" s="421"/>
      <c r="AJ7" s="399"/>
      <c r="AK7" s="399"/>
      <c r="AL7" s="399"/>
      <c r="AM7" s="399"/>
      <c r="AN7" s="422"/>
    </row>
    <row r="8" spans="3:40" s="77" customFormat="1" ht="10.5" customHeight="1">
      <c r="C8" s="391" t="s">
        <v>73</v>
      </c>
      <c r="D8" s="391"/>
      <c r="E8" s="391"/>
      <c r="F8" s="391"/>
      <c r="G8" s="391"/>
      <c r="H8" s="391"/>
      <c r="I8" s="391"/>
      <c r="J8" s="391"/>
      <c r="L8" s="161">
        <f>SUM(L9:L11)</f>
        <v>5786</v>
      </c>
      <c r="M8" s="177">
        <f>SUM(M9:M11)</f>
        <v>12216</v>
      </c>
      <c r="N8" s="177">
        <f>SUM(N9:N11)</f>
        <v>6109</v>
      </c>
      <c r="O8" s="177">
        <f>SUM(O9:O11)</f>
        <v>6107</v>
      </c>
      <c r="P8" s="162">
        <f>SUM(M8/AE8)</f>
        <v>15844.357976653697</v>
      </c>
      <c r="Q8" s="163">
        <f>SUM(M8/L8)</f>
        <v>2.111303145523678</v>
      </c>
      <c r="R8" s="164">
        <f>SUM(R9:R11)</f>
        <v>-24</v>
      </c>
      <c r="S8" s="164">
        <f>SUM(S9:S11)</f>
        <v>-103</v>
      </c>
      <c r="V8" s="417"/>
      <c r="W8" s="380" t="s">
        <v>73</v>
      </c>
      <c r="X8" s="380"/>
      <c r="Y8" s="380"/>
      <c r="Z8" s="380"/>
      <c r="AA8" s="380"/>
      <c r="AB8" s="380"/>
      <c r="AC8" s="380"/>
      <c r="AD8" s="400"/>
      <c r="AE8" s="382">
        <f>SUM(AE9:AI11)</f>
        <v>0.771</v>
      </c>
      <c r="AF8" s="382"/>
      <c r="AG8" s="382"/>
      <c r="AH8" s="382"/>
      <c r="AI8" s="382"/>
      <c r="AJ8" s="401">
        <f>SUM(AJ9:AJ11)</f>
        <v>5810</v>
      </c>
      <c r="AK8" s="401">
        <f>SUM(AK9:AK11)</f>
        <v>12319</v>
      </c>
      <c r="AL8" s="401">
        <f>SUM(AL9:AL11)</f>
        <v>6149</v>
      </c>
      <c r="AM8" s="401">
        <f>SUM(AM9:AM11)</f>
        <v>6170</v>
      </c>
      <c r="AN8" s="423"/>
    </row>
    <row r="9" spans="3:40" ht="10.5" customHeight="1">
      <c r="C9" s="83"/>
      <c r="D9" s="83"/>
      <c r="E9" s="83"/>
      <c r="F9" s="83"/>
      <c r="G9" s="390" t="s">
        <v>25</v>
      </c>
      <c r="H9" s="390"/>
      <c r="I9" s="390"/>
      <c r="J9" s="390"/>
      <c r="L9" s="167">
        <v>1706</v>
      </c>
      <c r="M9" s="168">
        <f>SUM(N9:O9)</f>
        <v>4066</v>
      </c>
      <c r="N9" s="168">
        <v>2023</v>
      </c>
      <c r="O9" s="168">
        <v>2043</v>
      </c>
      <c r="P9" s="168">
        <f>SUM(M9/AE9)</f>
        <v>16528.455284552845</v>
      </c>
      <c r="Q9" s="169">
        <f>SUM(M9/L9)</f>
        <v>2.3833528722157094</v>
      </c>
      <c r="R9" s="170">
        <f aca="true" t="shared" si="0" ref="R9:S11">SUM(L9-AJ9)</f>
        <v>28</v>
      </c>
      <c r="S9" s="170">
        <f t="shared" si="0"/>
        <v>77</v>
      </c>
      <c r="T9" s="171"/>
      <c r="U9" s="72"/>
      <c r="V9" s="399"/>
      <c r="W9" s="403"/>
      <c r="X9" s="403"/>
      <c r="Y9" s="403"/>
      <c r="Z9" s="383" t="s">
        <v>25</v>
      </c>
      <c r="AA9" s="383"/>
      <c r="AB9" s="383"/>
      <c r="AC9" s="383"/>
      <c r="AD9" s="404"/>
      <c r="AE9" s="384">
        <v>0.246</v>
      </c>
      <c r="AF9" s="384"/>
      <c r="AG9" s="384"/>
      <c r="AH9" s="384"/>
      <c r="AI9" s="384"/>
      <c r="AJ9" s="414">
        <v>1678</v>
      </c>
      <c r="AK9" s="402">
        <f>SUM(AL9:AM9)</f>
        <v>3989</v>
      </c>
      <c r="AL9" s="414">
        <v>1983</v>
      </c>
      <c r="AM9" s="414">
        <v>2006</v>
      </c>
      <c r="AN9" s="399"/>
    </row>
    <row r="10" spans="3:40" ht="10.5" customHeight="1">
      <c r="C10" s="83"/>
      <c r="D10" s="83"/>
      <c r="E10" s="83"/>
      <c r="F10" s="83"/>
      <c r="G10" s="390" t="s">
        <v>26</v>
      </c>
      <c r="H10" s="390"/>
      <c r="I10" s="390"/>
      <c r="J10" s="390"/>
      <c r="L10" s="167">
        <v>2297</v>
      </c>
      <c r="M10" s="168">
        <f>SUM(N10:O10)</f>
        <v>4426</v>
      </c>
      <c r="N10" s="168">
        <v>2236</v>
      </c>
      <c r="O10" s="168">
        <v>2190</v>
      </c>
      <c r="P10" s="168">
        <f>SUM(M10/AE10)</f>
        <v>14952.702702702703</v>
      </c>
      <c r="Q10" s="169">
        <f>SUM(M10/L10)</f>
        <v>1.9268611232041795</v>
      </c>
      <c r="R10" s="170">
        <f t="shared" si="0"/>
        <v>-3</v>
      </c>
      <c r="S10" s="170">
        <f t="shared" si="0"/>
        <v>-82</v>
      </c>
      <c r="T10" s="171"/>
      <c r="U10" s="72"/>
      <c r="V10" s="399"/>
      <c r="W10" s="403"/>
      <c r="X10" s="403"/>
      <c r="Y10" s="403"/>
      <c r="Z10" s="383" t="s">
        <v>26</v>
      </c>
      <c r="AA10" s="383"/>
      <c r="AB10" s="383"/>
      <c r="AC10" s="383"/>
      <c r="AD10" s="404"/>
      <c r="AE10" s="384">
        <v>0.296</v>
      </c>
      <c r="AF10" s="384"/>
      <c r="AG10" s="384"/>
      <c r="AH10" s="384"/>
      <c r="AI10" s="384"/>
      <c r="AJ10" s="414">
        <v>2300</v>
      </c>
      <c r="AK10" s="402">
        <f>SUM(AL10:AM10)</f>
        <v>4508</v>
      </c>
      <c r="AL10" s="414">
        <v>2256</v>
      </c>
      <c r="AM10" s="414">
        <v>2252</v>
      </c>
      <c r="AN10" s="399"/>
    </row>
    <row r="11" spans="3:40" ht="10.5" customHeight="1">
      <c r="C11" s="83"/>
      <c r="D11" s="83"/>
      <c r="E11" s="83"/>
      <c r="F11" s="83"/>
      <c r="G11" s="390" t="s">
        <v>30</v>
      </c>
      <c r="H11" s="390"/>
      <c r="I11" s="390"/>
      <c r="J11" s="390"/>
      <c r="L11" s="167">
        <v>1783</v>
      </c>
      <c r="M11" s="168">
        <f>SUM(N11:O11)</f>
        <v>3724</v>
      </c>
      <c r="N11" s="168">
        <v>1850</v>
      </c>
      <c r="O11" s="168">
        <v>1874</v>
      </c>
      <c r="P11" s="168">
        <f>SUM(M11/AE11)</f>
        <v>16262.008733624454</v>
      </c>
      <c r="Q11" s="169">
        <f>SUM(M11/L11)</f>
        <v>2.08861469433539</v>
      </c>
      <c r="R11" s="170">
        <f t="shared" si="0"/>
        <v>-49</v>
      </c>
      <c r="S11" s="170">
        <f t="shared" si="0"/>
        <v>-98</v>
      </c>
      <c r="T11" s="171"/>
      <c r="U11" s="72"/>
      <c r="V11" s="399"/>
      <c r="W11" s="403"/>
      <c r="X11" s="403"/>
      <c r="Y11" s="403"/>
      <c r="Z11" s="383" t="s">
        <v>30</v>
      </c>
      <c r="AA11" s="383"/>
      <c r="AB11" s="383"/>
      <c r="AC11" s="383"/>
      <c r="AD11" s="404"/>
      <c r="AE11" s="384">
        <v>0.229</v>
      </c>
      <c r="AF11" s="384"/>
      <c r="AG11" s="384"/>
      <c r="AH11" s="384"/>
      <c r="AI11" s="384"/>
      <c r="AJ11" s="414">
        <v>1832</v>
      </c>
      <c r="AK11" s="402">
        <f>SUM(AL11:AM11)</f>
        <v>3822</v>
      </c>
      <c r="AL11" s="414">
        <v>1910</v>
      </c>
      <c r="AM11" s="414">
        <v>1912</v>
      </c>
      <c r="AN11" s="399"/>
    </row>
    <row r="12" spans="3:40" ht="8.25" customHeight="1">
      <c r="C12" s="83"/>
      <c r="D12" s="83"/>
      <c r="E12" s="83"/>
      <c r="F12" s="83"/>
      <c r="G12" s="83"/>
      <c r="H12" s="83"/>
      <c r="I12" s="83"/>
      <c r="J12" s="83"/>
      <c r="L12" s="161"/>
      <c r="M12" s="173"/>
      <c r="N12" s="177"/>
      <c r="O12" s="177"/>
      <c r="P12" s="168"/>
      <c r="Q12" s="169"/>
      <c r="R12" s="170"/>
      <c r="S12" s="170"/>
      <c r="V12" s="399"/>
      <c r="W12" s="399"/>
      <c r="X12" s="399"/>
      <c r="Y12" s="399"/>
      <c r="Z12" s="399"/>
      <c r="AA12" s="399"/>
      <c r="AB12" s="399"/>
      <c r="AC12" s="399"/>
      <c r="AD12" s="399"/>
      <c r="AE12" s="399"/>
      <c r="AF12" s="399"/>
      <c r="AG12" s="399"/>
      <c r="AH12" s="399"/>
      <c r="AI12" s="399"/>
      <c r="AJ12" s="402"/>
      <c r="AK12" s="402"/>
      <c r="AL12" s="402"/>
      <c r="AM12" s="402"/>
      <c r="AN12" s="422"/>
    </row>
    <row r="13" spans="3:40" s="77" customFormat="1" ht="10.5" customHeight="1">
      <c r="C13" s="391" t="s">
        <v>74</v>
      </c>
      <c r="D13" s="391"/>
      <c r="E13" s="391"/>
      <c r="F13" s="391"/>
      <c r="G13" s="391"/>
      <c r="H13" s="391"/>
      <c r="I13" s="391"/>
      <c r="J13" s="391"/>
      <c r="L13" s="161">
        <f>SUM(L14:L17)</f>
        <v>4915</v>
      </c>
      <c r="M13" s="177">
        <f>SUM(M14:M17)</f>
        <v>12102</v>
      </c>
      <c r="N13" s="177">
        <f>SUM(N14:N17)</f>
        <v>6171</v>
      </c>
      <c r="O13" s="177">
        <f>SUM(O14:O17)</f>
        <v>5931</v>
      </c>
      <c r="P13" s="162">
        <f>SUM(M13/AE13)</f>
        <v>10229.923922231614</v>
      </c>
      <c r="Q13" s="163">
        <f>SUM(M13/L13)</f>
        <v>2.462258392675483</v>
      </c>
      <c r="R13" s="164">
        <f>SUM(R14:R17)</f>
        <v>191</v>
      </c>
      <c r="S13" s="164">
        <f>SUM(S14:S17)</f>
        <v>411</v>
      </c>
      <c r="V13" s="417"/>
      <c r="W13" s="380" t="s">
        <v>74</v>
      </c>
      <c r="X13" s="380"/>
      <c r="Y13" s="380"/>
      <c r="Z13" s="380"/>
      <c r="AA13" s="380"/>
      <c r="AB13" s="380"/>
      <c r="AC13" s="380"/>
      <c r="AD13" s="400"/>
      <c r="AE13" s="382">
        <f>SUM(AE14:AI17)</f>
        <v>1.183</v>
      </c>
      <c r="AF13" s="382"/>
      <c r="AG13" s="382"/>
      <c r="AH13" s="382"/>
      <c r="AI13" s="382"/>
      <c r="AJ13" s="401">
        <f>SUM(AJ14:AJ17)</f>
        <v>4724</v>
      </c>
      <c r="AK13" s="401">
        <f>SUM(AK14:AK17)</f>
        <v>11691</v>
      </c>
      <c r="AL13" s="401">
        <f>SUM(AL14:AL17)</f>
        <v>5982</v>
      </c>
      <c r="AM13" s="401">
        <f>SUM(AM14:AM17)</f>
        <v>5709</v>
      </c>
      <c r="AN13" s="423"/>
    </row>
    <row r="14" spans="3:40" ht="10.5" customHeight="1">
      <c r="C14" s="83"/>
      <c r="D14" s="83"/>
      <c r="E14" s="83"/>
      <c r="F14" s="83"/>
      <c r="G14" s="390" t="s">
        <v>25</v>
      </c>
      <c r="H14" s="390"/>
      <c r="I14" s="390"/>
      <c r="J14" s="390"/>
      <c r="L14" s="167">
        <v>1351</v>
      </c>
      <c r="M14" s="168">
        <f>SUM(N14:O14)</f>
        <v>3284</v>
      </c>
      <c r="N14" s="168">
        <v>1677</v>
      </c>
      <c r="O14" s="168">
        <v>1607</v>
      </c>
      <c r="P14" s="168">
        <f>SUM(M14/AE14)</f>
        <v>13459.016393442624</v>
      </c>
      <c r="Q14" s="169">
        <f>SUM(M14/L14)</f>
        <v>2.4307920059215395</v>
      </c>
      <c r="R14" s="170">
        <f aca="true" t="shared" si="1" ref="R14:S17">SUM(L14-AJ14)</f>
        <v>93</v>
      </c>
      <c r="S14" s="170">
        <f t="shared" si="1"/>
        <v>235</v>
      </c>
      <c r="T14" s="171"/>
      <c r="U14" s="72"/>
      <c r="V14" s="399"/>
      <c r="W14" s="403"/>
      <c r="X14" s="403"/>
      <c r="Y14" s="403"/>
      <c r="Z14" s="383" t="s">
        <v>25</v>
      </c>
      <c r="AA14" s="383"/>
      <c r="AB14" s="383"/>
      <c r="AC14" s="383"/>
      <c r="AD14" s="404"/>
      <c r="AE14" s="384">
        <v>0.244</v>
      </c>
      <c r="AF14" s="384"/>
      <c r="AG14" s="384"/>
      <c r="AH14" s="384"/>
      <c r="AI14" s="384"/>
      <c r="AJ14" s="414">
        <v>1258</v>
      </c>
      <c r="AK14" s="402">
        <f>SUM(AL14:AM14)</f>
        <v>3049</v>
      </c>
      <c r="AL14" s="414">
        <v>1554</v>
      </c>
      <c r="AM14" s="414">
        <v>1495</v>
      </c>
      <c r="AN14" s="399"/>
    </row>
    <row r="15" spans="3:40" ht="10.5" customHeight="1">
      <c r="C15" s="83"/>
      <c r="D15" s="83"/>
      <c r="E15" s="83"/>
      <c r="F15" s="83"/>
      <c r="G15" s="390" t="s">
        <v>26</v>
      </c>
      <c r="H15" s="390"/>
      <c r="I15" s="390"/>
      <c r="J15" s="390"/>
      <c r="L15" s="167">
        <v>915</v>
      </c>
      <c r="M15" s="168">
        <f>SUM(N15:O15)</f>
        <v>2207</v>
      </c>
      <c r="N15" s="168">
        <v>1118</v>
      </c>
      <c r="O15" s="168">
        <v>1089</v>
      </c>
      <c r="P15" s="168">
        <f>SUM(M15/AE15)</f>
        <v>7532.423208191127</v>
      </c>
      <c r="Q15" s="169">
        <f>SUM(M15/L15)</f>
        <v>2.4120218579234973</v>
      </c>
      <c r="R15" s="170">
        <f t="shared" si="1"/>
        <v>13</v>
      </c>
      <c r="S15" s="170">
        <f t="shared" si="1"/>
        <v>13</v>
      </c>
      <c r="T15" s="171"/>
      <c r="U15" s="72"/>
      <c r="V15" s="399"/>
      <c r="W15" s="403"/>
      <c r="X15" s="403"/>
      <c r="Y15" s="403"/>
      <c r="Z15" s="383" t="s">
        <v>26</v>
      </c>
      <c r="AA15" s="383"/>
      <c r="AB15" s="383"/>
      <c r="AC15" s="383"/>
      <c r="AD15" s="404"/>
      <c r="AE15" s="384">
        <v>0.293</v>
      </c>
      <c r="AF15" s="384"/>
      <c r="AG15" s="384"/>
      <c r="AH15" s="384"/>
      <c r="AI15" s="384"/>
      <c r="AJ15" s="414">
        <v>902</v>
      </c>
      <c r="AK15" s="402">
        <f>SUM(AL15:AM15)</f>
        <v>2194</v>
      </c>
      <c r="AL15" s="414">
        <v>1112</v>
      </c>
      <c r="AM15" s="414">
        <v>1082</v>
      </c>
      <c r="AN15" s="399"/>
    </row>
    <row r="16" spans="3:40" ht="10.5" customHeight="1">
      <c r="C16" s="83"/>
      <c r="D16" s="83"/>
      <c r="E16" s="83"/>
      <c r="F16" s="83"/>
      <c r="G16" s="390" t="s">
        <v>30</v>
      </c>
      <c r="H16" s="390"/>
      <c r="I16" s="390"/>
      <c r="J16" s="390"/>
      <c r="L16" s="167">
        <v>1426</v>
      </c>
      <c r="M16" s="168">
        <f>SUM(N16:O16)</f>
        <v>3562</v>
      </c>
      <c r="N16" s="168">
        <v>1794</v>
      </c>
      <c r="O16" s="168">
        <v>1768</v>
      </c>
      <c r="P16" s="168">
        <f>SUM(M16/AE16)</f>
        <v>11416.666666666666</v>
      </c>
      <c r="Q16" s="169">
        <f>SUM(M16/L16)</f>
        <v>2.4978962131837306</v>
      </c>
      <c r="R16" s="170">
        <f t="shared" si="1"/>
        <v>58</v>
      </c>
      <c r="S16" s="170">
        <f t="shared" si="1"/>
        <v>111</v>
      </c>
      <c r="T16" s="171"/>
      <c r="U16" s="72"/>
      <c r="V16" s="399"/>
      <c r="W16" s="403"/>
      <c r="X16" s="403"/>
      <c r="Y16" s="403"/>
      <c r="Z16" s="383" t="s">
        <v>30</v>
      </c>
      <c r="AA16" s="383"/>
      <c r="AB16" s="383"/>
      <c r="AC16" s="383"/>
      <c r="AD16" s="404"/>
      <c r="AE16" s="384">
        <v>0.312</v>
      </c>
      <c r="AF16" s="384"/>
      <c r="AG16" s="384"/>
      <c r="AH16" s="384"/>
      <c r="AI16" s="384"/>
      <c r="AJ16" s="414">
        <v>1368</v>
      </c>
      <c r="AK16" s="402">
        <f>SUM(AL16:AM16)</f>
        <v>3451</v>
      </c>
      <c r="AL16" s="414">
        <v>1769</v>
      </c>
      <c r="AM16" s="414">
        <v>1682</v>
      </c>
      <c r="AN16" s="399"/>
    </row>
    <row r="17" spans="3:40" ht="10.5" customHeight="1">
      <c r="C17" s="83"/>
      <c r="D17" s="83"/>
      <c r="E17" s="83"/>
      <c r="F17" s="83"/>
      <c r="G17" s="390" t="s">
        <v>33</v>
      </c>
      <c r="H17" s="390"/>
      <c r="I17" s="390"/>
      <c r="J17" s="390"/>
      <c r="L17" s="167">
        <v>1223</v>
      </c>
      <c r="M17" s="168">
        <f>SUM(N17:O17)</f>
        <v>3049</v>
      </c>
      <c r="N17" s="168">
        <v>1582</v>
      </c>
      <c r="O17" s="168">
        <v>1467</v>
      </c>
      <c r="P17" s="168">
        <f>SUM(M17/AE17)</f>
        <v>9128.74251497006</v>
      </c>
      <c r="Q17" s="169">
        <f>SUM(M17/L17)</f>
        <v>2.493049877350777</v>
      </c>
      <c r="R17" s="170">
        <f t="shared" si="1"/>
        <v>27</v>
      </c>
      <c r="S17" s="170">
        <f t="shared" si="1"/>
        <v>52</v>
      </c>
      <c r="T17" s="171"/>
      <c r="U17" s="72"/>
      <c r="V17" s="399"/>
      <c r="W17" s="403"/>
      <c r="X17" s="403"/>
      <c r="Y17" s="403"/>
      <c r="Z17" s="383" t="s">
        <v>33</v>
      </c>
      <c r="AA17" s="383"/>
      <c r="AB17" s="383"/>
      <c r="AC17" s="383"/>
      <c r="AD17" s="404"/>
      <c r="AE17" s="384">
        <v>0.334</v>
      </c>
      <c r="AF17" s="384"/>
      <c r="AG17" s="384"/>
      <c r="AH17" s="384"/>
      <c r="AI17" s="384"/>
      <c r="AJ17" s="414">
        <v>1196</v>
      </c>
      <c r="AK17" s="402">
        <f>SUM(AL17:AM17)</f>
        <v>2997</v>
      </c>
      <c r="AL17" s="414">
        <v>1547</v>
      </c>
      <c r="AM17" s="414">
        <v>1450</v>
      </c>
      <c r="AN17" s="399"/>
    </row>
    <row r="18" spans="3:40" ht="8.25" customHeight="1">
      <c r="C18" s="83"/>
      <c r="D18" s="83"/>
      <c r="E18" s="83"/>
      <c r="F18" s="83"/>
      <c r="G18" s="83"/>
      <c r="H18" s="83"/>
      <c r="I18" s="83"/>
      <c r="J18" s="83"/>
      <c r="L18" s="161"/>
      <c r="M18" s="173"/>
      <c r="N18" s="177"/>
      <c r="O18" s="177"/>
      <c r="P18" s="168"/>
      <c r="Q18" s="169"/>
      <c r="R18" s="170"/>
      <c r="S18" s="170"/>
      <c r="V18" s="399"/>
      <c r="W18" s="399"/>
      <c r="X18" s="399"/>
      <c r="Y18" s="399"/>
      <c r="Z18" s="399"/>
      <c r="AA18" s="399"/>
      <c r="AB18" s="399"/>
      <c r="AC18" s="399"/>
      <c r="AD18" s="399"/>
      <c r="AE18" s="399"/>
      <c r="AF18" s="399"/>
      <c r="AG18" s="399"/>
      <c r="AH18" s="399"/>
      <c r="AI18" s="399"/>
      <c r="AJ18" s="402"/>
      <c r="AK18" s="402"/>
      <c r="AL18" s="402"/>
      <c r="AM18" s="402"/>
      <c r="AN18" s="422"/>
    </row>
    <row r="19" spans="3:40" s="77" customFormat="1" ht="10.5" customHeight="1">
      <c r="C19" s="391" t="s">
        <v>75</v>
      </c>
      <c r="D19" s="391"/>
      <c r="E19" s="391"/>
      <c r="F19" s="391"/>
      <c r="G19" s="391"/>
      <c r="H19" s="391"/>
      <c r="I19" s="391"/>
      <c r="J19" s="391"/>
      <c r="L19" s="161">
        <f>SUM(L20:L23)</f>
        <v>6768</v>
      </c>
      <c r="M19" s="177">
        <f>SUM(M20:M23)</f>
        <v>14515</v>
      </c>
      <c r="N19" s="177">
        <f>SUM(N20:N23)</f>
        <v>7152</v>
      </c>
      <c r="O19" s="177">
        <f>SUM(O20:O23)</f>
        <v>7363</v>
      </c>
      <c r="P19" s="162">
        <f>SUM(M19/AE19)</f>
        <v>15104.058272632674</v>
      </c>
      <c r="Q19" s="163">
        <f>SUM(M19/L19)</f>
        <v>2.1446513002364065</v>
      </c>
      <c r="R19" s="164">
        <f>SUM(R20:R23)</f>
        <v>155</v>
      </c>
      <c r="S19" s="164">
        <f>SUM(S20:S23)</f>
        <v>9</v>
      </c>
      <c r="V19" s="417"/>
      <c r="W19" s="380" t="s">
        <v>75</v>
      </c>
      <c r="X19" s="380"/>
      <c r="Y19" s="380"/>
      <c r="Z19" s="380"/>
      <c r="AA19" s="380"/>
      <c r="AB19" s="380"/>
      <c r="AC19" s="380"/>
      <c r="AD19" s="400"/>
      <c r="AE19" s="382">
        <f>SUM(AE20:AI23)</f>
        <v>0.9610000000000001</v>
      </c>
      <c r="AF19" s="382"/>
      <c r="AG19" s="382"/>
      <c r="AH19" s="382"/>
      <c r="AI19" s="382"/>
      <c r="AJ19" s="401">
        <f>SUM(AJ20:AJ23)</f>
        <v>6613</v>
      </c>
      <c r="AK19" s="401">
        <f>SUM(AK20:AK23)</f>
        <v>14506</v>
      </c>
      <c r="AL19" s="401">
        <f>SUM(AL20:AL23)</f>
        <v>7131</v>
      </c>
      <c r="AM19" s="401">
        <f>SUM(AM20:AM23)</f>
        <v>7375</v>
      </c>
      <c r="AN19" s="423"/>
    </row>
    <row r="20" spans="3:40" ht="10.5" customHeight="1">
      <c r="C20" s="83"/>
      <c r="D20" s="83"/>
      <c r="E20" s="83"/>
      <c r="F20" s="83"/>
      <c r="G20" s="390" t="s">
        <v>25</v>
      </c>
      <c r="H20" s="390"/>
      <c r="I20" s="390"/>
      <c r="J20" s="390"/>
      <c r="L20" s="167">
        <v>1397</v>
      </c>
      <c r="M20" s="168">
        <f>SUM(N20:O20)</f>
        <v>2963</v>
      </c>
      <c r="N20" s="168">
        <v>1495</v>
      </c>
      <c r="O20" s="168">
        <v>1468</v>
      </c>
      <c r="P20" s="168">
        <f>SUM(M20/AE20)</f>
        <v>17636.90476190476</v>
      </c>
      <c r="Q20" s="169">
        <f>SUM(M20/L20)</f>
        <v>2.120973514674302</v>
      </c>
      <c r="R20" s="170">
        <f aca="true" t="shared" si="2" ref="R20:S23">SUM(L20-AJ20)</f>
        <v>29</v>
      </c>
      <c r="S20" s="170">
        <f t="shared" si="2"/>
        <v>23</v>
      </c>
      <c r="T20" s="171"/>
      <c r="U20" s="72"/>
      <c r="V20" s="399"/>
      <c r="W20" s="403"/>
      <c r="X20" s="403"/>
      <c r="Y20" s="403"/>
      <c r="Z20" s="383" t="s">
        <v>25</v>
      </c>
      <c r="AA20" s="383"/>
      <c r="AB20" s="383"/>
      <c r="AC20" s="383"/>
      <c r="AD20" s="404"/>
      <c r="AE20" s="384">
        <v>0.168</v>
      </c>
      <c r="AF20" s="384"/>
      <c r="AG20" s="384"/>
      <c r="AH20" s="384"/>
      <c r="AI20" s="384"/>
      <c r="AJ20" s="414">
        <v>1368</v>
      </c>
      <c r="AK20" s="402">
        <f>SUM(AL20:AM20)</f>
        <v>2940</v>
      </c>
      <c r="AL20" s="414">
        <v>1484</v>
      </c>
      <c r="AM20" s="414">
        <v>1456</v>
      </c>
      <c r="AN20" s="399"/>
    </row>
    <row r="21" spans="3:40" ht="10.5" customHeight="1">
      <c r="C21" s="83"/>
      <c r="D21" s="83"/>
      <c r="E21" s="83"/>
      <c r="F21" s="83"/>
      <c r="G21" s="390" t="s">
        <v>26</v>
      </c>
      <c r="H21" s="390"/>
      <c r="I21" s="390"/>
      <c r="J21" s="390"/>
      <c r="L21" s="167">
        <v>2039</v>
      </c>
      <c r="M21" s="168">
        <f>SUM(N21:O21)</f>
        <v>4096</v>
      </c>
      <c r="N21" s="168">
        <v>2026</v>
      </c>
      <c r="O21" s="168">
        <v>2070</v>
      </c>
      <c r="P21" s="168">
        <f>SUM(M21/AE21)</f>
        <v>17655.1724137931</v>
      </c>
      <c r="Q21" s="169">
        <f>SUM(M21/L21)</f>
        <v>2.0088278567925455</v>
      </c>
      <c r="R21" s="170">
        <f t="shared" si="2"/>
        <v>24</v>
      </c>
      <c r="S21" s="170">
        <f t="shared" si="2"/>
        <v>-41</v>
      </c>
      <c r="T21" s="171"/>
      <c r="U21" s="72"/>
      <c r="V21" s="399"/>
      <c r="W21" s="403"/>
      <c r="X21" s="403"/>
      <c r="Y21" s="403"/>
      <c r="Z21" s="383" t="s">
        <v>26</v>
      </c>
      <c r="AA21" s="383"/>
      <c r="AB21" s="383"/>
      <c r="AC21" s="383"/>
      <c r="AD21" s="404"/>
      <c r="AE21" s="384">
        <v>0.232</v>
      </c>
      <c r="AF21" s="384"/>
      <c r="AG21" s="384"/>
      <c r="AH21" s="384"/>
      <c r="AI21" s="384"/>
      <c r="AJ21" s="414">
        <v>2015</v>
      </c>
      <c r="AK21" s="402">
        <f>SUM(AL21:AM21)</f>
        <v>4137</v>
      </c>
      <c r="AL21" s="414">
        <v>2044</v>
      </c>
      <c r="AM21" s="414">
        <v>2093</v>
      </c>
      <c r="AN21" s="399"/>
    </row>
    <row r="22" spans="3:40" ht="10.5" customHeight="1">
      <c r="C22" s="83"/>
      <c r="D22" s="83"/>
      <c r="E22" s="83"/>
      <c r="F22" s="83"/>
      <c r="G22" s="390" t="s">
        <v>30</v>
      </c>
      <c r="H22" s="390"/>
      <c r="I22" s="390"/>
      <c r="J22" s="390"/>
      <c r="L22" s="167">
        <v>1717</v>
      </c>
      <c r="M22" s="168">
        <f>SUM(N22:O22)</f>
        <v>3651</v>
      </c>
      <c r="N22" s="168">
        <v>1747</v>
      </c>
      <c r="O22" s="168">
        <v>1904</v>
      </c>
      <c r="P22" s="168">
        <f>SUM(M22/AE22)</f>
        <v>14206.225680933852</v>
      </c>
      <c r="Q22" s="169">
        <f>SUM(M22/L22)</f>
        <v>2.12638322655795</v>
      </c>
      <c r="R22" s="170">
        <f t="shared" si="2"/>
        <v>35</v>
      </c>
      <c r="S22" s="170">
        <f t="shared" si="2"/>
        <v>15</v>
      </c>
      <c r="T22" s="171"/>
      <c r="U22" s="72"/>
      <c r="V22" s="399"/>
      <c r="W22" s="403"/>
      <c r="X22" s="403"/>
      <c r="Y22" s="403"/>
      <c r="Z22" s="383" t="s">
        <v>30</v>
      </c>
      <c r="AA22" s="383"/>
      <c r="AB22" s="383"/>
      <c r="AC22" s="383"/>
      <c r="AD22" s="404"/>
      <c r="AE22" s="384">
        <v>0.257</v>
      </c>
      <c r="AF22" s="384"/>
      <c r="AG22" s="384"/>
      <c r="AH22" s="384"/>
      <c r="AI22" s="384"/>
      <c r="AJ22" s="414">
        <v>1682</v>
      </c>
      <c r="AK22" s="402">
        <f>SUM(AL22:AM22)</f>
        <v>3636</v>
      </c>
      <c r="AL22" s="414">
        <v>1713</v>
      </c>
      <c r="AM22" s="414">
        <v>1923</v>
      </c>
      <c r="AN22" s="399"/>
    </row>
    <row r="23" spans="3:40" ht="10.5" customHeight="1">
      <c r="C23" s="83"/>
      <c r="D23" s="83"/>
      <c r="E23" s="83"/>
      <c r="F23" s="83"/>
      <c r="G23" s="390" t="s">
        <v>33</v>
      </c>
      <c r="H23" s="390"/>
      <c r="I23" s="390"/>
      <c r="J23" s="390"/>
      <c r="L23" s="167">
        <v>1615</v>
      </c>
      <c r="M23" s="168">
        <f>SUM(N23:O23)</f>
        <v>3805</v>
      </c>
      <c r="N23" s="168">
        <v>1884</v>
      </c>
      <c r="O23" s="168">
        <v>1921</v>
      </c>
      <c r="P23" s="168">
        <f>SUM(M23/AE23)</f>
        <v>12516.447368421053</v>
      </c>
      <c r="Q23" s="169">
        <f>SUM(M23/L23)</f>
        <v>2.3560371517027865</v>
      </c>
      <c r="R23" s="170">
        <f t="shared" si="2"/>
        <v>67</v>
      </c>
      <c r="S23" s="170">
        <f t="shared" si="2"/>
        <v>12</v>
      </c>
      <c r="T23" s="171"/>
      <c r="U23" s="72"/>
      <c r="V23" s="399"/>
      <c r="W23" s="403"/>
      <c r="X23" s="403"/>
      <c r="Y23" s="403"/>
      <c r="Z23" s="383" t="s">
        <v>33</v>
      </c>
      <c r="AA23" s="383"/>
      <c r="AB23" s="383"/>
      <c r="AC23" s="383"/>
      <c r="AD23" s="404"/>
      <c r="AE23" s="384">
        <v>0.304</v>
      </c>
      <c r="AF23" s="384"/>
      <c r="AG23" s="384"/>
      <c r="AH23" s="384"/>
      <c r="AI23" s="384"/>
      <c r="AJ23" s="414">
        <v>1548</v>
      </c>
      <c r="AK23" s="402">
        <f>SUM(AL23:AM23)</f>
        <v>3793</v>
      </c>
      <c r="AL23" s="414">
        <v>1890</v>
      </c>
      <c r="AM23" s="414">
        <v>1903</v>
      </c>
      <c r="AN23" s="399"/>
    </row>
    <row r="24" spans="3:40" ht="8.25" customHeight="1">
      <c r="C24" s="83"/>
      <c r="D24" s="83"/>
      <c r="E24" s="83"/>
      <c r="F24" s="83"/>
      <c r="G24" s="83"/>
      <c r="H24" s="83"/>
      <c r="I24" s="83"/>
      <c r="J24" s="83"/>
      <c r="L24" s="161"/>
      <c r="M24" s="173"/>
      <c r="N24" s="177"/>
      <c r="O24" s="177"/>
      <c r="P24" s="168"/>
      <c r="Q24" s="169"/>
      <c r="R24" s="170"/>
      <c r="S24" s="170"/>
      <c r="V24" s="399"/>
      <c r="W24" s="399"/>
      <c r="X24" s="399"/>
      <c r="Y24" s="399"/>
      <c r="Z24" s="399"/>
      <c r="AA24" s="399"/>
      <c r="AB24" s="399"/>
      <c r="AC24" s="399"/>
      <c r="AD24" s="399"/>
      <c r="AE24" s="399"/>
      <c r="AF24" s="399"/>
      <c r="AG24" s="399"/>
      <c r="AH24" s="399"/>
      <c r="AI24" s="399"/>
      <c r="AJ24" s="402"/>
      <c r="AK24" s="402"/>
      <c r="AL24" s="402"/>
      <c r="AM24" s="402"/>
      <c r="AN24" s="422"/>
    </row>
    <row r="25" spans="3:40" s="77" customFormat="1" ht="10.5" customHeight="1">
      <c r="C25" s="391" t="s">
        <v>76</v>
      </c>
      <c r="D25" s="391"/>
      <c r="E25" s="391"/>
      <c r="F25" s="391"/>
      <c r="G25" s="391"/>
      <c r="H25" s="391"/>
      <c r="I25" s="391"/>
      <c r="J25" s="391"/>
      <c r="L25" s="161">
        <f>SUM(L26:L30)</f>
        <v>5202</v>
      </c>
      <c r="M25" s="177">
        <f>SUM(M26:M30)</f>
        <v>10970</v>
      </c>
      <c r="N25" s="177">
        <f>SUM(N26:N30)</f>
        <v>5380</v>
      </c>
      <c r="O25" s="177">
        <f>SUM(O26:O30)</f>
        <v>5590</v>
      </c>
      <c r="P25" s="162">
        <f aca="true" t="shared" si="3" ref="P25:P30">SUM(M25/AE25)</f>
        <v>11808.396124865447</v>
      </c>
      <c r="Q25" s="163">
        <f aca="true" t="shared" si="4" ref="Q25:Q30">SUM(M25/L25)</f>
        <v>2.10880430603614</v>
      </c>
      <c r="R25" s="164">
        <f>SUM(R26:R30)</f>
        <v>129</v>
      </c>
      <c r="S25" s="164">
        <f>SUM(S26:S30)</f>
        <v>-5</v>
      </c>
      <c r="V25" s="417"/>
      <c r="W25" s="380" t="s">
        <v>76</v>
      </c>
      <c r="X25" s="380"/>
      <c r="Y25" s="380"/>
      <c r="Z25" s="380"/>
      <c r="AA25" s="380"/>
      <c r="AB25" s="380"/>
      <c r="AC25" s="380"/>
      <c r="AD25" s="400"/>
      <c r="AE25" s="382">
        <f>SUM(AE26:AI30)</f>
        <v>0.929</v>
      </c>
      <c r="AF25" s="382"/>
      <c r="AG25" s="382"/>
      <c r="AH25" s="382"/>
      <c r="AI25" s="382"/>
      <c r="AJ25" s="401">
        <f>SUM(AJ26:AJ30)</f>
        <v>5073</v>
      </c>
      <c r="AK25" s="401">
        <f>SUM(AK26:AK30)</f>
        <v>10975</v>
      </c>
      <c r="AL25" s="401">
        <f>SUM(AL26:AL30)</f>
        <v>5346</v>
      </c>
      <c r="AM25" s="401">
        <f>SUM(AM26:AM30)</f>
        <v>5629</v>
      </c>
      <c r="AN25" s="423"/>
    </row>
    <row r="26" spans="3:40" ht="10.5" customHeight="1">
      <c r="C26" s="83"/>
      <c r="D26" s="83"/>
      <c r="E26" s="83"/>
      <c r="F26" s="83"/>
      <c r="G26" s="390" t="s">
        <v>25</v>
      </c>
      <c r="H26" s="390"/>
      <c r="I26" s="390"/>
      <c r="J26" s="390"/>
      <c r="L26" s="167">
        <v>875</v>
      </c>
      <c r="M26" s="168">
        <f>SUM(N26:O26)</f>
        <v>1879</v>
      </c>
      <c r="N26" s="168">
        <v>949</v>
      </c>
      <c r="O26" s="168">
        <v>930</v>
      </c>
      <c r="P26" s="168">
        <f t="shared" si="3"/>
        <v>10798.850574712644</v>
      </c>
      <c r="Q26" s="169">
        <f t="shared" si="4"/>
        <v>2.1474285714285712</v>
      </c>
      <c r="R26" s="170">
        <f aca="true" t="shared" si="5" ref="R26:S30">SUM(L26-AJ26)</f>
        <v>40</v>
      </c>
      <c r="S26" s="170">
        <f t="shared" si="5"/>
        <v>72</v>
      </c>
      <c r="T26" s="171"/>
      <c r="U26" s="72"/>
      <c r="V26" s="399"/>
      <c r="W26" s="403"/>
      <c r="X26" s="403"/>
      <c r="Y26" s="403"/>
      <c r="Z26" s="383" t="s">
        <v>25</v>
      </c>
      <c r="AA26" s="383"/>
      <c r="AB26" s="383"/>
      <c r="AC26" s="383"/>
      <c r="AD26" s="404"/>
      <c r="AE26" s="384">
        <v>0.174</v>
      </c>
      <c r="AF26" s="384"/>
      <c r="AG26" s="384"/>
      <c r="AH26" s="384"/>
      <c r="AI26" s="384"/>
      <c r="AJ26" s="414">
        <v>835</v>
      </c>
      <c r="AK26" s="402">
        <f>SUM(AL26:AM26)</f>
        <v>1807</v>
      </c>
      <c r="AL26" s="414">
        <v>921</v>
      </c>
      <c r="AM26" s="414">
        <v>886</v>
      </c>
      <c r="AN26" s="399"/>
    </row>
    <row r="27" spans="3:40" ht="10.5" customHeight="1">
      <c r="C27" s="83"/>
      <c r="D27" s="83"/>
      <c r="E27" s="83"/>
      <c r="F27" s="83"/>
      <c r="G27" s="390" t="s">
        <v>26</v>
      </c>
      <c r="H27" s="390"/>
      <c r="I27" s="390"/>
      <c r="J27" s="390"/>
      <c r="L27" s="167">
        <v>687</v>
      </c>
      <c r="M27" s="168">
        <f>SUM(N27:O27)</f>
        <v>1553</v>
      </c>
      <c r="N27" s="168">
        <v>790</v>
      </c>
      <c r="O27" s="168">
        <v>763</v>
      </c>
      <c r="P27" s="168">
        <f t="shared" si="3"/>
        <v>9081.87134502924</v>
      </c>
      <c r="Q27" s="169">
        <f t="shared" si="4"/>
        <v>2.2605531295487626</v>
      </c>
      <c r="R27" s="170">
        <f t="shared" si="5"/>
        <v>16</v>
      </c>
      <c r="S27" s="170">
        <f t="shared" si="5"/>
        <v>-9</v>
      </c>
      <c r="T27" s="171"/>
      <c r="U27" s="72"/>
      <c r="V27" s="399"/>
      <c r="W27" s="403"/>
      <c r="X27" s="403"/>
      <c r="Y27" s="403"/>
      <c r="Z27" s="383" t="s">
        <v>26</v>
      </c>
      <c r="AA27" s="383"/>
      <c r="AB27" s="383"/>
      <c r="AC27" s="383"/>
      <c r="AD27" s="404"/>
      <c r="AE27" s="384">
        <v>0.171</v>
      </c>
      <c r="AF27" s="384"/>
      <c r="AG27" s="384"/>
      <c r="AH27" s="384"/>
      <c r="AI27" s="384"/>
      <c r="AJ27" s="414">
        <v>671</v>
      </c>
      <c r="AK27" s="402">
        <f>SUM(AL27:AM27)</f>
        <v>1562</v>
      </c>
      <c r="AL27" s="414">
        <v>788</v>
      </c>
      <c r="AM27" s="414">
        <v>774</v>
      </c>
      <c r="AN27" s="399"/>
    </row>
    <row r="28" spans="3:40" ht="10.5" customHeight="1">
      <c r="C28" s="83"/>
      <c r="D28" s="83"/>
      <c r="E28" s="83"/>
      <c r="F28" s="83"/>
      <c r="G28" s="390" t="s">
        <v>30</v>
      </c>
      <c r="H28" s="390"/>
      <c r="I28" s="390"/>
      <c r="J28" s="390"/>
      <c r="L28" s="167">
        <v>1165</v>
      </c>
      <c r="M28" s="168">
        <f>SUM(N28:O28)</f>
        <v>2407</v>
      </c>
      <c r="N28" s="168">
        <v>1120</v>
      </c>
      <c r="O28" s="168">
        <v>1287</v>
      </c>
      <c r="P28" s="168">
        <f t="shared" si="3"/>
        <v>12735.449735449736</v>
      </c>
      <c r="Q28" s="169">
        <f t="shared" si="4"/>
        <v>2.0660944206008582</v>
      </c>
      <c r="R28" s="170">
        <f t="shared" si="5"/>
        <v>26</v>
      </c>
      <c r="S28" s="170">
        <f t="shared" si="5"/>
        <v>-58</v>
      </c>
      <c r="T28" s="171"/>
      <c r="U28" s="72"/>
      <c r="V28" s="399"/>
      <c r="W28" s="403"/>
      <c r="X28" s="403"/>
      <c r="Y28" s="403"/>
      <c r="Z28" s="383" t="s">
        <v>30</v>
      </c>
      <c r="AA28" s="383"/>
      <c r="AB28" s="383"/>
      <c r="AC28" s="383"/>
      <c r="AD28" s="404"/>
      <c r="AE28" s="384">
        <v>0.189</v>
      </c>
      <c r="AF28" s="384"/>
      <c r="AG28" s="384"/>
      <c r="AH28" s="384"/>
      <c r="AI28" s="384"/>
      <c r="AJ28" s="414">
        <v>1139</v>
      </c>
      <c r="AK28" s="402">
        <f>SUM(AL28:AM28)</f>
        <v>2465</v>
      </c>
      <c r="AL28" s="414">
        <v>1140</v>
      </c>
      <c r="AM28" s="414">
        <v>1325</v>
      </c>
      <c r="AN28" s="399"/>
    </row>
    <row r="29" spans="3:40" ht="10.5" customHeight="1">
      <c r="C29" s="83"/>
      <c r="D29" s="83"/>
      <c r="E29" s="83"/>
      <c r="F29" s="83"/>
      <c r="G29" s="390" t="s">
        <v>33</v>
      </c>
      <c r="H29" s="390"/>
      <c r="I29" s="390"/>
      <c r="J29" s="390"/>
      <c r="L29" s="167">
        <v>1215</v>
      </c>
      <c r="M29" s="168">
        <f>SUM(N29:O29)</f>
        <v>2747</v>
      </c>
      <c r="N29" s="168">
        <v>1398</v>
      </c>
      <c r="O29" s="168">
        <v>1349</v>
      </c>
      <c r="P29" s="168">
        <f t="shared" si="3"/>
        <v>13599.009900990099</v>
      </c>
      <c r="Q29" s="169">
        <f t="shared" si="4"/>
        <v>2.2609053497942386</v>
      </c>
      <c r="R29" s="170">
        <f t="shared" si="5"/>
        <v>8</v>
      </c>
      <c r="S29" s="170">
        <f t="shared" si="5"/>
        <v>-1</v>
      </c>
      <c r="T29" s="171"/>
      <c r="U29" s="72"/>
      <c r="V29" s="399"/>
      <c r="W29" s="403"/>
      <c r="X29" s="403"/>
      <c r="Y29" s="403"/>
      <c r="Z29" s="383" t="s">
        <v>33</v>
      </c>
      <c r="AA29" s="383"/>
      <c r="AB29" s="383"/>
      <c r="AC29" s="383"/>
      <c r="AD29" s="404"/>
      <c r="AE29" s="384">
        <v>0.202</v>
      </c>
      <c r="AF29" s="384"/>
      <c r="AG29" s="384"/>
      <c r="AH29" s="384"/>
      <c r="AI29" s="384"/>
      <c r="AJ29" s="414">
        <v>1207</v>
      </c>
      <c r="AK29" s="402">
        <f>SUM(AL29:AM29)</f>
        <v>2748</v>
      </c>
      <c r="AL29" s="414">
        <v>1380</v>
      </c>
      <c r="AM29" s="414">
        <v>1368</v>
      </c>
      <c r="AN29" s="399"/>
    </row>
    <row r="30" spans="3:40" ht="10.5" customHeight="1">
      <c r="C30" s="83"/>
      <c r="D30" s="83"/>
      <c r="E30" s="83"/>
      <c r="F30" s="83"/>
      <c r="G30" s="390" t="s">
        <v>36</v>
      </c>
      <c r="H30" s="390"/>
      <c r="I30" s="390"/>
      <c r="J30" s="390"/>
      <c r="L30" s="167">
        <v>1260</v>
      </c>
      <c r="M30" s="168">
        <f>SUM(N30:O30)</f>
        <v>2384</v>
      </c>
      <c r="N30" s="168">
        <v>1123</v>
      </c>
      <c r="O30" s="168">
        <v>1261</v>
      </c>
      <c r="P30" s="168">
        <f t="shared" si="3"/>
        <v>12352.331606217616</v>
      </c>
      <c r="Q30" s="169">
        <f t="shared" si="4"/>
        <v>1.892063492063492</v>
      </c>
      <c r="R30" s="170">
        <f t="shared" si="5"/>
        <v>39</v>
      </c>
      <c r="S30" s="170">
        <f t="shared" si="5"/>
        <v>-9</v>
      </c>
      <c r="T30" s="171"/>
      <c r="U30" s="72"/>
      <c r="V30" s="399"/>
      <c r="W30" s="403"/>
      <c r="X30" s="403"/>
      <c r="Y30" s="403"/>
      <c r="Z30" s="383" t="s">
        <v>36</v>
      </c>
      <c r="AA30" s="383"/>
      <c r="AB30" s="383"/>
      <c r="AC30" s="383"/>
      <c r="AD30" s="404"/>
      <c r="AE30" s="384">
        <v>0.193</v>
      </c>
      <c r="AF30" s="384"/>
      <c r="AG30" s="384"/>
      <c r="AH30" s="384"/>
      <c r="AI30" s="384"/>
      <c r="AJ30" s="414">
        <v>1221</v>
      </c>
      <c r="AK30" s="402">
        <f>SUM(AL30:AM30)</f>
        <v>2393</v>
      </c>
      <c r="AL30" s="414">
        <v>1117</v>
      </c>
      <c r="AM30" s="414">
        <v>1276</v>
      </c>
      <c r="AN30" s="399"/>
    </row>
    <row r="31" spans="12:40" ht="8.25" customHeight="1">
      <c r="L31" s="161"/>
      <c r="M31" s="173"/>
      <c r="N31" s="177"/>
      <c r="O31" s="177"/>
      <c r="P31" s="168"/>
      <c r="Q31" s="169"/>
      <c r="R31" s="170"/>
      <c r="S31" s="170"/>
      <c r="V31" s="399"/>
      <c r="W31" s="399"/>
      <c r="X31" s="399"/>
      <c r="Y31" s="399"/>
      <c r="Z31" s="399"/>
      <c r="AA31" s="399"/>
      <c r="AB31" s="399"/>
      <c r="AC31" s="399"/>
      <c r="AD31" s="399"/>
      <c r="AE31" s="399"/>
      <c r="AF31" s="399"/>
      <c r="AG31" s="399"/>
      <c r="AH31" s="399"/>
      <c r="AI31" s="399"/>
      <c r="AJ31" s="402"/>
      <c r="AK31" s="402"/>
      <c r="AL31" s="402"/>
      <c r="AM31" s="402"/>
      <c r="AN31" s="422"/>
    </row>
    <row r="32" spans="3:40" s="77" customFormat="1" ht="10.5" customHeight="1">
      <c r="C32" s="391" t="s">
        <v>77</v>
      </c>
      <c r="D32" s="391"/>
      <c r="E32" s="391"/>
      <c r="F32" s="391"/>
      <c r="G32" s="391"/>
      <c r="H32" s="391"/>
      <c r="I32" s="391"/>
      <c r="J32" s="391"/>
      <c r="L32" s="161">
        <f>SUM(L33:L37)</f>
        <v>5763</v>
      </c>
      <c r="M32" s="177">
        <f>SUM(M33:M37)</f>
        <v>12662</v>
      </c>
      <c r="N32" s="177">
        <f>SUM(N33:N37)</f>
        <v>6238</v>
      </c>
      <c r="O32" s="177">
        <f>SUM(O33:O37)</f>
        <v>6424</v>
      </c>
      <c r="P32" s="162">
        <f aca="true" t="shared" si="6" ref="P32:P37">SUM(M32/AE32)</f>
        <v>13688.648648648648</v>
      </c>
      <c r="Q32" s="163">
        <f aca="true" t="shared" si="7" ref="Q32:Q37">SUM(M32/L32)</f>
        <v>2.1971195557869168</v>
      </c>
      <c r="R32" s="164">
        <f>SUM(R33:R37)</f>
        <v>141</v>
      </c>
      <c r="S32" s="164">
        <f>SUM(S33:S37)</f>
        <v>266</v>
      </c>
      <c r="V32" s="417"/>
      <c r="W32" s="380" t="s">
        <v>77</v>
      </c>
      <c r="X32" s="380"/>
      <c r="Y32" s="380"/>
      <c r="Z32" s="380"/>
      <c r="AA32" s="380"/>
      <c r="AB32" s="380"/>
      <c r="AC32" s="380"/>
      <c r="AD32" s="400"/>
      <c r="AE32" s="382">
        <f>SUM(AE33:AI37)</f>
        <v>0.925</v>
      </c>
      <c r="AF32" s="382"/>
      <c r="AG32" s="382"/>
      <c r="AH32" s="382"/>
      <c r="AI32" s="382"/>
      <c r="AJ32" s="401">
        <f>SUM(AJ33:AJ37)</f>
        <v>5622</v>
      </c>
      <c r="AK32" s="401">
        <f>SUM(AK33:AK37)</f>
        <v>12396</v>
      </c>
      <c r="AL32" s="401">
        <f>SUM(AL33:AL37)</f>
        <v>6155</v>
      </c>
      <c r="AM32" s="401">
        <f>SUM(AM33:AM37)</f>
        <v>6241</v>
      </c>
      <c r="AN32" s="423"/>
    </row>
    <row r="33" spans="3:40" ht="10.5" customHeight="1">
      <c r="C33" s="83"/>
      <c r="D33" s="83"/>
      <c r="E33" s="83"/>
      <c r="F33" s="83"/>
      <c r="G33" s="390" t="s">
        <v>25</v>
      </c>
      <c r="H33" s="390"/>
      <c r="I33" s="390"/>
      <c r="J33" s="390"/>
      <c r="L33" s="167">
        <v>1572</v>
      </c>
      <c r="M33" s="168">
        <f>SUM(N33:O33)</f>
        <v>3521</v>
      </c>
      <c r="N33" s="168">
        <v>1687</v>
      </c>
      <c r="O33" s="168">
        <v>1834</v>
      </c>
      <c r="P33" s="168">
        <f t="shared" si="6"/>
        <v>17964.285714285714</v>
      </c>
      <c r="Q33" s="169">
        <f t="shared" si="7"/>
        <v>2.239821882951654</v>
      </c>
      <c r="R33" s="170">
        <f aca="true" t="shared" si="8" ref="R33:S37">SUM(L33-AJ33)</f>
        <v>-7</v>
      </c>
      <c r="S33" s="170">
        <f t="shared" si="8"/>
        <v>-22</v>
      </c>
      <c r="T33" s="171"/>
      <c r="U33" s="72"/>
      <c r="V33" s="399"/>
      <c r="W33" s="403"/>
      <c r="X33" s="403"/>
      <c r="Y33" s="403"/>
      <c r="Z33" s="383" t="s">
        <v>25</v>
      </c>
      <c r="AA33" s="383"/>
      <c r="AB33" s="383"/>
      <c r="AC33" s="383"/>
      <c r="AD33" s="404"/>
      <c r="AE33" s="384">
        <v>0.196</v>
      </c>
      <c r="AF33" s="384"/>
      <c r="AG33" s="384"/>
      <c r="AH33" s="384"/>
      <c r="AI33" s="384"/>
      <c r="AJ33" s="414">
        <v>1579</v>
      </c>
      <c r="AK33" s="402">
        <f>SUM(AL33:AM33)</f>
        <v>3543</v>
      </c>
      <c r="AL33" s="414">
        <v>1693</v>
      </c>
      <c r="AM33" s="414">
        <v>1850</v>
      </c>
      <c r="AN33" s="399"/>
    </row>
    <row r="34" spans="3:40" ht="10.5" customHeight="1">
      <c r="C34" s="83"/>
      <c r="D34" s="83"/>
      <c r="E34" s="83"/>
      <c r="F34" s="83"/>
      <c r="G34" s="390" t="s">
        <v>26</v>
      </c>
      <c r="H34" s="390"/>
      <c r="I34" s="390"/>
      <c r="J34" s="390"/>
      <c r="L34" s="167">
        <v>1032</v>
      </c>
      <c r="M34" s="168">
        <f>SUM(N34:O34)</f>
        <v>2306</v>
      </c>
      <c r="N34" s="168">
        <v>1142</v>
      </c>
      <c r="O34" s="168">
        <v>1164</v>
      </c>
      <c r="P34" s="168">
        <f t="shared" si="6"/>
        <v>14060.975609756097</v>
      </c>
      <c r="Q34" s="169">
        <f t="shared" si="7"/>
        <v>2.2344961240310077</v>
      </c>
      <c r="R34" s="170">
        <f t="shared" si="8"/>
        <v>152</v>
      </c>
      <c r="S34" s="170">
        <f t="shared" si="8"/>
        <v>309</v>
      </c>
      <c r="T34" s="171"/>
      <c r="U34" s="72"/>
      <c r="V34" s="399"/>
      <c r="W34" s="403"/>
      <c r="X34" s="403"/>
      <c r="Y34" s="403"/>
      <c r="Z34" s="383" t="s">
        <v>26</v>
      </c>
      <c r="AA34" s="383"/>
      <c r="AB34" s="383"/>
      <c r="AC34" s="383"/>
      <c r="AD34" s="404"/>
      <c r="AE34" s="384">
        <v>0.164</v>
      </c>
      <c r="AF34" s="384"/>
      <c r="AG34" s="384"/>
      <c r="AH34" s="384"/>
      <c r="AI34" s="384"/>
      <c r="AJ34" s="414">
        <v>880</v>
      </c>
      <c r="AK34" s="402">
        <f>SUM(AL34:AM34)</f>
        <v>1997</v>
      </c>
      <c r="AL34" s="414">
        <v>1005</v>
      </c>
      <c r="AM34" s="414">
        <v>992</v>
      </c>
      <c r="AN34" s="399"/>
    </row>
    <row r="35" spans="3:40" ht="10.5" customHeight="1">
      <c r="C35" s="83"/>
      <c r="D35" s="83"/>
      <c r="E35" s="83"/>
      <c r="F35" s="83"/>
      <c r="G35" s="390" t="s">
        <v>30</v>
      </c>
      <c r="H35" s="390"/>
      <c r="I35" s="390"/>
      <c r="J35" s="390"/>
      <c r="L35" s="167">
        <v>1346</v>
      </c>
      <c r="M35" s="168">
        <f>SUM(N35:O35)</f>
        <v>2825</v>
      </c>
      <c r="N35" s="168">
        <v>1403</v>
      </c>
      <c r="O35" s="168">
        <v>1422</v>
      </c>
      <c r="P35" s="168">
        <f t="shared" si="6"/>
        <v>11869.747899159664</v>
      </c>
      <c r="Q35" s="169">
        <f t="shared" si="7"/>
        <v>2.098811292719168</v>
      </c>
      <c r="R35" s="170">
        <f t="shared" si="8"/>
        <v>16</v>
      </c>
      <c r="S35" s="170">
        <f t="shared" si="8"/>
        <v>24</v>
      </c>
      <c r="T35" s="171"/>
      <c r="U35" s="72"/>
      <c r="V35" s="399"/>
      <c r="W35" s="403"/>
      <c r="X35" s="403"/>
      <c r="Y35" s="403"/>
      <c r="Z35" s="383" t="s">
        <v>30</v>
      </c>
      <c r="AA35" s="383"/>
      <c r="AB35" s="383"/>
      <c r="AC35" s="383"/>
      <c r="AD35" s="404"/>
      <c r="AE35" s="384">
        <v>0.238</v>
      </c>
      <c r="AF35" s="384"/>
      <c r="AG35" s="384"/>
      <c r="AH35" s="384"/>
      <c r="AI35" s="384"/>
      <c r="AJ35" s="414">
        <v>1330</v>
      </c>
      <c r="AK35" s="402">
        <f>SUM(AL35:AM35)</f>
        <v>2801</v>
      </c>
      <c r="AL35" s="414">
        <v>1404</v>
      </c>
      <c r="AM35" s="414">
        <v>1397</v>
      </c>
      <c r="AN35" s="399"/>
    </row>
    <row r="36" spans="3:40" ht="10.5" customHeight="1">
      <c r="C36" s="83"/>
      <c r="D36" s="83"/>
      <c r="E36" s="83"/>
      <c r="F36" s="83"/>
      <c r="G36" s="390" t="s">
        <v>33</v>
      </c>
      <c r="H36" s="390"/>
      <c r="I36" s="390"/>
      <c r="J36" s="390"/>
      <c r="L36" s="167">
        <v>780</v>
      </c>
      <c r="M36" s="168">
        <f>SUM(N36:O36)</f>
        <v>1825</v>
      </c>
      <c r="N36" s="168">
        <v>906</v>
      </c>
      <c r="O36" s="168">
        <v>919</v>
      </c>
      <c r="P36" s="168">
        <f t="shared" si="6"/>
        <v>12673.611111111111</v>
      </c>
      <c r="Q36" s="169">
        <f t="shared" si="7"/>
        <v>2.33974358974359</v>
      </c>
      <c r="R36" s="170">
        <f t="shared" si="8"/>
        <v>4</v>
      </c>
      <c r="S36" s="170">
        <f t="shared" si="8"/>
        <v>22</v>
      </c>
      <c r="T36" s="171"/>
      <c r="U36" s="72"/>
      <c r="V36" s="399"/>
      <c r="W36" s="403"/>
      <c r="X36" s="403"/>
      <c r="Y36" s="403"/>
      <c r="Z36" s="383" t="s">
        <v>33</v>
      </c>
      <c r="AA36" s="383"/>
      <c r="AB36" s="383"/>
      <c r="AC36" s="383"/>
      <c r="AD36" s="404"/>
      <c r="AE36" s="384">
        <v>0.144</v>
      </c>
      <c r="AF36" s="384"/>
      <c r="AG36" s="384"/>
      <c r="AH36" s="384"/>
      <c r="AI36" s="384"/>
      <c r="AJ36" s="414">
        <v>776</v>
      </c>
      <c r="AK36" s="402">
        <f>SUM(AL36:AM36)</f>
        <v>1803</v>
      </c>
      <c r="AL36" s="414">
        <v>901</v>
      </c>
      <c r="AM36" s="414">
        <v>902</v>
      </c>
      <c r="AN36" s="399"/>
    </row>
    <row r="37" spans="3:40" ht="10.5" customHeight="1">
      <c r="C37" s="83"/>
      <c r="D37" s="83"/>
      <c r="E37" s="83"/>
      <c r="F37" s="83"/>
      <c r="G37" s="390" t="s">
        <v>36</v>
      </c>
      <c r="H37" s="390"/>
      <c r="I37" s="390"/>
      <c r="J37" s="390"/>
      <c r="L37" s="167">
        <v>1033</v>
      </c>
      <c r="M37" s="168">
        <f>SUM(N37:O37)</f>
        <v>2185</v>
      </c>
      <c r="N37" s="168">
        <v>1100</v>
      </c>
      <c r="O37" s="168">
        <v>1085</v>
      </c>
      <c r="P37" s="168">
        <f t="shared" si="6"/>
        <v>11939.890710382513</v>
      </c>
      <c r="Q37" s="169">
        <f t="shared" si="7"/>
        <v>2.115198451113262</v>
      </c>
      <c r="R37" s="170">
        <f t="shared" si="8"/>
        <v>-24</v>
      </c>
      <c r="S37" s="170">
        <f t="shared" si="8"/>
        <v>-67</v>
      </c>
      <c r="T37" s="171"/>
      <c r="U37" s="72"/>
      <c r="V37" s="399"/>
      <c r="W37" s="403"/>
      <c r="X37" s="403"/>
      <c r="Y37" s="403"/>
      <c r="Z37" s="383" t="s">
        <v>36</v>
      </c>
      <c r="AA37" s="383"/>
      <c r="AB37" s="383"/>
      <c r="AC37" s="383"/>
      <c r="AD37" s="404"/>
      <c r="AE37" s="384">
        <v>0.183</v>
      </c>
      <c r="AF37" s="384"/>
      <c r="AG37" s="384"/>
      <c r="AH37" s="384"/>
      <c r="AI37" s="384"/>
      <c r="AJ37" s="414">
        <v>1057</v>
      </c>
      <c r="AK37" s="402">
        <f>SUM(AL37:AM37)</f>
        <v>2252</v>
      </c>
      <c r="AL37" s="414">
        <v>1152</v>
      </c>
      <c r="AM37" s="414">
        <v>1100</v>
      </c>
      <c r="AN37" s="399"/>
    </row>
    <row r="38" spans="3:40" ht="8.25" customHeight="1">
      <c r="C38" s="83"/>
      <c r="D38" s="83"/>
      <c r="E38" s="83"/>
      <c r="F38" s="83"/>
      <c r="G38" s="83"/>
      <c r="H38" s="83"/>
      <c r="I38" s="83"/>
      <c r="J38" s="83"/>
      <c r="L38" s="161"/>
      <c r="M38" s="173"/>
      <c r="N38" s="177"/>
      <c r="O38" s="177"/>
      <c r="P38" s="168"/>
      <c r="Q38" s="169"/>
      <c r="R38" s="170"/>
      <c r="S38" s="170"/>
      <c r="V38" s="399"/>
      <c r="W38" s="399"/>
      <c r="X38" s="399"/>
      <c r="Y38" s="399"/>
      <c r="Z38" s="399"/>
      <c r="AA38" s="399"/>
      <c r="AB38" s="399"/>
      <c r="AC38" s="399"/>
      <c r="AD38" s="399"/>
      <c r="AE38" s="399"/>
      <c r="AF38" s="399"/>
      <c r="AG38" s="399"/>
      <c r="AH38" s="399"/>
      <c r="AI38" s="399"/>
      <c r="AJ38" s="402"/>
      <c r="AK38" s="402"/>
      <c r="AL38" s="402"/>
      <c r="AM38" s="402"/>
      <c r="AN38" s="422"/>
    </row>
    <row r="39" spans="3:40" s="77" customFormat="1" ht="10.5" customHeight="1">
      <c r="C39" s="391" t="s">
        <v>78</v>
      </c>
      <c r="D39" s="391"/>
      <c r="E39" s="391"/>
      <c r="F39" s="391"/>
      <c r="G39" s="391"/>
      <c r="H39" s="391"/>
      <c r="I39" s="391"/>
      <c r="J39" s="391"/>
      <c r="L39" s="161">
        <f>SUM(L40:L45)</f>
        <v>4368</v>
      </c>
      <c r="M39" s="177">
        <f>SUM(M40:M45)</f>
        <v>10491</v>
      </c>
      <c r="N39" s="177">
        <f>SUM(N40:N45)</f>
        <v>5213</v>
      </c>
      <c r="O39" s="177">
        <f>SUM(O40:O45)</f>
        <v>5278</v>
      </c>
      <c r="P39" s="162">
        <f aca="true" t="shared" si="9" ref="P39:P45">SUM(M39/AE39)</f>
        <v>9259.488084730803</v>
      </c>
      <c r="Q39" s="163">
        <f aca="true" t="shared" si="10" ref="Q39:Q45">SUM(M39/L39)</f>
        <v>2.4017857142857144</v>
      </c>
      <c r="R39" s="164">
        <f>SUM(R40:R45)</f>
        <v>204</v>
      </c>
      <c r="S39" s="164">
        <f>SUM(S40:S45)</f>
        <v>279</v>
      </c>
      <c r="V39" s="417"/>
      <c r="W39" s="380" t="s">
        <v>78</v>
      </c>
      <c r="X39" s="380"/>
      <c r="Y39" s="380"/>
      <c r="Z39" s="380"/>
      <c r="AA39" s="380"/>
      <c r="AB39" s="380"/>
      <c r="AC39" s="380"/>
      <c r="AD39" s="400"/>
      <c r="AE39" s="382">
        <f>SUM(AE40:AI45)</f>
        <v>1.133</v>
      </c>
      <c r="AF39" s="382"/>
      <c r="AG39" s="382"/>
      <c r="AH39" s="382"/>
      <c r="AI39" s="382"/>
      <c r="AJ39" s="401">
        <f>SUM(AJ40:AJ45)</f>
        <v>4164</v>
      </c>
      <c r="AK39" s="401">
        <f>SUM(AK40:AK45)</f>
        <v>10212</v>
      </c>
      <c r="AL39" s="401">
        <f>SUM(AL40:AL45)</f>
        <v>5119</v>
      </c>
      <c r="AM39" s="401">
        <f>SUM(AM40:AM45)</f>
        <v>5093</v>
      </c>
      <c r="AN39" s="423"/>
    </row>
    <row r="40" spans="3:40" ht="10.5" customHeight="1">
      <c r="C40" s="83"/>
      <c r="D40" s="83"/>
      <c r="E40" s="83"/>
      <c r="F40" s="83"/>
      <c r="G40" s="390" t="s">
        <v>25</v>
      </c>
      <c r="H40" s="390"/>
      <c r="I40" s="390"/>
      <c r="J40" s="390"/>
      <c r="L40" s="167">
        <v>587</v>
      </c>
      <c r="M40" s="168">
        <f aca="true" t="shared" si="11" ref="M40:M45">SUM(N40:O40)</f>
        <v>1325</v>
      </c>
      <c r="N40" s="168">
        <v>681</v>
      </c>
      <c r="O40" s="168">
        <v>644</v>
      </c>
      <c r="P40" s="168">
        <f t="shared" si="9"/>
        <v>5711.206896551724</v>
      </c>
      <c r="Q40" s="169">
        <f t="shared" si="10"/>
        <v>2.2572402044293014</v>
      </c>
      <c r="R40" s="170">
        <f aca="true" t="shared" si="12" ref="R40:S45">SUM(L40-AJ40)</f>
        <v>57</v>
      </c>
      <c r="S40" s="170">
        <f t="shared" si="12"/>
        <v>59</v>
      </c>
      <c r="T40" s="171"/>
      <c r="U40" s="72"/>
      <c r="V40" s="399"/>
      <c r="W40" s="403"/>
      <c r="X40" s="403"/>
      <c r="Y40" s="403"/>
      <c r="Z40" s="383" t="s">
        <v>25</v>
      </c>
      <c r="AA40" s="383"/>
      <c r="AB40" s="383"/>
      <c r="AC40" s="383"/>
      <c r="AD40" s="404"/>
      <c r="AE40" s="384">
        <v>0.232</v>
      </c>
      <c r="AF40" s="384"/>
      <c r="AG40" s="384"/>
      <c r="AH40" s="384"/>
      <c r="AI40" s="384"/>
      <c r="AJ40" s="414">
        <v>530</v>
      </c>
      <c r="AK40" s="402">
        <f aca="true" t="shared" si="13" ref="AK40:AK45">SUM(AL40:AM40)</f>
        <v>1266</v>
      </c>
      <c r="AL40" s="414">
        <v>653</v>
      </c>
      <c r="AM40" s="414">
        <v>613</v>
      </c>
      <c r="AN40" s="399"/>
    </row>
    <row r="41" spans="3:40" ht="10.5" customHeight="1">
      <c r="C41" s="83"/>
      <c r="D41" s="83"/>
      <c r="E41" s="83"/>
      <c r="F41" s="83"/>
      <c r="G41" s="390" t="s">
        <v>26</v>
      </c>
      <c r="H41" s="390"/>
      <c r="I41" s="390"/>
      <c r="J41" s="390"/>
      <c r="L41" s="167">
        <v>707</v>
      </c>
      <c r="M41" s="168">
        <f t="shared" si="11"/>
        <v>1623</v>
      </c>
      <c r="N41" s="168">
        <v>832</v>
      </c>
      <c r="O41" s="168">
        <v>791</v>
      </c>
      <c r="P41" s="168">
        <f t="shared" si="9"/>
        <v>11510.638297872341</v>
      </c>
      <c r="Q41" s="169">
        <f t="shared" si="10"/>
        <v>2.2956152758132955</v>
      </c>
      <c r="R41" s="170">
        <f t="shared" si="12"/>
        <v>50</v>
      </c>
      <c r="S41" s="170">
        <f t="shared" si="12"/>
        <v>53</v>
      </c>
      <c r="T41" s="171"/>
      <c r="U41" s="72"/>
      <c r="V41" s="399"/>
      <c r="W41" s="403"/>
      <c r="X41" s="403"/>
      <c r="Y41" s="403"/>
      <c r="Z41" s="383" t="s">
        <v>26</v>
      </c>
      <c r="AA41" s="383"/>
      <c r="AB41" s="383"/>
      <c r="AC41" s="383"/>
      <c r="AD41" s="404"/>
      <c r="AE41" s="384">
        <v>0.141</v>
      </c>
      <c r="AF41" s="384"/>
      <c r="AG41" s="384"/>
      <c r="AH41" s="384"/>
      <c r="AI41" s="384"/>
      <c r="AJ41" s="414">
        <v>657</v>
      </c>
      <c r="AK41" s="402">
        <f t="shared" si="13"/>
        <v>1570</v>
      </c>
      <c r="AL41" s="414">
        <v>812</v>
      </c>
      <c r="AM41" s="414">
        <v>758</v>
      </c>
      <c r="AN41" s="399"/>
    </row>
    <row r="42" spans="3:40" ht="10.5" customHeight="1">
      <c r="C42" s="83"/>
      <c r="D42" s="83"/>
      <c r="E42" s="83"/>
      <c r="F42" s="83"/>
      <c r="G42" s="390" t="s">
        <v>30</v>
      </c>
      <c r="H42" s="390"/>
      <c r="I42" s="390"/>
      <c r="J42" s="390"/>
      <c r="L42" s="167">
        <v>671</v>
      </c>
      <c r="M42" s="168">
        <f t="shared" si="11"/>
        <v>1626</v>
      </c>
      <c r="N42" s="168">
        <v>779</v>
      </c>
      <c r="O42" s="168">
        <v>847</v>
      </c>
      <c r="P42" s="168">
        <f t="shared" si="9"/>
        <v>9975.460122699385</v>
      </c>
      <c r="Q42" s="169">
        <f t="shared" si="10"/>
        <v>2.4232488822652756</v>
      </c>
      <c r="R42" s="170">
        <f t="shared" si="12"/>
        <v>15</v>
      </c>
      <c r="S42" s="170">
        <f t="shared" si="12"/>
        <v>44</v>
      </c>
      <c r="T42" s="171"/>
      <c r="U42" s="72"/>
      <c r="V42" s="399"/>
      <c r="W42" s="403"/>
      <c r="X42" s="403"/>
      <c r="Y42" s="403"/>
      <c r="Z42" s="383" t="s">
        <v>30</v>
      </c>
      <c r="AA42" s="383"/>
      <c r="AB42" s="383"/>
      <c r="AC42" s="383"/>
      <c r="AD42" s="404"/>
      <c r="AE42" s="384">
        <v>0.163</v>
      </c>
      <c r="AF42" s="384"/>
      <c r="AG42" s="384"/>
      <c r="AH42" s="384"/>
      <c r="AI42" s="384"/>
      <c r="AJ42" s="414">
        <v>656</v>
      </c>
      <c r="AK42" s="402">
        <f t="shared" si="13"/>
        <v>1582</v>
      </c>
      <c r="AL42" s="414">
        <v>761</v>
      </c>
      <c r="AM42" s="414">
        <v>821</v>
      </c>
      <c r="AN42" s="399"/>
    </row>
    <row r="43" spans="3:40" ht="10.5" customHeight="1">
      <c r="C43" s="83"/>
      <c r="D43" s="83"/>
      <c r="E43" s="83"/>
      <c r="F43" s="83"/>
      <c r="G43" s="390" t="s">
        <v>33</v>
      </c>
      <c r="H43" s="390"/>
      <c r="I43" s="390"/>
      <c r="J43" s="390"/>
      <c r="L43" s="167">
        <v>544</v>
      </c>
      <c r="M43" s="168">
        <f t="shared" si="11"/>
        <v>1401</v>
      </c>
      <c r="N43" s="168">
        <v>692</v>
      </c>
      <c r="O43" s="168">
        <v>709</v>
      </c>
      <c r="P43" s="168">
        <f t="shared" si="9"/>
        <v>7335.078534031413</v>
      </c>
      <c r="Q43" s="169">
        <f t="shared" si="10"/>
        <v>2.5753676470588234</v>
      </c>
      <c r="R43" s="170">
        <f t="shared" si="12"/>
        <v>14</v>
      </c>
      <c r="S43" s="170">
        <f t="shared" si="12"/>
        <v>40</v>
      </c>
      <c r="T43" s="171"/>
      <c r="U43" s="72"/>
      <c r="V43" s="399"/>
      <c r="W43" s="403"/>
      <c r="X43" s="403"/>
      <c r="Y43" s="403"/>
      <c r="Z43" s="383" t="s">
        <v>33</v>
      </c>
      <c r="AA43" s="383"/>
      <c r="AB43" s="383"/>
      <c r="AC43" s="383"/>
      <c r="AD43" s="404"/>
      <c r="AE43" s="384">
        <v>0.191</v>
      </c>
      <c r="AF43" s="384"/>
      <c r="AG43" s="384"/>
      <c r="AH43" s="384"/>
      <c r="AI43" s="384"/>
      <c r="AJ43" s="414">
        <v>530</v>
      </c>
      <c r="AK43" s="402">
        <f t="shared" si="13"/>
        <v>1361</v>
      </c>
      <c r="AL43" s="414">
        <v>689</v>
      </c>
      <c r="AM43" s="414">
        <v>672</v>
      </c>
      <c r="AN43" s="399"/>
    </row>
    <row r="44" spans="3:40" ht="10.5" customHeight="1">
      <c r="C44" s="83"/>
      <c r="D44" s="83"/>
      <c r="E44" s="83"/>
      <c r="F44" s="83"/>
      <c r="G44" s="390" t="s">
        <v>36</v>
      </c>
      <c r="H44" s="390"/>
      <c r="I44" s="390"/>
      <c r="J44" s="390"/>
      <c r="L44" s="167">
        <v>1012</v>
      </c>
      <c r="M44" s="168">
        <f t="shared" si="11"/>
        <v>2396</v>
      </c>
      <c r="N44" s="168">
        <v>1175</v>
      </c>
      <c r="O44" s="168">
        <v>1221</v>
      </c>
      <c r="P44" s="168">
        <f t="shared" si="9"/>
        <v>10508.771929824561</v>
      </c>
      <c r="Q44" s="169">
        <f t="shared" si="10"/>
        <v>2.367588932806324</v>
      </c>
      <c r="R44" s="170">
        <f t="shared" si="12"/>
        <v>78</v>
      </c>
      <c r="S44" s="170">
        <f t="shared" si="12"/>
        <v>196</v>
      </c>
      <c r="T44" s="171"/>
      <c r="U44" s="72"/>
      <c r="V44" s="399"/>
      <c r="W44" s="403"/>
      <c r="X44" s="403"/>
      <c r="Y44" s="403"/>
      <c r="Z44" s="383" t="s">
        <v>36</v>
      </c>
      <c r="AA44" s="383"/>
      <c r="AB44" s="383"/>
      <c r="AC44" s="383"/>
      <c r="AD44" s="404"/>
      <c r="AE44" s="384">
        <v>0.228</v>
      </c>
      <c r="AF44" s="384"/>
      <c r="AG44" s="384"/>
      <c r="AH44" s="384"/>
      <c r="AI44" s="384"/>
      <c r="AJ44" s="414">
        <v>934</v>
      </c>
      <c r="AK44" s="402">
        <f t="shared" si="13"/>
        <v>2200</v>
      </c>
      <c r="AL44" s="414">
        <v>1081</v>
      </c>
      <c r="AM44" s="414">
        <v>1119</v>
      </c>
      <c r="AN44" s="399"/>
    </row>
    <row r="45" spans="3:40" ht="10.5" customHeight="1">
      <c r="C45" s="83"/>
      <c r="D45" s="83"/>
      <c r="E45" s="83"/>
      <c r="F45" s="83"/>
      <c r="G45" s="390" t="s">
        <v>37</v>
      </c>
      <c r="H45" s="390"/>
      <c r="I45" s="390"/>
      <c r="J45" s="390"/>
      <c r="L45" s="167">
        <v>847</v>
      </c>
      <c r="M45" s="168">
        <f t="shared" si="11"/>
        <v>2120</v>
      </c>
      <c r="N45" s="168">
        <v>1054</v>
      </c>
      <c r="O45" s="168">
        <v>1066</v>
      </c>
      <c r="P45" s="168">
        <f t="shared" si="9"/>
        <v>11910.112359550563</v>
      </c>
      <c r="Q45" s="169">
        <f t="shared" si="10"/>
        <v>2.5029515938606846</v>
      </c>
      <c r="R45" s="170">
        <f t="shared" si="12"/>
        <v>-10</v>
      </c>
      <c r="S45" s="170">
        <f t="shared" si="12"/>
        <v>-113</v>
      </c>
      <c r="T45" s="171"/>
      <c r="U45" s="72"/>
      <c r="V45" s="399"/>
      <c r="W45" s="403"/>
      <c r="X45" s="403"/>
      <c r="Y45" s="403"/>
      <c r="Z45" s="383" t="s">
        <v>37</v>
      </c>
      <c r="AA45" s="383"/>
      <c r="AB45" s="383"/>
      <c r="AC45" s="383"/>
      <c r="AD45" s="404"/>
      <c r="AE45" s="384">
        <v>0.178</v>
      </c>
      <c r="AF45" s="384"/>
      <c r="AG45" s="384"/>
      <c r="AH45" s="384"/>
      <c r="AI45" s="384"/>
      <c r="AJ45" s="414">
        <v>857</v>
      </c>
      <c r="AK45" s="402">
        <f t="shared" si="13"/>
        <v>2233</v>
      </c>
      <c r="AL45" s="414">
        <v>1123</v>
      </c>
      <c r="AM45" s="414">
        <v>1110</v>
      </c>
      <c r="AN45" s="399"/>
    </row>
    <row r="46" spans="3:40" ht="8.25" customHeight="1">
      <c r="C46" s="83"/>
      <c r="D46" s="83"/>
      <c r="E46" s="83"/>
      <c r="F46" s="83"/>
      <c r="G46" s="83"/>
      <c r="H46" s="83"/>
      <c r="I46" s="83"/>
      <c r="J46" s="83"/>
      <c r="L46" s="161"/>
      <c r="M46" s="173"/>
      <c r="N46" s="177"/>
      <c r="O46" s="177"/>
      <c r="P46" s="168"/>
      <c r="Q46" s="169"/>
      <c r="R46" s="170"/>
      <c r="S46" s="170"/>
      <c r="V46" s="399"/>
      <c r="W46" s="399"/>
      <c r="X46" s="399"/>
      <c r="Y46" s="399"/>
      <c r="Z46" s="399"/>
      <c r="AA46" s="399"/>
      <c r="AB46" s="399"/>
      <c r="AC46" s="399"/>
      <c r="AD46" s="399"/>
      <c r="AE46" s="399"/>
      <c r="AF46" s="399"/>
      <c r="AG46" s="399"/>
      <c r="AH46" s="399"/>
      <c r="AI46" s="399"/>
      <c r="AJ46" s="402"/>
      <c r="AK46" s="402"/>
      <c r="AL46" s="402"/>
      <c r="AM46" s="402"/>
      <c r="AN46" s="422"/>
    </row>
    <row r="47" spans="2:40" s="77" customFormat="1" ht="10.5" customHeight="1">
      <c r="B47" s="78"/>
      <c r="C47" s="391" t="s">
        <v>79</v>
      </c>
      <c r="D47" s="391"/>
      <c r="E47" s="391"/>
      <c r="F47" s="391"/>
      <c r="G47" s="391"/>
      <c r="H47" s="391"/>
      <c r="I47" s="391"/>
      <c r="J47" s="391"/>
      <c r="K47" s="78"/>
      <c r="L47" s="161">
        <f>SUM(L48:L50)</f>
        <v>3931</v>
      </c>
      <c r="M47" s="177">
        <f>SUM(M48:M50)</f>
        <v>9311</v>
      </c>
      <c r="N47" s="177">
        <f>SUM(N48:N50)</f>
        <v>4661</v>
      </c>
      <c r="O47" s="177">
        <f>SUM(O48:O50)</f>
        <v>4650</v>
      </c>
      <c r="P47" s="162">
        <f>SUM(M47/AE47)</f>
        <v>14802.861685214626</v>
      </c>
      <c r="Q47" s="163">
        <f>SUM(M47/L47)</f>
        <v>2.3686084965657592</v>
      </c>
      <c r="R47" s="164">
        <f>SUM(R48:R50)</f>
        <v>168</v>
      </c>
      <c r="S47" s="164">
        <f>SUM(S48:S50)</f>
        <v>322</v>
      </c>
      <c r="V47" s="417"/>
      <c r="W47" s="380" t="s">
        <v>79</v>
      </c>
      <c r="X47" s="380"/>
      <c r="Y47" s="380"/>
      <c r="Z47" s="380"/>
      <c r="AA47" s="380"/>
      <c r="AB47" s="380"/>
      <c r="AC47" s="380"/>
      <c r="AD47" s="400"/>
      <c r="AE47" s="382">
        <f>SUM(AE48:AI50)</f>
        <v>0.629</v>
      </c>
      <c r="AF47" s="382"/>
      <c r="AG47" s="382"/>
      <c r="AH47" s="382"/>
      <c r="AI47" s="382"/>
      <c r="AJ47" s="401">
        <f>SUM(AJ48:AJ50)</f>
        <v>3763</v>
      </c>
      <c r="AK47" s="401">
        <f>SUM(AK48:AK50)</f>
        <v>8989</v>
      </c>
      <c r="AL47" s="401">
        <f>SUM(AL48:AL50)</f>
        <v>4519</v>
      </c>
      <c r="AM47" s="401">
        <f>SUM(AM48:AM50)</f>
        <v>4470</v>
      </c>
      <c r="AN47" s="423"/>
    </row>
    <row r="48" spans="3:40" ht="10.5" customHeight="1">
      <c r="C48" s="83"/>
      <c r="D48" s="83"/>
      <c r="E48" s="83"/>
      <c r="F48" s="83"/>
      <c r="G48" s="390" t="s">
        <v>25</v>
      </c>
      <c r="H48" s="390"/>
      <c r="I48" s="390"/>
      <c r="J48" s="390"/>
      <c r="L48" s="167">
        <v>1752</v>
      </c>
      <c r="M48" s="168">
        <f>SUM(N48:O48)</f>
        <v>3984</v>
      </c>
      <c r="N48" s="168">
        <v>2004</v>
      </c>
      <c r="O48" s="168">
        <v>1980</v>
      </c>
      <c r="P48" s="168">
        <f>SUM(M48/AE48)</f>
        <v>16739.495798319327</v>
      </c>
      <c r="Q48" s="169">
        <f>SUM(M48/L48)</f>
        <v>2.2739726027397262</v>
      </c>
      <c r="R48" s="170">
        <f aca="true" t="shared" si="14" ref="R48:S50">SUM(L48-AJ48)</f>
        <v>78</v>
      </c>
      <c r="S48" s="170">
        <f t="shared" si="14"/>
        <v>172</v>
      </c>
      <c r="T48" s="171"/>
      <c r="U48" s="72"/>
      <c r="V48" s="399"/>
      <c r="W48" s="403"/>
      <c r="X48" s="403"/>
      <c r="Y48" s="403"/>
      <c r="Z48" s="383" t="s">
        <v>25</v>
      </c>
      <c r="AA48" s="383"/>
      <c r="AB48" s="383"/>
      <c r="AC48" s="383"/>
      <c r="AD48" s="404"/>
      <c r="AE48" s="384">
        <v>0.238</v>
      </c>
      <c r="AF48" s="384"/>
      <c r="AG48" s="384"/>
      <c r="AH48" s="384"/>
      <c r="AI48" s="384"/>
      <c r="AJ48" s="414">
        <v>1674</v>
      </c>
      <c r="AK48" s="402">
        <f>SUM(AL48:AM48)</f>
        <v>3812</v>
      </c>
      <c r="AL48" s="414">
        <v>1903</v>
      </c>
      <c r="AM48" s="414">
        <v>1909</v>
      </c>
      <c r="AN48" s="399"/>
    </row>
    <row r="49" spans="3:40" ht="10.5" customHeight="1">
      <c r="C49" s="83"/>
      <c r="D49" s="83"/>
      <c r="E49" s="83"/>
      <c r="F49" s="83"/>
      <c r="G49" s="390" t="s">
        <v>26</v>
      </c>
      <c r="H49" s="390"/>
      <c r="I49" s="390"/>
      <c r="J49" s="390"/>
      <c r="L49" s="167">
        <v>781</v>
      </c>
      <c r="M49" s="168">
        <f>SUM(N49:O49)</f>
        <v>1858</v>
      </c>
      <c r="N49" s="168">
        <v>951</v>
      </c>
      <c r="O49" s="168">
        <v>907</v>
      </c>
      <c r="P49" s="168">
        <f>SUM(M49/AE49)</f>
        <v>11910.25641025641</v>
      </c>
      <c r="Q49" s="169">
        <f>SUM(M49/L49)</f>
        <v>2.379001280409731</v>
      </c>
      <c r="R49" s="170">
        <f t="shared" si="14"/>
        <v>71</v>
      </c>
      <c r="S49" s="170">
        <f t="shared" si="14"/>
        <v>197</v>
      </c>
      <c r="T49" s="171"/>
      <c r="U49" s="72"/>
      <c r="V49" s="399"/>
      <c r="W49" s="403"/>
      <c r="X49" s="403"/>
      <c r="Y49" s="403"/>
      <c r="Z49" s="383" t="s">
        <v>26</v>
      </c>
      <c r="AA49" s="383"/>
      <c r="AB49" s="383"/>
      <c r="AC49" s="383"/>
      <c r="AD49" s="404"/>
      <c r="AE49" s="384">
        <v>0.156</v>
      </c>
      <c r="AF49" s="384"/>
      <c r="AG49" s="384"/>
      <c r="AH49" s="384"/>
      <c r="AI49" s="384"/>
      <c r="AJ49" s="414">
        <v>710</v>
      </c>
      <c r="AK49" s="402">
        <f>SUM(AL49:AM49)</f>
        <v>1661</v>
      </c>
      <c r="AL49" s="414">
        <v>862</v>
      </c>
      <c r="AM49" s="414">
        <v>799</v>
      </c>
      <c r="AN49" s="399"/>
    </row>
    <row r="50" spans="3:40" ht="10.5" customHeight="1">
      <c r="C50" s="83"/>
      <c r="D50" s="83"/>
      <c r="E50" s="83"/>
      <c r="F50" s="83"/>
      <c r="G50" s="390" t="s">
        <v>30</v>
      </c>
      <c r="H50" s="390"/>
      <c r="I50" s="390"/>
      <c r="J50" s="390"/>
      <c r="L50" s="167">
        <v>1398</v>
      </c>
      <c r="M50" s="168">
        <f>SUM(N50:O50)</f>
        <v>3469</v>
      </c>
      <c r="N50" s="168">
        <v>1706</v>
      </c>
      <c r="O50" s="168">
        <v>1763</v>
      </c>
      <c r="P50" s="168">
        <f>SUM(M50/AE50)</f>
        <v>14761.702127659575</v>
      </c>
      <c r="Q50" s="169">
        <f>SUM(M50/L50)</f>
        <v>2.4814020028612305</v>
      </c>
      <c r="R50" s="170">
        <f t="shared" si="14"/>
        <v>19</v>
      </c>
      <c r="S50" s="170">
        <f t="shared" si="14"/>
        <v>-47</v>
      </c>
      <c r="T50" s="171"/>
      <c r="U50" s="72"/>
      <c r="V50" s="399"/>
      <c r="W50" s="403"/>
      <c r="X50" s="403"/>
      <c r="Y50" s="403"/>
      <c r="Z50" s="383" t="s">
        <v>30</v>
      </c>
      <c r="AA50" s="383"/>
      <c r="AB50" s="383"/>
      <c r="AC50" s="383"/>
      <c r="AD50" s="404"/>
      <c r="AE50" s="384">
        <v>0.235</v>
      </c>
      <c r="AF50" s="384"/>
      <c r="AG50" s="384"/>
      <c r="AH50" s="384"/>
      <c r="AI50" s="384"/>
      <c r="AJ50" s="414">
        <v>1379</v>
      </c>
      <c r="AK50" s="402">
        <f>SUM(AL50:AM50)</f>
        <v>3516</v>
      </c>
      <c r="AL50" s="414">
        <v>1754</v>
      </c>
      <c r="AM50" s="414">
        <v>1762</v>
      </c>
      <c r="AN50" s="399"/>
    </row>
    <row r="51" spans="2:40" ht="8.25" customHeight="1"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161"/>
      <c r="M51" s="173"/>
      <c r="N51" s="177"/>
      <c r="O51" s="177"/>
      <c r="P51" s="173"/>
      <c r="Q51" s="174"/>
      <c r="R51" s="175"/>
      <c r="S51" s="175"/>
      <c r="V51" s="399"/>
      <c r="W51" s="399"/>
      <c r="X51" s="399"/>
      <c r="Y51" s="399"/>
      <c r="Z51" s="399"/>
      <c r="AA51" s="399"/>
      <c r="AB51" s="399"/>
      <c r="AC51" s="399"/>
      <c r="AD51" s="399"/>
      <c r="AE51" s="399"/>
      <c r="AF51" s="399"/>
      <c r="AG51" s="399"/>
      <c r="AH51" s="399"/>
      <c r="AI51" s="399"/>
      <c r="AJ51" s="402"/>
      <c r="AK51" s="402"/>
      <c r="AL51" s="402"/>
      <c r="AM51" s="402"/>
      <c r="AN51" s="422"/>
    </row>
    <row r="52" spans="2:40" s="77" customFormat="1" ht="10.5" customHeight="1">
      <c r="B52" s="78"/>
      <c r="C52" s="391" t="s">
        <v>80</v>
      </c>
      <c r="D52" s="391"/>
      <c r="E52" s="391"/>
      <c r="F52" s="391"/>
      <c r="G52" s="391"/>
      <c r="H52" s="391"/>
      <c r="I52" s="391"/>
      <c r="J52" s="391"/>
      <c r="K52" s="78"/>
      <c r="L52" s="161">
        <f>SUM(L53:L60)</f>
        <v>12612</v>
      </c>
      <c r="M52" s="177">
        <f>SUM(M53:M60)</f>
        <v>25155</v>
      </c>
      <c r="N52" s="177">
        <f>SUM(N53:N60)</f>
        <v>12264</v>
      </c>
      <c r="O52" s="177">
        <f>SUM(O53:O60)</f>
        <v>12891</v>
      </c>
      <c r="P52" s="162">
        <f aca="true" t="shared" si="15" ref="P52:P60">SUM(M52/AE52)</f>
        <v>12993.285123966942</v>
      </c>
      <c r="Q52" s="163">
        <f aca="true" t="shared" si="16" ref="Q52:Q60">SUM(M52/L52)</f>
        <v>1.9945290199809704</v>
      </c>
      <c r="R52" s="164">
        <f>SUM(R53:R60)</f>
        <v>447</v>
      </c>
      <c r="S52" s="164">
        <f>SUM(S53:S60)</f>
        <v>538</v>
      </c>
      <c r="V52" s="417"/>
      <c r="W52" s="380" t="s">
        <v>80</v>
      </c>
      <c r="X52" s="380"/>
      <c r="Y52" s="380"/>
      <c r="Z52" s="380"/>
      <c r="AA52" s="380"/>
      <c r="AB52" s="380"/>
      <c r="AC52" s="380"/>
      <c r="AD52" s="400"/>
      <c r="AE52" s="382">
        <f>SUM(AE53:AI60)</f>
        <v>1.9360000000000002</v>
      </c>
      <c r="AF52" s="382"/>
      <c r="AG52" s="382"/>
      <c r="AH52" s="382"/>
      <c r="AI52" s="382"/>
      <c r="AJ52" s="401">
        <f>SUM(AJ53:AJ60)</f>
        <v>12165</v>
      </c>
      <c r="AK52" s="401">
        <f>SUM(AK53:AK60)</f>
        <v>24617</v>
      </c>
      <c r="AL52" s="401">
        <f>SUM(AL53:AL60)</f>
        <v>12080</v>
      </c>
      <c r="AM52" s="401">
        <f>SUM(AM53:AM60)</f>
        <v>12537</v>
      </c>
      <c r="AN52" s="423"/>
    </row>
    <row r="53" spans="3:40" ht="10.5" customHeight="1">
      <c r="C53" s="83"/>
      <c r="D53" s="83"/>
      <c r="E53" s="83"/>
      <c r="F53" s="83"/>
      <c r="G53" s="390" t="s">
        <v>25</v>
      </c>
      <c r="H53" s="390"/>
      <c r="I53" s="390"/>
      <c r="J53" s="390"/>
      <c r="L53" s="167">
        <v>1615</v>
      </c>
      <c r="M53" s="168">
        <f aca="true" t="shared" si="17" ref="M53:M60">SUM(N53:O53)</f>
        <v>3049</v>
      </c>
      <c r="N53" s="168">
        <v>1382</v>
      </c>
      <c r="O53" s="168">
        <v>1667</v>
      </c>
      <c r="P53" s="168">
        <f t="shared" si="15"/>
        <v>12864.978902953588</v>
      </c>
      <c r="Q53" s="169">
        <f t="shared" si="16"/>
        <v>1.8879256965944273</v>
      </c>
      <c r="R53" s="170">
        <f aca="true" t="shared" si="18" ref="R53:S60">SUM(L53-AJ53)</f>
        <v>-17</v>
      </c>
      <c r="S53" s="170">
        <f t="shared" si="18"/>
        <v>-101</v>
      </c>
      <c r="T53" s="171"/>
      <c r="U53" s="72"/>
      <c r="V53" s="399"/>
      <c r="W53" s="403"/>
      <c r="X53" s="403"/>
      <c r="Y53" s="403"/>
      <c r="Z53" s="383" t="s">
        <v>25</v>
      </c>
      <c r="AA53" s="383"/>
      <c r="AB53" s="383"/>
      <c r="AC53" s="383"/>
      <c r="AD53" s="404"/>
      <c r="AE53" s="384">
        <v>0.237</v>
      </c>
      <c r="AF53" s="384"/>
      <c r="AG53" s="384"/>
      <c r="AH53" s="384"/>
      <c r="AI53" s="384"/>
      <c r="AJ53" s="414">
        <v>1632</v>
      </c>
      <c r="AK53" s="402">
        <f aca="true" t="shared" si="19" ref="AK53:AK60">SUM(AL53:AM53)</f>
        <v>3150</v>
      </c>
      <c r="AL53" s="414">
        <v>1450</v>
      </c>
      <c r="AM53" s="414">
        <v>1700</v>
      </c>
      <c r="AN53" s="399"/>
    </row>
    <row r="54" spans="3:40" ht="10.5" customHeight="1">
      <c r="C54" s="83"/>
      <c r="D54" s="83"/>
      <c r="E54" s="83"/>
      <c r="F54" s="83"/>
      <c r="G54" s="390" t="s">
        <v>26</v>
      </c>
      <c r="H54" s="390"/>
      <c r="I54" s="390"/>
      <c r="J54" s="390"/>
      <c r="L54" s="167">
        <v>1987</v>
      </c>
      <c r="M54" s="168">
        <f t="shared" si="17"/>
        <v>4194</v>
      </c>
      <c r="N54" s="168">
        <v>2016</v>
      </c>
      <c r="O54" s="168">
        <v>2178</v>
      </c>
      <c r="P54" s="168">
        <f t="shared" si="15"/>
        <v>15195.652173913042</v>
      </c>
      <c r="Q54" s="169">
        <f t="shared" si="16"/>
        <v>2.1107196779063915</v>
      </c>
      <c r="R54" s="170">
        <f t="shared" si="18"/>
        <v>2</v>
      </c>
      <c r="S54" s="170">
        <f t="shared" si="18"/>
        <v>10</v>
      </c>
      <c r="T54" s="171"/>
      <c r="U54" s="72"/>
      <c r="V54" s="399"/>
      <c r="W54" s="403"/>
      <c r="X54" s="403"/>
      <c r="Y54" s="403"/>
      <c r="Z54" s="383" t="s">
        <v>26</v>
      </c>
      <c r="AA54" s="383"/>
      <c r="AB54" s="383"/>
      <c r="AC54" s="383"/>
      <c r="AD54" s="404"/>
      <c r="AE54" s="384">
        <v>0.276</v>
      </c>
      <c r="AF54" s="384"/>
      <c r="AG54" s="384"/>
      <c r="AH54" s="384"/>
      <c r="AI54" s="384"/>
      <c r="AJ54" s="414">
        <v>1985</v>
      </c>
      <c r="AK54" s="402">
        <f t="shared" si="19"/>
        <v>4184</v>
      </c>
      <c r="AL54" s="414">
        <v>2041</v>
      </c>
      <c r="AM54" s="414">
        <v>2143</v>
      </c>
      <c r="AN54" s="399"/>
    </row>
    <row r="55" spans="3:40" ht="10.5" customHeight="1">
      <c r="C55" s="83"/>
      <c r="D55" s="83"/>
      <c r="E55" s="83"/>
      <c r="F55" s="83"/>
      <c r="G55" s="390" t="s">
        <v>30</v>
      </c>
      <c r="H55" s="390"/>
      <c r="I55" s="390"/>
      <c r="J55" s="390"/>
      <c r="L55" s="167">
        <v>1440</v>
      </c>
      <c r="M55" s="168">
        <f t="shared" si="17"/>
        <v>2485</v>
      </c>
      <c r="N55" s="168">
        <v>1217</v>
      </c>
      <c r="O55" s="168">
        <v>1268</v>
      </c>
      <c r="P55" s="168">
        <f t="shared" si="15"/>
        <v>15245.398773006134</v>
      </c>
      <c r="Q55" s="169">
        <f t="shared" si="16"/>
        <v>1.7256944444444444</v>
      </c>
      <c r="R55" s="170">
        <f t="shared" si="18"/>
        <v>43</v>
      </c>
      <c r="S55" s="170">
        <f t="shared" si="18"/>
        <v>-31</v>
      </c>
      <c r="T55" s="171"/>
      <c r="U55" s="72"/>
      <c r="V55" s="399"/>
      <c r="W55" s="403"/>
      <c r="X55" s="403"/>
      <c r="Y55" s="403"/>
      <c r="Z55" s="383" t="s">
        <v>30</v>
      </c>
      <c r="AA55" s="383"/>
      <c r="AB55" s="383"/>
      <c r="AC55" s="383"/>
      <c r="AD55" s="404"/>
      <c r="AE55" s="384">
        <v>0.163</v>
      </c>
      <c r="AF55" s="384"/>
      <c r="AG55" s="384"/>
      <c r="AH55" s="384"/>
      <c r="AI55" s="384"/>
      <c r="AJ55" s="414">
        <v>1397</v>
      </c>
      <c r="AK55" s="402">
        <f t="shared" si="19"/>
        <v>2516</v>
      </c>
      <c r="AL55" s="414">
        <v>1226</v>
      </c>
      <c r="AM55" s="414">
        <v>1290</v>
      </c>
      <c r="AN55" s="399"/>
    </row>
    <row r="56" spans="3:40" ht="10.5" customHeight="1">
      <c r="C56" s="83"/>
      <c r="D56" s="83"/>
      <c r="E56" s="83"/>
      <c r="F56" s="83"/>
      <c r="G56" s="390" t="s">
        <v>33</v>
      </c>
      <c r="H56" s="390"/>
      <c r="I56" s="390"/>
      <c r="J56" s="390"/>
      <c r="L56" s="167">
        <v>1353</v>
      </c>
      <c r="M56" s="168">
        <f t="shared" si="17"/>
        <v>2739</v>
      </c>
      <c r="N56" s="168">
        <v>1355</v>
      </c>
      <c r="O56" s="168">
        <v>1384</v>
      </c>
      <c r="P56" s="168">
        <f t="shared" si="15"/>
        <v>13974.489795918367</v>
      </c>
      <c r="Q56" s="169">
        <f t="shared" si="16"/>
        <v>2.024390243902439</v>
      </c>
      <c r="R56" s="170">
        <f t="shared" si="18"/>
        <v>21</v>
      </c>
      <c r="S56" s="170">
        <f t="shared" si="18"/>
        <v>9</v>
      </c>
      <c r="T56" s="171"/>
      <c r="U56" s="72"/>
      <c r="V56" s="399"/>
      <c r="W56" s="403"/>
      <c r="X56" s="403"/>
      <c r="Y56" s="403"/>
      <c r="Z56" s="383" t="s">
        <v>33</v>
      </c>
      <c r="AA56" s="383"/>
      <c r="AB56" s="383"/>
      <c r="AC56" s="383"/>
      <c r="AD56" s="404"/>
      <c r="AE56" s="384">
        <v>0.196</v>
      </c>
      <c r="AF56" s="384"/>
      <c r="AG56" s="384"/>
      <c r="AH56" s="384"/>
      <c r="AI56" s="384"/>
      <c r="AJ56" s="414">
        <v>1332</v>
      </c>
      <c r="AK56" s="402">
        <f t="shared" si="19"/>
        <v>2730</v>
      </c>
      <c r="AL56" s="414">
        <v>1357</v>
      </c>
      <c r="AM56" s="414">
        <v>1373</v>
      </c>
      <c r="AN56" s="399"/>
    </row>
    <row r="57" spans="3:40" ht="10.5" customHeight="1">
      <c r="C57" s="83"/>
      <c r="D57" s="83"/>
      <c r="E57" s="83"/>
      <c r="F57" s="83"/>
      <c r="G57" s="390" t="s">
        <v>36</v>
      </c>
      <c r="H57" s="390"/>
      <c r="I57" s="390"/>
      <c r="J57" s="390"/>
      <c r="L57" s="167">
        <v>767</v>
      </c>
      <c r="M57" s="168">
        <f t="shared" si="17"/>
        <v>1555</v>
      </c>
      <c r="N57" s="168">
        <v>786</v>
      </c>
      <c r="O57" s="168">
        <v>769</v>
      </c>
      <c r="P57" s="168">
        <f t="shared" si="15"/>
        <v>5149.0066225165565</v>
      </c>
      <c r="Q57" s="169">
        <f t="shared" si="16"/>
        <v>2.0273794002607564</v>
      </c>
      <c r="R57" s="170">
        <f t="shared" si="18"/>
        <v>49</v>
      </c>
      <c r="S57" s="170">
        <f t="shared" si="18"/>
        <v>75</v>
      </c>
      <c r="T57" s="171"/>
      <c r="U57" s="72"/>
      <c r="V57" s="399"/>
      <c r="W57" s="403"/>
      <c r="X57" s="403"/>
      <c r="Y57" s="403"/>
      <c r="Z57" s="383" t="s">
        <v>36</v>
      </c>
      <c r="AA57" s="383"/>
      <c r="AB57" s="383"/>
      <c r="AC57" s="383"/>
      <c r="AD57" s="404"/>
      <c r="AE57" s="384">
        <v>0.302</v>
      </c>
      <c r="AF57" s="384"/>
      <c r="AG57" s="384"/>
      <c r="AH57" s="384"/>
      <c r="AI57" s="384"/>
      <c r="AJ57" s="414">
        <v>718</v>
      </c>
      <c r="AK57" s="402">
        <f t="shared" si="19"/>
        <v>1480</v>
      </c>
      <c r="AL57" s="414">
        <v>761</v>
      </c>
      <c r="AM57" s="414">
        <v>719</v>
      </c>
      <c r="AN57" s="399"/>
    </row>
    <row r="58" spans="3:40" ht="10.5" customHeight="1">
      <c r="C58" s="83"/>
      <c r="D58" s="83"/>
      <c r="E58" s="83"/>
      <c r="F58" s="83"/>
      <c r="G58" s="390" t="s">
        <v>37</v>
      </c>
      <c r="H58" s="390"/>
      <c r="I58" s="390"/>
      <c r="J58" s="390"/>
      <c r="L58" s="167">
        <v>1336</v>
      </c>
      <c r="M58" s="168">
        <f t="shared" si="17"/>
        <v>2651</v>
      </c>
      <c r="N58" s="168">
        <v>1310</v>
      </c>
      <c r="O58" s="168">
        <v>1341</v>
      </c>
      <c r="P58" s="168">
        <f t="shared" si="15"/>
        <v>12745.192307692309</v>
      </c>
      <c r="Q58" s="169">
        <f t="shared" si="16"/>
        <v>1.9842814371257484</v>
      </c>
      <c r="R58" s="170">
        <f t="shared" si="18"/>
        <v>98</v>
      </c>
      <c r="S58" s="170">
        <f t="shared" si="18"/>
        <v>153</v>
      </c>
      <c r="T58" s="171"/>
      <c r="U58" s="72"/>
      <c r="V58" s="399"/>
      <c r="W58" s="403"/>
      <c r="X58" s="403"/>
      <c r="Y58" s="403"/>
      <c r="Z58" s="383" t="s">
        <v>37</v>
      </c>
      <c r="AA58" s="383"/>
      <c r="AB58" s="383"/>
      <c r="AC58" s="383"/>
      <c r="AD58" s="404"/>
      <c r="AE58" s="384">
        <v>0.208</v>
      </c>
      <c r="AF58" s="384"/>
      <c r="AG58" s="384"/>
      <c r="AH58" s="384"/>
      <c r="AI58" s="384"/>
      <c r="AJ58" s="414">
        <v>1238</v>
      </c>
      <c r="AK58" s="402">
        <f t="shared" si="19"/>
        <v>2498</v>
      </c>
      <c r="AL58" s="414">
        <v>1243</v>
      </c>
      <c r="AM58" s="414">
        <v>1255</v>
      </c>
      <c r="AN58" s="399"/>
    </row>
    <row r="59" spans="3:40" ht="10.5" customHeight="1">
      <c r="C59" s="83"/>
      <c r="D59" s="83"/>
      <c r="E59" s="83"/>
      <c r="F59" s="83"/>
      <c r="G59" s="390" t="s">
        <v>68</v>
      </c>
      <c r="H59" s="390"/>
      <c r="I59" s="390"/>
      <c r="J59" s="390"/>
      <c r="L59" s="167">
        <v>1935</v>
      </c>
      <c r="M59" s="168">
        <f t="shared" si="17"/>
        <v>3897</v>
      </c>
      <c r="N59" s="168">
        <v>1975</v>
      </c>
      <c r="O59" s="168">
        <v>1922</v>
      </c>
      <c r="P59" s="168">
        <f t="shared" si="15"/>
        <v>15713.709677419354</v>
      </c>
      <c r="Q59" s="169">
        <f t="shared" si="16"/>
        <v>2.013953488372093</v>
      </c>
      <c r="R59" s="170">
        <f t="shared" si="18"/>
        <v>139</v>
      </c>
      <c r="S59" s="170">
        <f t="shared" si="18"/>
        <v>240</v>
      </c>
      <c r="T59" s="171"/>
      <c r="U59" s="72"/>
      <c r="V59" s="399"/>
      <c r="W59" s="403"/>
      <c r="X59" s="403"/>
      <c r="Y59" s="403"/>
      <c r="Z59" s="383" t="s">
        <v>68</v>
      </c>
      <c r="AA59" s="383"/>
      <c r="AB59" s="383"/>
      <c r="AC59" s="383"/>
      <c r="AD59" s="404"/>
      <c r="AE59" s="384">
        <v>0.248</v>
      </c>
      <c r="AF59" s="384"/>
      <c r="AG59" s="384"/>
      <c r="AH59" s="384"/>
      <c r="AI59" s="384"/>
      <c r="AJ59" s="414">
        <v>1796</v>
      </c>
      <c r="AK59" s="402">
        <f t="shared" si="19"/>
        <v>3657</v>
      </c>
      <c r="AL59" s="414">
        <v>1863</v>
      </c>
      <c r="AM59" s="414">
        <v>1794</v>
      </c>
      <c r="AN59" s="399"/>
    </row>
    <row r="60" spans="3:40" ht="10.5" customHeight="1">
      <c r="C60" s="83"/>
      <c r="D60" s="83"/>
      <c r="E60" s="83"/>
      <c r="F60" s="83"/>
      <c r="G60" s="390" t="s">
        <v>69</v>
      </c>
      <c r="H60" s="390"/>
      <c r="I60" s="390"/>
      <c r="J60" s="390"/>
      <c r="L60" s="167">
        <v>2179</v>
      </c>
      <c r="M60" s="168">
        <f t="shared" si="17"/>
        <v>4585</v>
      </c>
      <c r="N60" s="168">
        <v>2223</v>
      </c>
      <c r="O60" s="168">
        <v>2362</v>
      </c>
      <c r="P60" s="168">
        <f t="shared" si="15"/>
        <v>14983.660130718954</v>
      </c>
      <c r="Q60" s="169">
        <f t="shared" si="16"/>
        <v>2.104176227627352</v>
      </c>
      <c r="R60" s="170">
        <f t="shared" si="18"/>
        <v>112</v>
      </c>
      <c r="S60" s="170">
        <f t="shared" si="18"/>
        <v>183</v>
      </c>
      <c r="T60" s="171"/>
      <c r="U60" s="72"/>
      <c r="V60" s="399"/>
      <c r="W60" s="403"/>
      <c r="X60" s="403"/>
      <c r="Y60" s="403"/>
      <c r="Z60" s="383" t="s">
        <v>69</v>
      </c>
      <c r="AA60" s="383"/>
      <c r="AB60" s="383"/>
      <c r="AC60" s="383"/>
      <c r="AD60" s="404"/>
      <c r="AE60" s="384">
        <v>0.306</v>
      </c>
      <c r="AF60" s="384"/>
      <c r="AG60" s="384"/>
      <c r="AH60" s="384"/>
      <c r="AI60" s="384"/>
      <c r="AJ60" s="414">
        <v>2067</v>
      </c>
      <c r="AK60" s="402">
        <f t="shared" si="19"/>
        <v>4402</v>
      </c>
      <c r="AL60" s="414">
        <v>2139</v>
      </c>
      <c r="AM60" s="414">
        <v>2263</v>
      </c>
      <c r="AN60" s="399"/>
    </row>
    <row r="61" spans="3:40" ht="8.25" customHeight="1">
      <c r="C61" s="83"/>
      <c r="D61" s="83"/>
      <c r="E61" s="83"/>
      <c r="F61" s="83"/>
      <c r="G61" s="83"/>
      <c r="H61" s="83"/>
      <c r="I61" s="83"/>
      <c r="J61" s="83"/>
      <c r="L61" s="161"/>
      <c r="M61" s="173"/>
      <c r="N61" s="177"/>
      <c r="O61" s="177"/>
      <c r="P61" s="168"/>
      <c r="Q61" s="169"/>
      <c r="R61" s="170"/>
      <c r="S61" s="170"/>
      <c r="V61" s="399"/>
      <c r="W61" s="399"/>
      <c r="X61" s="399"/>
      <c r="Y61" s="399"/>
      <c r="Z61" s="399"/>
      <c r="AA61" s="399"/>
      <c r="AB61" s="399"/>
      <c r="AC61" s="399"/>
      <c r="AD61" s="399"/>
      <c r="AE61" s="399"/>
      <c r="AF61" s="399"/>
      <c r="AG61" s="399"/>
      <c r="AH61" s="399"/>
      <c r="AI61" s="399"/>
      <c r="AJ61" s="402"/>
      <c r="AK61" s="402"/>
      <c r="AL61" s="402"/>
      <c r="AM61" s="402"/>
      <c r="AN61" s="422"/>
    </row>
    <row r="62" spans="3:40" s="77" customFormat="1" ht="10.5" customHeight="1">
      <c r="C62" s="391" t="s">
        <v>81</v>
      </c>
      <c r="D62" s="391"/>
      <c r="E62" s="391"/>
      <c r="F62" s="391"/>
      <c r="G62" s="391"/>
      <c r="H62" s="391"/>
      <c r="I62" s="391"/>
      <c r="J62" s="391"/>
      <c r="L62" s="161">
        <f>SUM(L63:L70)</f>
        <v>12966</v>
      </c>
      <c r="M62" s="177">
        <f>SUM(M63:M70)</f>
        <v>29350</v>
      </c>
      <c r="N62" s="177">
        <f>SUM(N63:N70)</f>
        <v>14552</v>
      </c>
      <c r="O62" s="177">
        <f>SUM(O63:O70)</f>
        <v>14798</v>
      </c>
      <c r="P62" s="162">
        <f aca="true" t="shared" si="20" ref="P62:P70">SUM(M62/AE62)</f>
        <v>13073.49665924276</v>
      </c>
      <c r="Q62" s="163">
        <f aca="true" t="shared" si="21" ref="Q62:Q70">SUM(M62/L62)</f>
        <v>2.263612525065556</v>
      </c>
      <c r="R62" s="164">
        <f>SUM(R63:R70)</f>
        <v>423</v>
      </c>
      <c r="S62" s="164">
        <f>SUM(S63:S70)</f>
        <v>645</v>
      </c>
      <c r="V62" s="417"/>
      <c r="W62" s="380" t="s">
        <v>81</v>
      </c>
      <c r="X62" s="380"/>
      <c r="Y62" s="380"/>
      <c r="Z62" s="380"/>
      <c r="AA62" s="380"/>
      <c r="AB62" s="380"/>
      <c r="AC62" s="380"/>
      <c r="AD62" s="400"/>
      <c r="AE62" s="382">
        <f>SUM(AE63:AI70)</f>
        <v>2.245</v>
      </c>
      <c r="AF62" s="382"/>
      <c r="AG62" s="382"/>
      <c r="AH62" s="382"/>
      <c r="AI62" s="382"/>
      <c r="AJ62" s="401">
        <f>SUM(AJ63:AJ70)</f>
        <v>12543</v>
      </c>
      <c r="AK62" s="401">
        <f>SUM(AK63:AK70)</f>
        <v>28705</v>
      </c>
      <c r="AL62" s="401">
        <f>SUM(AL63:AL70)</f>
        <v>14276</v>
      </c>
      <c r="AM62" s="401">
        <f>SUM(AM63:AM70)</f>
        <v>14429</v>
      </c>
      <c r="AN62" s="423"/>
    </row>
    <row r="63" spans="3:40" ht="10.5" customHeight="1">
      <c r="C63" s="83"/>
      <c r="D63" s="83"/>
      <c r="E63" s="83"/>
      <c r="F63" s="83"/>
      <c r="G63" s="390" t="s">
        <v>25</v>
      </c>
      <c r="H63" s="390"/>
      <c r="I63" s="390"/>
      <c r="J63" s="390"/>
      <c r="L63" s="167">
        <v>644</v>
      </c>
      <c r="M63" s="168">
        <f aca="true" t="shared" si="22" ref="M63:M70">SUM(N63:O63)</f>
        <v>1521</v>
      </c>
      <c r="N63" s="168">
        <v>758</v>
      </c>
      <c r="O63" s="168">
        <v>763</v>
      </c>
      <c r="P63" s="168">
        <f t="shared" si="20"/>
        <v>4144.41416893733</v>
      </c>
      <c r="Q63" s="169">
        <f t="shared" si="21"/>
        <v>2.361801242236025</v>
      </c>
      <c r="R63" s="170">
        <f aca="true" t="shared" si="23" ref="R63:S70">SUM(L63-AJ63)</f>
        <v>16</v>
      </c>
      <c r="S63" s="170">
        <f t="shared" si="23"/>
        <v>-10</v>
      </c>
      <c r="T63" s="171"/>
      <c r="U63" s="72"/>
      <c r="V63" s="399"/>
      <c r="W63" s="403"/>
      <c r="X63" s="403"/>
      <c r="Y63" s="403"/>
      <c r="Z63" s="383" t="s">
        <v>25</v>
      </c>
      <c r="AA63" s="383"/>
      <c r="AB63" s="383"/>
      <c r="AC63" s="383"/>
      <c r="AD63" s="404"/>
      <c r="AE63" s="384">
        <v>0.367</v>
      </c>
      <c r="AF63" s="384"/>
      <c r="AG63" s="384"/>
      <c r="AH63" s="384"/>
      <c r="AI63" s="384"/>
      <c r="AJ63" s="414">
        <v>628</v>
      </c>
      <c r="AK63" s="402">
        <f aca="true" t="shared" si="24" ref="AK63:AK70">SUM(AL63:AM63)</f>
        <v>1531</v>
      </c>
      <c r="AL63" s="414">
        <v>760</v>
      </c>
      <c r="AM63" s="414">
        <v>771</v>
      </c>
      <c r="AN63" s="399"/>
    </row>
    <row r="64" spans="3:40" ht="10.5" customHeight="1">
      <c r="C64" s="83"/>
      <c r="D64" s="83"/>
      <c r="E64" s="83"/>
      <c r="F64" s="83"/>
      <c r="G64" s="390" t="s">
        <v>26</v>
      </c>
      <c r="H64" s="390"/>
      <c r="I64" s="390"/>
      <c r="J64" s="390"/>
      <c r="L64" s="167">
        <v>1882</v>
      </c>
      <c r="M64" s="168">
        <f t="shared" si="22"/>
        <v>4367</v>
      </c>
      <c r="N64" s="168">
        <v>2145</v>
      </c>
      <c r="O64" s="168">
        <v>2222</v>
      </c>
      <c r="P64" s="168">
        <f t="shared" si="20"/>
        <v>13907.64331210191</v>
      </c>
      <c r="Q64" s="169">
        <f t="shared" si="21"/>
        <v>2.320403825717322</v>
      </c>
      <c r="R64" s="170">
        <f t="shared" si="23"/>
        <v>10</v>
      </c>
      <c r="S64" s="170">
        <f t="shared" si="23"/>
        <v>-74</v>
      </c>
      <c r="T64" s="171"/>
      <c r="U64" s="72"/>
      <c r="V64" s="399"/>
      <c r="W64" s="403"/>
      <c r="X64" s="403"/>
      <c r="Y64" s="403"/>
      <c r="Z64" s="383" t="s">
        <v>26</v>
      </c>
      <c r="AA64" s="383"/>
      <c r="AB64" s="383"/>
      <c r="AC64" s="383"/>
      <c r="AD64" s="404"/>
      <c r="AE64" s="384">
        <v>0.314</v>
      </c>
      <c r="AF64" s="384"/>
      <c r="AG64" s="384"/>
      <c r="AH64" s="384"/>
      <c r="AI64" s="384"/>
      <c r="AJ64" s="414">
        <v>1872</v>
      </c>
      <c r="AK64" s="402">
        <f t="shared" si="24"/>
        <v>4441</v>
      </c>
      <c r="AL64" s="414">
        <v>2196</v>
      </c>
      <c r="AM64" s="414">
        <v>2245</v>
      </c>
      <c r="AN64" s="399"/>
    </row>
    <row r="65" spans="3:40" ht="10.5" customHeight="1">
      <c r="C65" s="83"/>
      <c r="D65" s="83"/>
      <c r="E65" s="83"/>
      <c r="F65" s="83"/>
      <c r="G65" s="390" t="s">
        <v>30</v>
      </c>
      <c r="H65" s="390"/>
      <c r="I65" s="390"/>
      <c r="J65" s="390"/>
      <c r="L65" s="167">
        <v>2330</v>
      </c>
      <c r="M65" s="168">
        <f t="shared" si="22"/>
        <v>5197</v>
      </c>
      <c r="N65" s="168">
        <v>2626</v>
      </c>
      <c r="O65" s="168">
        <v>2571</v>
      </c>
      <c r="P65" s="168">
        <f t="shared" si="20"/>
        <v>16657.05128205128</v>
      </c>
      <c r="Q65" s="169">
        <f t="shared" si="21"/>
        <v>2.230472103004292</v>
      </c>
      <c r="R65" s="170">
        <f t="shared" si="23"/>
        <v>25</v>
      </c>
      <c r="S65" s="170">
        <f t="shared" si="23"/>
        <v>24</v>
      </c>
      <c r="T65" s="171"/>
      <c r="U65" s="72"/>
      <c r="V65" s="399"/>
      <c r="W65" s="403"/>
      <c r="X65" s="403"/>
      <c r="Y65" s="403"/>
      <c r="Z65" s="383" t="s">
        <v>30</v>
      </c>
      <c r="AA65" s="383"/>
      <c r="AB65" s="383"/>
      <c r="AC65" s="383"/>
      <c r="AD65" s="404"/>
      <c r="AE65" s="384">
        <v>0.312</v>
      </c>
      <c r="AF65" s="384"/>
      <c r="AG65" s="384"/>
      <c r="AH65" s="384"/>
      <c r="AI65" s="384"/>
      <c r="AJ65" s="414">
        <v>2305</v>
      </c>
      <c r="AK65" s="402">
        <f t="shared" si="24"/>
        <v>5173</v>
      </c>
      <c r="AL65" s="414">
        <v>2610</v>
      </c>
      <c r="AM65" s="414">
        <v>2563</v>
      </c>
      <c r="AN65" s="399"/>
    </row>
    <row r="66" spans="3:40" ht="10.5" customHeight="1">
      <c r="C66" s="83"/>
      <c r="D66" s="83"/>
      <c r="E66" s="83"/>
      <c r="F66" s="83"/>
      <c r="G66" s="390" t="s">
        <v>33</v>
      </c>
      <c r="H66" s="390"/>
      <c r="I66" s="390"/>
      <c r="J66" s="390"/>
      <c r="L66" s="167">
        <v>2118</v>
      </c>
      <c r="M66" s="168">
        <f t="shared" si="22"/>
        <v>4630</v>
      </c>
      <c r="N66" s="168">
        <v>2124</v>
      </c>
      <c r="O66" s="168">
        <v>2506</v>
      </c>
      <c r="P66" s="168">
        <f t="shared" si="20"/>
        <v>16245.614035087721</v>
      </c>
      <c r="Q66" s="169">
        <f t="shared" si="21"/>
        <v>2.186024551463645</v>
      </c>
      <c r="R66" s="170">
        <f t="shared" si="23"/>
        <v>5</v>
      </c>
      <c r="S66" s="170">
        <f t="shared" si="23"/>
        <v>-8</v>
      </c>
      <c r="T66" s="171"/>
      <c r="U66" s="72"/>
      <c r="V66" s="399"/>
      <c r="W66" s="403"/>
      <c r="X66" s="403"/>
      <c r="Y66" s="403"/>
      <c r="Z66" s="383" t="s">
        <v>33</v>
      </c>
      <c r="AA66" s="383"/>
      <c r="AB66" s="383"/>
      <c r="AC66" s="383"/>
      <c r="AD66" s="404"/>
      <c r="AE66" s="384">
        <v>0.285</v>
      </c>
      <c r="AF66" s="384"/>
      <c r="AG66" s="384"/>
      <c r="AH66" s="384"/>
      <c r="AI66" s="384"/>
      <c r="AJ66" s="414">
        <v>2113</v>
      </c>
      <c r="AK66" s="402">
        <f t="shared" si="24"/>
        <v>4638</v>
      </c>
      <c r="AL66" s="414">
        <v>2139</v>
      </c>
      <c r="AM66" s="414">
        <v>2499</v>
      </c>
      <c r="AN66" s="399"/>
    </row>
    <row r="67" spans="3:40" ht="10.5" customHeight="1">
      <c r="C67" s="83"/>
      <c r="D67" s="83"/>
      <c r="E67" s="83"/>
      <c r="F67" s="83"/>
      <c r="G67" s="390" t="s">
        <v>36</v>
      </c>
      <c r="H67" s="390"/>
      <c r="I67" s="390"/>
      <c r="J67" s="390"/>
      <c r="L67" s="167">
        <v>1567</v>
      </c>
      <c r="M67" s="168">
        <f t="shared" si="22"/>
        <v>3761</v>
      </c>
      <c r="N67" s="168">
        <v>1939</v>
      </c>
      <c r="O67" s="168">
        <v>1822</v>
      </c>
      <c r="P67" s="168">
        <f t="shared" si="20"/>
        <v>14409.961685823755</v>
      </c>
      <c r="Q67" s="169">
        <f t="shared" si="21"/>
        <v>2.4001276324186342</v>
      </c>
      <c r="R67" s="170">
        <f t="shared" si="23"/>
        <v>102</v>
      </c>
      <c r="S67" s="170">
        <f t="shared" si="23"/>
        <v>186</v>
      </c>
      <c r="T67" s="171"/>
      <c r="U67" s="72"/>
      <c r="V67" s="399"/>
      <c r="W67" s="403"/>
      <c r="X67" s="403"/>
      <c r="Y67" s="403"/>
      <c r="Z67" s="383" t="s">
        <v>36</v>
      </c>
      <c r="AA67" s="383"/>
      <c r="AB67" s="383"/>
      <c r="AC67" s="383"/>
      <c r="AD67" s="404"/>
      <c r="AE67" s="384">
        <v>0.261</v>
      </c>
      <c r="AF67" s="384"/>
      <c r="AG67" s="384"/>
      <c r="AH67" s="384"/>
      <c r="AI67" s="384"/>
      <c r="AJ67" s="414">
        <v>1465</v>
      </c>
      <c r="AK67" s="402">
        <f t="shared" si="24"/>
        <v>3575</v>
      </c>
      <c r="AL67" s="414">
        <v>1857</v>
      </c>
      <c r="AM67" s="414">
        <v>1718</v>
      </c>
      <c r="AN67" s="399"/>
    </row>
    <row r="68" spans="3:40" ht="10.5" customHeight="1">
      <c r="C68" s="83"/>
      <c r="D68" s="83"/>
      <c r="E68" s="83"/>
      <c r="F68" s="83"/>
      <c r="G68" s="390" t="s">
        <v>37</v>
      </c>
      <c r="H68" s="390"/>
      <c r="I68" s="390"/>
      <c r="J68" s="390"/>
      <c r="L68" s="167">
        <v>1123</v>
      </c>
      <c r="M68" s="168">
        <f t="shared" si="22"/>
        <v>2686</v>
      </c>
      <c r="N68" s="168">
        <v>1341</v>
      </c>
      <c r="O68" s="168">
        <v>1345</v>
      </c>
      <c r="P68" s="168">
        <f t="shared" si="20"/>
        <v>11991.071428571428</v>
      </c>
      <c r="Q68" s="169">
        <f t="shared" si="21"/>
        <v>2.391807658058771</v>
      </c>
      <c r="R68" s="170">
        <f t="shared" si="23"/>
        <v>41</v>
      </c>
      <c r="S68" s="170">
        <f t="shared" si="23"/>
        <v>57</v>
      </c>
      <c r="T68" s="171"/>
      <c r="U68" s="72"/>
      <c r="V68" s="399"/>
      <c r="W68" s="403"/>
      <c r="X68" s="403"/>
      <c r="Y68" s="403"/>
      <c r="Z68" s="383" t="s">
        <v>37</v>
      </c>
      <c r="AA68" s="383"/>
      <c r="AB68" s="383"/>
      <c r="AC68" s="383"/>
      <c r="AD68" s="404"/>
      <c r="AE68" s="384">
        <v>0.224</v>
      </c>
      <c r="AF68" s="384"/>
      <c r="AG68" s="384"/>
      <c r="AH68" s="384"/>
      <c r="AI68" s="384"/>
      <c r="AJ68" s="414">
        <v>1082</v>
      </c>
      <c r="AK68" s="402">
        <f t="shared" si="24"/>
        <v>2629</v>
      </c>
      <c r="AL68" s="414">
        <v>1303</v>
      </c>
      <c r="AM68" s="414">
        <v>1326</v>
      </c>
      <c r="AN68" s="399"/>
    </row>
    <row r="69" spans="3:40" ht="10.5" customHeight="1">
      <c r="C69" s="83"/>
      <c r="D69" s="83"/>
      <c r="E69" s="83"/>
      <c r="F69" s="83"/>
      <c r="G69" s="390" t="s">
        <v>68</v>
      </c>
      <c r="H69" s="390"/>
      <c r="I69" s="390"/>
      <c r="J69" s="390"/>
      <c r="L69" s="167">
        <v>1748</v>
      </c>
      <c r="M69" s="168">
        <f t="shared" si="22"/>
        <v>3564</v>
      </c>
      <c r="N69" s="168">
        <v>1796</v>
      </c>
      <c r="O69" s="168">
        <v>1768</v>
      </c>
      <c r="P69" s="168">
        <f t="shared" si="20"/>
        <v>15840</v>
      </c>
      <c r="Q69" s="169">
        <f t="shared" si="21"/>
        <v>2.0389016018306636</v>
      </c>
      <c r="R69" s="170">
        <f t="shared" si="23"/>
        <v>71</v>
      </c>
      <c r="S69" s="170">
        <f t="shared" si="23"/>
        <v>143</v>
      </c>
      <c r="T69" s="171"/>
      <c r="U69" s="72"/>
      <c r="V69" s="399"/>
      <c r="W69" s="403"/>
      <c r="X69" s="403"/>
      <c r="Y69" s="403"/>
      <c r="Z69" s="383" t="s">
        <v>68</v>
      </c>
      <c r="AA69" s="383"/>
      <c r="AB69" s="383"/>
      <c r="AC69" s="383"/>
      <c r="AD69" s="404"/>
      <c r="AE69" s="384">
        <v>0.225</v>
      </c>
      <c r="AF69" s="384"/>
      <c r="AG69" s="384"/>
      <c r="AH69" s="384"/>
      <c r="AI69" s="384"/>
      <c r="AJ69" s="414">
        <v>1677</v>
      </c>
      <c r="AK69" s="402">
        <f t="shared" si="24"/>
        <v>3421</v>
      </c>
      <c r="AL69" s="414">
        <v>1733</v>
      </c>
      <c r="AM69" s="414">
        <v>1688</v>
      </c>
      <c r="AN69" s="399"/>
    </row>
    <row r="70" spans="3:40" ht="10.5" customHeight="1">
      <c r="C70" s="83"/>
      <c r="D70" s="83"/>
      <c r="E70" s="83"/>
      <c r="F70" s="83"/>
      <c r="G70" s="390" t="s">
        <v>69</v>
      </c>
      <c r="H70" s="390"/>
      <c r="I70" s="390"/>
      <c r="J70" s="390"/>
      <c r="L70" s="167">
        <v>1554</v>
      </c>
      <c r="M70" s="168">
        <f t="shared" si="22"/>
        <v>3624</v>
      </c>
      <c r="N70" s="168">
        <v>1823</v>
      </c>
      <c r="O70" s="168">
        <v>1801</v>
      </c>
      <c r="P70" s="168">
        <f t="shared" si="20"/>
        <v>14101.167315175097</v>
      </c>
      <c r="Q70" s="169">
        <f t="shared" si="21"/>
        <v>2.332046332046332</v>
      </c>
      <c r="R70" s="170">
        <f t="shared" si="23"/>
        <v>153</v>
      </c>
      <c r="S70" s="170">
        <f t="shared" si="23"/>
        <v>327</v>
      </c>
      <c r="T70" s="171"/>
      <c r="U70" s="72"/>
      <c r="V70" s="399"/>
      <c r="W70" s="403"/>
      <c r="X70" s="403"/>
      <c r="Y70" s="403"/>
      <c r="Z70" s="383" t="s">
        <v>69</v>
      </c>
      <c r="AA70" s="383"/>
      <c r="AB70" s="383"/>
      <c r="AC70" s="383"/>
      <c r="AD70" s="404"/>
      <c r="AE70" s="384">
        <v>0.257</v>
      </c>
      <c r="AF70" s="384"/>
      <c r="AG70" s="384"/>
      <c r="AH70" s="384"/>
      <c r="AI70" s="384"/>
      <c r="AJ70" s="414">
        <v>1401</v>
      </c>
      <c r="AK70" s="402">
        <f t="shared" si="24"/>
        <v>3297</v>
      </c>
      <c r="AL70" s="414">
        <v>1678</v>
      </c>
      <c r="AM70" s="414">
        <v>1619</v>
      </c>
      <c r="AN70" s="399"/>
    </row>
    <row r="71" spans="3:40" ht="8.25" customHeight="1">
      <c r="C71" s="83"/>
      <c r="D71" s="83"/>
      <c r="E71" s="83"/>
      <c r="F71" s="83"/>
      <c r="G71" s="83"/>
      <c r="H71" s="83"/>
      <c r="I71" s="83"/>
      <c r="J71" s="83"/>
      <c r="L71" s="161"/>
      <c r="M71" s="173"/>
      <c r="N71" s="177"/>
      <c r="O71" s="177"/>
      <c r="P71" s="168"/>
      <c r="Q71" s="169"/>
      <c r="R71" s="170"/>
      <c r="S71" s="170"/>
      <c r="V71" s="399"/>
      <c r="W71" s="399"/>
      <c r="X71" s="399"/>
      <c r="Y71" s="399"/>
      <c r="Z71" s="399"/>
      <c r="AA71" s="399"/>
      <c r="AB71" s="399"/>
      <c r="AC71" s="399"/>
      <c r="AD71" s="399"/>
      <c r="AE71" s="399"/>
      <c r="AF71" s="399"/>
      <c r="AG71" s="399"/>
      <c r="AH71" s="399"/>
      <c r="AI71" s="399"/>
      <c r="AJ71" s="402"/>
      <c r="AK71" s="402"/>
      <c r="AL71" s="402"/>
      <c r="AM71" s="402"/>
      <c r="AN71" s="422"/>
    </row>
    <row r="72" spans="3:40" s="77" customFormat="1" ht="10.5" customHeight="1">
      <c r="C72" s="391" t="s">
        <v>82</v>
      </c>
      <c r="D72" s="391"/>
      <c r="E72" s="391"/>
      <c r="F72" s="391"/>
      <c r="G72" s="391"/>
      <c r="H72" s="391"/>
      <c r="I72" s="391"/>
      <c r="J72" s="391"/>
      <c r="L72" s="161">
        <f>SUM(L73:L76)</f>
        <v>9504</v>
      </c>
      <c r="M72" s="191">
        <f>SUM(M73:M76)</f>
        <v>18151</v>
      </c>
      <c r="N72" s="177">
        <f>SUM(N73:N76)</f>
        <v>9080</v>
      </c>
      <c r="O72" s="177">
        <f>SUM(O73:O76)</f>
        <v>9071</v>
      </c>
      <c r="P72" s="162">
        <f>SUM(M72/AE72)</f>
        <v>13465.133531157271</v>
      </c>
      <c r="Q72" s="163">
        <f>SUM(M72/L72)</f>
        <v>1.9098274410774412</v>
      </c>
      <c r="R72" s="164">
        <f>SUM(R73:R76)</f>
        <v>10</v>
      </c>
      <c r="S72" s="164">
        <f>SUM(S73:S76)</f>
        <v>-417</v>
      </c>
      <c r="V72" s="417"/>
      <c r="W72" s="380" t="s">
        <v>82</v>
      </c>
      <c r="X72" s="380"/>
      <c r="Y72" s="380"/>
      <c r="Z72" s="380"/>
      <c r="AA72" s="380"/>
      <c r="AB72" s="380"/>
      <c r="AC72" s="380"/>
      <c r="AD72" s="400"/>
      <c r="AE72" s="382">
        <f>SUM(AE73:AI76)</f>
        <v>1.3479999999999999</v>
      </c>
      <c r="AF72" s="382"/>
      <c r="AG72" s="382"/>
      <c r="AH72" s="382"/>
      <c r="AI72" s="382"/>
      <c r="AJ72" s="401">
        <f>SUM(AJ73:AJ76)</f>
        <v>9494</v>
      </c>
      <c r="AK72" s="424">
        <f>SUM(AK73:AK76)</f>
        <v>18568</v>
      </c>
      <c r="AL72" s="424">
        <f>SUM(AL73:AL76)</f>
        <v>9302</v>
      </c>
      <c r="AM72" s="424">
        <f>SUM(AM73:AM76)</f>
        <v>9266</v>
      </c>
      <c r="AN72" s="423"/>
    </row>
    <row r="73" spans="3:40" ht="10.5" customHeight="1">
      <c r="C73" s="83"/>
      <c r="D73" s="83"/>
      <c r="E73" s="83"/>
      <c r="F73" s="83"/>
      <c r="G73" s="390" t="s">
        <v>25</v>
      </c>
      <c r="H73" s="390"/>
      <c r="I73" s="390"/>
      <c r="J73" s="390"/>
      <c r="L73" s="167">
        <v>2834</v>
      </c>
      <c r="M73" s="168">
        <f>SUM(N73:O73)</f>
        <v>5064</v>
      </c>
      <c r="N73" s="168">
        <v>2543</v>
      </c>
      <c r="O73" s="168">
        <v>2521</v>
      </c>
      <c r="P73" s="168">
        <f>SUM(M73/AE73)</f>
        <v>14894.117647058822</v>
      </c>
      <c r="Q73" s="169">
        <f>SUM(M73/L73)</f>
        <v>1.7868736767819338</v>
      </c>
      <c r="R73" s="170">
        <f aca="true" t="shared" si="25" ref="R73:S76">SUM(L73-AJ73)</f>
        <v>-45</v>
      </c>
      <c r="S73" s="170">
        <f t="shared" si="25"/>
        <v>-180</v>
      </c>
      <c r="T73" s="171"/>
      <c r="U73" s="72"/>
      <c r="V73" s="399"/>
      <c r="W73" s="403"/>
      <c r="X73" s="403"/>
      <c r="Y73" s="403"/>
      <c r="Z73" s="383" t="s">
        <v>25</v>
      </c>
      <c r="AA73" s="383"/>
      <c r="AB73" s="383"/>
      <c r="AC73" s="383"/>
      <c r="AD73" s="404"/>
      <c r="AE73" s="384">
        <v>0.34</v>
      </c>
      <c r="AF73" s="384"/>
      <c r="AG73" s="384"/>
      <c r="AH73" s="384"/>
      <c r="AI73" s="384"/>
      <c r="AJ73" s="414">
        <v>2879</v>
      </c>
      <c r="AK73" s="402">
        <f>SUM(AL73:AM73)</f>
        <v>5244</v>
      </c>
      <c r="AL73" s="414">
        <v>2616</v>
      </c>
      <c r="AM73" s="414">
        <v>2628</v>
      </c>
      <c r="AN73" s="399"/>
    </row>
    <row r="74" spans="3:40" ht="10.5" customHeight="1">
      <c r="C74" s="83"/>
      <c r="D74" s="83"/>
      <c r="E74" s="83"/>
      <c r="F74" s="83"/>
      <c r="G74" s="390" t="s">
        <v>26</v>
      </c>
      <c r="H74" s="390"/>
      <c r="I74" s="390"/>
      <c r="J74" s="390"/>
      <c r="L74" s="167">
        <v>2036</v>
      </c>
      <c r="M74" s="168">
        <f>SUM(N74:O74)</f>
        <v>3889</v>
      </c>
      <c r="N74" s="168">
        <v>1927</v>
      </c>
      <c r="O74" s="168">
        <v>1962</v>
      </c>
      <c r="P74" s="168">
        <f>SUM(M74/AE74)</f>
        <v>12585.760517799354</v>
      </c>
      <c r="Q74" s="169">
        <f>SUM(M74/L74)</f>
        <v>1.9101178781925343</v>
      </c>
      <c r="R74" s="170">
        <f t="shared" si="25"/>
        <v>0</v>
      </c>
      <c r="S74" s="170">
        <f t="shared" si="25"/>
        <v>-100</v>
      </c>
      <c r="T74" s="171"/>
      <c r="U74" s="72"/>
      <c r="V74" s="399"/>
      <c r="W74" s="403"/>
      <c r="X74" s="403"/>
      <c r="Y74" s="403"/>
      <c r="Z74" s="383" t="s">
        <v>26</v>
      </c>
      <c r="AA74" s="383"/>
      <c r="AB74" s="383"/>
      <c r="AC74" s="383"/>
      <c r="AD74" s="404"/>
      <c r="AE74" s="384">
        <v>0.309</v>
      </c>
      <c r="AF74" s="384"/>
      <c r="AG74" s="384"/>
      <c r="AH74" s="384"/>
      <c r="AI74" s="384"/>
      <c r="AJ74" s="414">
        <v>2036</v>
      </c>
      <c r="AK74" s="402">
        <f>SUM(AL74:AM74)</f>
        <v>3989</v>
      </c>
      <c r="AL74" s="414">
        <v>1983</v>
      </c>
      <c r="AM74" s="414">
        <v>2006</v>
      </c>
      <c r="AN74" s="399"/>
    </row>
    <row r="75" spans="3:40" ht="10.5" customHeight="1">
      <c r="C75" s="83"/>
      <c r="D75" s="83"/>
      <c r="E75" s="83"/>
      <c r="F75" s="83"/>
      <c r="G75" s="390" t="s">
        <v>30</v>
      </c>
      <c r="H75" s="390"/>
      <c r="I75" s="390"/>
      <c r="J75" s="390"/>
      <c r="L75" s="167">
        <v>2319</v>
      </c>
      <c r="M75" s="168">
        <f>SUM(N75:O75)</f>
        <v>4806</v>
      </c>
      <c r="N75" s="168">
        <v>2404</v>
      </c>
      <c r="O75" s="168">
        <v>2402</v>
      </c>
      <c r="P75" s="168">
        <f>SUM(M75/AE75)</f>
        <v>13930.434782608696</v>
      </c>
      <c r="Q75" s="169">
        <f>SUM(M75/L75)</f>
        <v>2.072445019404916</v>
      </c>
      <c r="R75" s="170">
        <f t="shared" si="25"/>
        <v>18</v>
      </c>
      <c r="S75" s="170">
        <f t="shared" si="25"/>
        <v>-108</v>
      </c>
      <c r="T75" s="171"/>
      <c r="U75" s="72"/>
      <c r="V75" s="399"/>
      <c r="W75" s="403"/>
      <c r="X75" s="403"/>
      <c r="Y75" s="403"/>
      <c r="Z75" s="383" t="s">
        <v>30</v>
      </c>
      <c r="AA75" s="383"/>
      <c r="AB75" s="383"/>
      <c r="AC75" s="383"/>
      <c r="AD75" s="404"/>
      <c r="AE75" s="384">
        <v>0.345</v>
      </c>
      <c r="AF75" s="384"/>
      <c r="AG75" s="384"/>
      <c r="AH75" s="384"/>
      <c r="AI75" s="384"/>
      <c r="AJ75" s="414">
        <v>2301</v>
      </c>
      <c r="AK75" s="402">
        <f>SUM(AL75:AM75)</f>
        <v>4914</v>
      </c>
      <c r="AL75" s="414">
        <v>2477</v>
      </c>
      <c r="AM75" s="414">
        <v>2437</v>
      </c>
      <c r="AN75" s="399"/>
    </row>
    <row r="76" spans="3:40" ht="10.5" customHeight="1">
      <c r="C76" s="83"/>
      <c r="D76" s="83"/>
      <c r="E76" s="83"/>
      <c r="F76" s="83"/>
      <c r="G76" s="390" t="s">
        <v>33</v>
      </c>
      <c r="H76" s="390"/>
      <c r="I76" s="390"/>
      <c r="J76" s="390"/>
      <c r="L76" s="167">
        <v>2315</v>
      </c>
      <c r="M76" s="168">
        <f>SUM(N76:O76)</f>
        <v>4392</v>
      </c>
      <c r="N76" s="168">
        <v>2206</v>
      </c>
      <c r="O76" s="168">
        <v>2186</v>
      </c>
      <c r="P76" s="168">
        <f>SUM(M76/AE76)</f>
        <v>12406.77966101695</v>
      </c>
      <c r="Q76" s="169">
        <f>SUM(M76/L76)</f>
        <v>1.8971922246220303</v>
      </c>
      <c r="R76" s="170">
        <f t="shared" si="25"/>
        <v>37</v>
      </c>
      <c r="S76" s="170">
        <f t="shared" si="25"/>
        <v>-29</v>
      </c>
      <c r="T76" s="171"/>
      <c r="U76" s="72"/>
      <c r="V76" s="399"/>
      <c r="W76" s="403"/>
      <c r="X76" s="403"/>
      <c r="Y76" s="403"/>
      <c r="Z76" s="383" t="s">
        <v>33</v>
      </c>
      <c r="AA76" s="383"/>
      <c r="AB76" s="383"/>
      <c r="AC76" s="383"/>
      <c r="AD76" s="404"/>
      <c r="AE76" s="384">
        <v>0.354</v>
      </c>
      <c r="AF76" s="384"/>
      <c r="AG76" s="384"/>
      <c r="AH76" s="384"/>
      <c r="AI76" s="384"/>
      <c r="AJ76" s="414">
        <v>2278</v>
      </c>
      <c r="AK76" s="402">
        <f>SUM(AL76:AM76)</f>
        <v>4421</v>
      </c>
      <c r="AL76" s="414">
        <v>2226</v>
      </c>
      <c r="AM76" s="414">
        <v>2195</v>
      </c>
      <c r="AN76" s="399"/>
    </row>
    <row r="77" spans="12:40" ht="8.25" customHeight="1">
      <c r="L77" s="161"/>
      <c r="M77" s="173"/>
      <c r="N77" s="177"/>
      <c r="O77" s="177"/>
      <c r="P77" s="168"/>
      <c r="Q77" s="169"/>
      <c r="R77" s="170"/>
      <c r="S77" s="170"/>
      <c r="V77" s="399"/>
      <c r="W77" s="399"/>
      <c r="X77" s="399"/>
      <c r="Y77" s="399"/>
      <c r="Z77" s="399"/>
      <c r="AA77" s="399"/>
      <c r="AB77" s="399"/>
      <c r="AC77" s="399"/>
      <c r="AD77" s="399"/>
      <c r="AE77" s="399"/>
      <c r="AF77" s="399"/>
      <c r="AG77" s="399"/>
      <c r="AH77" s="399"/>
      <c r="AI77" s="399"/>
      <c r="AJ77" s="402"/>
      <c r="AK77" s="402"/>
      <c r="AL77" s="402"/>
      <c r="AM77" s="402"/>
      <c r="AN77" s="422"/>
    </row>
    <row r="78" spans="2:40" s="77" customFormat="1" ht="10.5" customHeight="1">
      <c r="B78" s="78"/>
      <c r="C78" s="391" t="s">
        <v>83</v>
      </c>
      <c r="D78" s="391"/>
      <c r="E78" s="391"/>
      <c r="F78" s="391"/>
      <c r="G78" s="391"/>
      <c r="H78" s="391"/>
      <c r="I78" s="391"/>
      <c r="J78" s="391"/>
      <c r="K78" s="78"/>
      <c r="L78" s="161">
        <v>893</v>
      </c>
      <c r="M78" s="177">
        <f>SUM(N78:O78)</f>
        <v>1946</v>
      </c>
      <c r="N78" s="177">
        <v>974</v>
      </c>
      <c r="O78" s="177">
        <v>972</v>
      </c>
      <c r="P78" s="162">
        <f>SUM(M78/AE78)</f>
        <v>10994.350282485877</v>
      </c>
      <c r="Q78" s="163">
        <f>SUM(M78/L78)</f>
        <v>2.1791713325867863</v>
      </c>
      <c r="R78" s="164">
        <f>SUM(L78-AJ78)</f>
        <v>11</v>
      </c>
      <c r="S78" s="164">
        <f>SUM(M78-AK78)</f>
        <v>-20</v>
      </c>
      <c r="V78" s="417"/>
      <c r="W78" s="380" t="s">
        <v>83</v>
      </c>
      <c r="X78" s="380"/>
      <c r="Y78" s="380"/>
      <c r="Z78" s="380"/>
      <c r="AA78" s="380"/>
      <c r="AB78" s="380"/>
      <c r="AC78" s="380"/>
      <c r="AD78" s="400"/>
      <c r="AE78" s="382">
        <v>0.177</v>
      </c>
      <c r="AF78" s="382"/>
      <c r="AG78" s="382"/>
      <c r="AH78" s="382"/>
      <c r="AI78" s="382"/>
      <c r="AJ78" s="415">
        <v>882</v>
      </c>
      <c r="AK78" s="401">
        <f>SUM(AL78:AM78)</f>
        <v>1966</v>
      </c>
      <c r="AL78" s="415">
        <v>995</v>
      </c>
      <c r="AM78" s="415">
        <v>971</v>
      </c>
      <c r="AN78" s="423"/>
    </row>
    <row r="79" spans="2:40" ht="10.5" customHeight="1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105"/>
      <c r="M79" s="86"/>
      <c r="N79" s="86"/>
      <c r="O79" s="86"/>
      <c r="P79" s="86"/>
      <c r="Q79" s="86"/>
      <c r="R79" s="86"/>
      <c r="S79" s="86"/>
      <c r="V79" s="399"/>
      <c r="W79" s="399"/>
      <c r="X79" s="399"/>
      <c r="Y79" s="399"/>
      <c r="Z79" s="399"/>
      <c r="AA79" s="399"/>
      <c r="AB79" s="399"/>
      <c r="AC79" s="399"/>
      <c r="AD79" s="399"/>
      <c r="AE79" s="399"/>
      <c r="AF79" s="399"/>
      <c r="AG79" s="399"/>
      <c r="AH79" s="399"/>
      <c r="AI79" s="399"/>
      <c r="AJ79" s="399"/>
      <c r="AK79" s="399"/>
      <c r="AL79" s="399"/>
      <c r="AM79" s="399"/>
      <c r="AN79" s="422"/>
    </row>
    <row r="80" spans="22:40" ht="10.5" customHeight="1">
      <c r="V80" s="399"/>
      <c r="W80" s="399"/>
      <c r="X80" s="399"/>
      <c r="Y80" s="399"/>
      <c r="Z80" s="399"/>
      <c r="AA80" s="399"/>
      <c r="AB80" s="399"/>
      <c r="AC80" s="399"/>
      <c r="AD80" s="399"/>
      <c r="AE80" s="399"/>
      <c r="AF80" s="399"/>
      <c r="AG80" s="399"/>
      <c r="AH80" s="399"/>
      <c r="AI80" s="399"/>
      <c r="AJ80" s="399"/>
      <c r="AK80" s="399"/>
      <c r="AL80" s="399"/>
      <c r="AM80" s="399"/>
      <c r="AN80" s="422"/>
    </row>
    <row r="81" spans="22:40" ht="11.25">
      <c r="V81" s="399"/>
      <c r="W81" s="399"/>
      <c r="X81" s="399"/>
      <c r="Y81" s="399"/>
      <c r="Z81" s="399"/>
      <c r="AA81" s="399"/>
      <c r="AB81" s="399"/>
      <c r="AC81" s="399"/>
      <c r="AD81" s="399"/>
      <c r="AE81" s="399"/>
      <c r="AF81" s="399"/>
      <c r="AG81" s="399"/>
      <c r="AH81" s="399"/>
      <c r="AI81" s="399"/>
      <c r="AJ81" s="399"/>
      <c r="AK81" s="399"/>
      <c r="AL81" s="399"/>
      <c r="AM81" s="399"/>
      <c r="AN81" s="422"/>
    </row>
    <row r="82" spans="22:40" ht="11.25">
      <c r="V82" s="399"/>
      <c r="W82" s="399"/>
      <c r="X82" s="399"/>
      <c r="Y82" s="399"/>
      <c r="Z82" s="399"/>
      <c r="AA82" s="399"/>
      <c r="AB82" s="399"/>
      <c r="AC82" s="399"/>
      <c r="AD82" s="399"/>
      <c r="AE82" s="399"/>
      <c r="AF82" s="399"/>
      <c r="AG82" s="399"/>
      <c r="AH82" s="399"/>
      <c r="AI82" s="399"/>
      <c r="AJ82" s="399"/>
      <c r="AK82" s="399"/>
      <c r="AL82" s="399"/>
      <c r="AM82" s="399"/>
      <c r="AN82" s="422"/>
    </row>
    <row r="83" spans="22:40" ht="11.25">
      <c r="V83" s="399"/>
      <c r="W83" s="399"/>
      <c r="X83" s="399"/>
      <c r="Y83" s="399"/>
      <c r="Z83" s="399"/>
      <c r="AA83" s="399"/>
      <c r="AB83" s="399"/>
      <c r="AC83" s="399"/>
      <c r="AD83" s="399"/>
      <c r="AE83" s="399"/>
      <c r="AF83" s="399"/>
      <c r="AG83" s="399"/>
      <c r="AH83" s="399"/>
      <c r="AI83" s="399"/>
      <c r="AJ83" s="399"/>
      <c r="AK83" s="399"/>
      <c r="AL83" s="399"/>
      <c r="AM83" s="399"/>
      <c r="AN83" s="422"/>
    </row>
    <row r="84" spans="22:40" ht="11.25">
      <c r="V84" s="399"/>
      <c r="W84" s="399"/>
      <c r="X84" s="399"/>
      <c r="Y84" s="399"/>
      <c r="Z84" s="399"/>
      <c r="AA84" s="399"/>
      <c r="AB84" s="399"/>
      <c r="AC84" s="399"/>
      <c r="AD84" s="399"/>
      <c r="AE84" s="399"/>
      <c r="AF84" s="399"/>
      <c r="AG84" s="399"/>
      <c r="AH84" s="399"/>
      <c r="AI84" s="399"/>
      <c r="AJ84" s="399"/>
      <c r="AK84" s="399"/>
      <c r="AL84" s="399"/>
      <c r="AM84" s="399"/>
      <c r="AN84" s="422"/>
    </row>
    <row r="85" spans="22:40" ht="11.25">
      <c r="V85" s="399"/>
      <c r="W85" s="399"/>
      <c r="X85" s="399"/>
      <c r="Y85" s="399"/>
      <c r="Z85" s="399"/>
      <c r="AA85" s="399"/>
      <c r="AB85" s="399"/>
      <c r="AC85" s="399"/>
      <c r="AD85" s="399"/>
      <c r="AE85" s="399"/>
      <c r="AF85" s="399"/>
      <c r="AG85" s="399"/>
      <c r="AH85" s="399"/>
      <c r="AI85" s="399"/>
      <c r="AJ85" s="399"/>
      <c r="AK85" s="399"/>
      <c r="AL85" s="399"/>
      <c r="AM85" s="399"/>
      <c r="AN85" s="422"/>
    </row>
    <row r="86" spans="22:40" ht="11.25">
      <c r="V86" s="399"/>
      <c r="W86" s="399"/>
      <c r="X86" s="399"/>
      <c r="Y86" s="399"/>
      <c r="Z86" s="399"/>
      <c r="AA86" s="399"/>
      <c r="AB86" s="399"/>
      <c r="AC86" s="399"/>
      <c r="AD86" s="399"/>
      <c r="AE86" s="399"/>
      <c r="AF86" s="399"/>
      <c r="AG86" s="399"/>
      <c r="AH86" s="399"/>
      <c r="AI86" s="399"/>
      <c r="AJ86" s="399"/>
      <c r="AK86" s="399"/>
      <c r="AL86" s="399"/>
      <c r="AM86" s="399"/>
      <c r="AN86" s="422"/>
    </row>
    <row r="87" spans="22:40" ht="11.25">
      <c r="V87" s="399"/>
      <c r="W87" s="399"/>
      <c r="X87" s="399"/>
      <c r="Y87" s="399"/>
      <c r="Z87" s="399"/>
      <c r="AA87" s="399"/>
      <c r="AB87" s="399"/>
      <c r="AC87" s="399"/>
      <c r="AD87" s="399"/>
      <c r="AE87" s="399"/>
      <c r="AF87" s="399"/>
      <c r="AG87" s="399"/>
      <c r="AH87" s="399"/>
      <c r="AI87" s="399"/>
      <c r="AJ87" s="399"/>
      <c r="AK87" s="399"/>
      <c r="AL87" s="399"/>
      <c r="AM87" s="399"/>
      <c r="AN87" s="422"/>
    </row>
    <row r="88" spans="22:40" ht="11.25">
      <c r="V88" s="399"/>
      <c r="W88" s="399"/>
      <c r="X88" s="399"/>
      <c r="Y88" s="399"/>
      <c r="Z88" s="399"/>
      <c r="AA88" s="399"/>
      <c r="AB88" s="399"/>
      <c r="AC88" s="399"/>
      <c r="AD88" s="399"/>
      <c r="AE88" s="399"/>
      <c r="AF88" s="399"/>
      <c r="AG88" s="399"/>
      <c r="AH88" s="399"/>
      <c r="AI88" s="399"/>
      <c r="AJ88" s="399"/>
      <c r="AK88" s="399"/>
      <c r="AL88" s="399"/>
      <c r="AM88" s="399"/>
      <c r="AN88" s="422"/>
    </row>
    <row r="89" spans="22:40" ht="11.25">
      <c r="V89" s="399"/>
      <c r="W89" s="399"/>
      <c r="X89" s="399"/>
      <c r="Y89" s="399"/>
      <c r="Z89" s="399"/>
      <c r="AA89" s="399"/>
      <c r="AB89" s="399"/>
      <c r="AC89" s="399"/>
      <c r="AD89" s="399"/>
      <c r="AE89" s="399"/>
      <c r="AF89" s="399"/>
      <c r="AG89" s="399"/>
      <c r="AH89" s="399"/>
      <c r="AI89" s="399"/>
      <c r="AJ89" s="399"/>
      <c r="AK89" s="399"/>
      <c r="AL89" s="399"/>
      <c r="AM89" s="399"/>
      <c r="AN89" s="422"/>
    </row>
    <row r="90" spans="2:40" ht="18" customHeight="1">
      <c r="B90" s="72"/>
      <c r="C90" s="383" t="s">
        <v>183</v>
      </c>
      <c r="D90" s="383"/>
      <c r="E90" s="383"/>
      <c r="F90" s="383"/>
      <c r="G90" s="383"/>
      <c r="H90" s="383"/>
      <c r="I90" s="383"/>
      <c r="J90" s="383"/>
      <c r="K90" s="399"/>
      <c r="L90" s="416">
        <f>SUM(L8,L13,L19,L25,L32,L39,L47,L52,L62,L72,L78)</f>
        <v>72708</v>
      </c>
      <c r="M90" s="420">
        <f>SUM(M8,M13,M19,M25,M32,M39,M47,M52,M62,M72,M78)</f>
        <v>156869</v>
      </c>
      <c r="N90" s="420">
        <f>SUM(N8,N13,N19,N25,N32,N39,N47,N52,N62,N72,N78)</f>
        <v>77794</v>
      </c>
      <c r="O90" s="420">
        <f>SUM(O8,O13,O19,O25,O32,O39,O47,O52,O62,O72,O78)</f>
        <v>79075</v>
      </c>
      <c r="P90" s="420">
        <f>SUM(P8,P13,P19,P25,P32,P39,P47,P52,P62,P72,P78)</f>
        <v>141264.00031183037</v>
      </c>
      <c r="Q90" s="420"/>
      <c r="R90" s="420">
        <f>SUM(R8,R13,R19,R25,R32,R39,R47,R52,R62,R72,R78)</f>
        <v>1855</v>
      </c>
      <c r="S90" s="420">
        <f>SUM(S8,S13,S19,S25,S32,S39,S47,S52,S62,S72,S78)</f>
        <v>1925</v>
      </c>
      <c r="V90" s="399"/>
      <c r="W90" s="383"/>
      <c r="X90" s="383"/>
      <c r="Y90" s="383"/>
      <c r="Z90" s="383"/>
      <c r="AA90" s="383"/>
      <c r="AB90" s="383"/>
      <c r="AC90" s="383"/>
      <c r="AD90" s="404"/>
      <c r="AE90" s="384"/>
      <c r="AF90" s="384"/>
      <c r="AG90" s="384"/>
      <c r="AH90" s="384"/>
      <c r="AI90" s="384"/>
      <c r="AJ90" s="416">
        <f>SUM(AJ8,AJ13,AJ19,AJ25,AJ32,AJ39,AJ47,AJ52,AJ62,AJ72,AJ78)</f>
        <v>70853</v>
      </c>
      <c r="AK90" s="416">
        <f>SUM(AK8,AK13,AK19,AK25,AK32,AK39,AK47,AK52,AK62,AK72,AK78)</f>
        <v>154944</v>
      </c>
      <c r="AL90" s="416">
        <f>SUM(AL8,AL13,AL19,AL25,AL32,AL39,AL47,AL52,AL62,AL72,AL78)</f>
        <v>77054</v>
      </c>
      <c r="AM90" s="416">
        <f>SUM(AM8,AM13,AM19,AM25,AM32,AM39,AM47,AM52,AM62,AM72,AM78)</f>
        <v>77890</v>
      </c>
      <c r="AN90" s="422"/>
    </row>
    <row r="91" spans="11:39" ht="11.25">
      <c r="K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</row>
    <row r="92" spans="22:39" ht="11.25"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</row>
    <row r="93" spans="22:39" ht="11.25"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</row>
    <row r="94" spans="22:39" ht="11.25"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</row>
    <row r="95" spans="22:39" ht="11.25">
      <c r="V95" s="72"/>
      <c r="W95" s="72"/>
      <c r="X95" s="72"/>
      <c r="Y95" s="72"/>
      <c r="Z95" s="72"/>
      <c r="AA95" s="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</row>
    <row r="96" spans="22:39" ht="11.25"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</row>
    <row r="97" spans="22:39" ht="11.25"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72"/>
      <c r="AG97" s="72"/>
      <c r="AH97" s="72"/>
      <c r="AI97" s="72"/>
      <c r="AJ97" s="72"/>
      <c r="AK97" s="72"/>
      <c r="AL97" s="72"/>
      <c r="AM97" s="72"/>
    </row>
    <row r="98" spans="22:39" ht="11.25"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2"/>
      <c r="AM98" s="72"/>
    </row>
    <row r="99" spans="22:39" ht="11.25"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</row>
    <row r="100" spans="22:39" ht="11.25"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72"/>
      <c r="AG100" s="72"/>
      <c r="AH100" s="72"/>
      <c r="AI100" s="72"/>
      <c r="AJ100" s="72"/>
      <c r="AK100" s="72"/>
      <c r="AL100" s="72"/>
      <c r="AM100" s="72"/>
    </row>
    <row r="101" spans="22:39" ht="11.25"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</row>
    <row r="102" spans="22:39" ht="11.25"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  <c r="AK102" s="72"/>
      <c r="AL102" s="72"/>
      <c r="AM102" s="72"/>
    </row>
    <row r="103" spans="22:39" ht="11.25"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</row>
    <row r="104" spans="22:39" ht="11.25"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  <c r="AG104" s="72"/>
      <c r="AH104" s="72"/>
      <c r="AI104" s="72"/>
      <c r="AJ104" s="72"/>
      <c r="AK104" s="72"/>
      <c r="AL104" s="72"/>
      <c r="AM104" s="72"/>
    </row>
    <row r="105" spans="22:39" ht="11.25"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  <c r="AJ105" s="72"/>
      <c r="AK105" s="72"/>
      <c r="AL105" s="72"/>
      <c r="AM105" s="72"/>
    </row>
    <row r="106" spans="22:39" ht="11.25"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  <c r="AF106" s="72"/>
      <c r="AG106" s="72"/>
      <c r="AH106" s="72"/>
      <c r="AI106" s="72"/>
      <c r="AJ106" s="72"/>
      <c r="AK106" s="72"/>
      <c r="AL106" s="72"/>
      <c r="AM106" s="72"/>
    </row>
    <row r="107" spans="22:39" ht="11.25">
      <c r="V107" s="72"/>
      <c r="W107" s="72"/>
      <c r="X107" s="72"/>
      <c r="Y107" s="72"/>
      <c r="Z107" s="72"/>
      <c r="AA107" s="72"/>
      <c r="AB107" s="72"/>
      <c r="AC107" s="72"/>
      <c r="AD107" s="72"/>
      <c r="AE107" s="72"/>
      <c r="AF107" s="72"/>
      <c r="AG107" s="72"/>
      <c r="AH107" s="72"/>
      <c r="AI107" s="72"/>
      <c r="AJ107" s="72"/>
      <c r="AK107" s="72"/>
      <c r="AL107" s="72"/>
      <c r="AM107" s="72"/>
    </row>
    <row r="108" spans="22:39" ht="11.25">
      <c r="V108" s="72"/>
      <c r="W108" s="72"/>
      <c r="X108" s="72"/>
      <c r="Y108" s="72"/>
      <c r="Z108" s="72"/>
      <c r="AA108" s="72"/>
      <c r="AB108" s="72"/>
      <c r="AC108" s="72"/>
      <c r="AD108" s="72"/>
      <c r="AE108" s="72"/>
      <c r="AF108" s="72"/>
      <c r="AG108" s="72"/>
      <c r="AH108" s="72"/>
      <c r="AI108" s="72"/>
      <c r="AJ108" s="72"/>
      <c r="AK108" s="72"/>
      <c r="AL108" s="72"/>
      <c r="AM108" s="72"/>
    </row>
    <row r="109" spans="22:39" ht="11.25">
      <c r="V109" s="72"/>
      <c r="W109" s="72"/>
      <c r="X109" s="72"/>
      <c r="Y109" s="72"/>
      <c r="Z109" s="72"/>
      <c r="AA109" s="72"/>
      <c r="AB109" s="72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</row>
    <row r="110" spans="22:39" ht="11.25">
      <c r="V110" s="72"/>
      <c r="W110" s="72"/>
      <c r="X110" s="72"/>
      <c r="Y110" s="72"/>
      <c r="Z110" s="72"/>
      <c r="AA110" s="72"/>
      <c r="AB110" s="72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</row>
    <row r="111" spans="22:39" ht="11.25">
      <c r="V111" s="72"/>
      <c r="W111" s="72"/>
      <c r="X111" s="72"/>
      <c r="Y111" s="72"/>
      <c r="Z111" s="72"/>
      <c r="AA111" s="72"/>
      <c r="AB111" s="72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</row>
    <row r="112" spans="22:39" ht="11.25">
      <c r="V112" s="72"/>
      <c r="W112" s="72"/>
      <c r="X112" s="72"/>
      <c r="Y112" s="72"/>
      <c r="Z112" s="72"/>
      <c r="AA112" s="72"/>
      <c r="AB112" s="72"/>
      <c r="AC112" s="72"/>
      <c r="AD112" s="72"/>
      <c r="AE112" s="72"/>
      <c r="AF112" s="72"/>
      <c r="AG112" s="72"/>
      <c r="AH112" s="72"/>
      <c r="AI112" s="72"/>
      <c r="AJ112" s="72"/>
      <c r="AK112" s="72"/>
      <c r="AL112" s="72"/>
      <c r="AM112" s="72"/>
    </row>
    <row r="113" spans="22:39" ht="11.25">
      <c r="V113" s="72"/>
      <c r="W113" s="72"/>
      <c r="X113" s="72"/>
      <c r="Y113" s="72"/>
      <c r="Z113" s="72"/>
      <c r="AA113" s="72"/>
      <c r="AB113" s="72"/>
      <c r="AC113" s="72"/>
      <c r="AD113" s="72"/>
      <c r="AE113" s="72"/>
      <c r="AF113" s="72"/>
      <c r="AG113" s="72"/>
      <c r="AH113" s="72"/>
      <c r="AI113" s="72"/>
      <c r="AJ113" s="72"/>
      <c r="AK113" s="72"/>
      <c r="AL113" s="72"/>
      <c r="AM113" s="72"/>
    </row>
    <row r="114" spans="22:39" ht="11.25">
      <c r="V114" s="72"/>
      <c r="W114" s="72"/>
      <c r="X114" s="72"/>
      <c r="Y114" s="72"/>
      <c r="Z114" s="72"/>
      <c r="AA114" s="72"/>
      <c r="AB114" s="72"/>
      <c r="AC114" s="72"/>
      <c r="AD114" s="72"/>
      <c r="AE114" s="72"/>
      <c r="AF114" s="72"/>
      <c r="AG114" s="72"/>
      <c r="AH114" s="72"/>
      <c r="AI114" s="72"/>
      <c r="AJ114" s="72"/>
      <c r="AK114" s="72"/>
      <c r="AL114" s="72"/>
      <c r="AM114" s="72"/>
    </row>
    <row r="115" spans="22:39" ht="11.25">
      <c r="V115" s="72"/>
      <c r="W115" s="72"/>
      <c r="X115" s="72"/>
      <c r="Y115" s="72"/>
      <c r="Z115" s="72"/>
      <c r="AA115" s="72"/>
      <c r="AB115" s="72"/>
      <c r="AC115" s="72"/>
      <c r="AD115" s="72"/>
      <c r="AE115" s="72"/>
      <c r="AF115" s="72"/>
      <c r="AG115" s="72"/>
      <c r="AH115" s="72"/>
      <c r="AI115" s="72"/>
      <c r="AJ115" s="72"/>
      <c r="AK115" s="72"/>
      <c r="AL115" s="72"/>
      <c r="AM115" s="72"/>
    </row>
    <row r="116" spans="22:39" ht="11.25">
      <c r="V116" s="72"/>
      <c r="W116" s="72"/>
      <c r="X116" s="72"/>
      <c r="Y116" s="72"/>
      <c r="Z116" s="72"/>
      <c r="AA116" s="72"/>
      <c r="AB116" s="72"/>
      <c r="AC116" s="72"/>
      <c r="AD116" s="72"/>
      <c r="AE116" s="72"/>
      <c r="AF116" s="72"/>
      <c r="AG116" s="72"/>
      <c r="AH116" s="72"/>
      <c r="AI116" s="72"/>
      <c r="AJ116" s="72"/>
      <c r="AK116" s="72"/>
      <c r="AL116" s="72"/>
      <c r="AM116" s="72"/>
    </row>
    <row r="117" spans="22:39" ht="11.25">
      <c r="V117" s="72"/>
      <c r="W117" s="72"/>
      <c r="X117" s="72"/>
      <c r="Y117" s="72"/>
      <c r="Z117" s="72"/>
      <c r="AA117" s="72"/>
      <c r="AB117" s="72"/>
      <c r="AC117" s="72"/>
      <c r="AD117" s="72"/>
      <c r="AE117" s="72"/>
      <c r="AF117" s="72"/>
      <c r="AG117" s="72"/>
      <c r="AH117" s="72"/>
      <c r="AI117" s="72"/>
      <c r="AJ117" s="72"/>
      <c r="AK117" s="72"/>
      <c r="AL117" s="72"/>
      <c r="AM117" s="72"/>
    </row>
    <row r="118" spans="22:39" ht="11.25">
      <c r="V118" s="72"/>
      <c r="W118" s="72"/>
      <c r="X118" s="72"/>
      <c r="Y118" s="72"/>
      <c r="Z118" s="72"/>
      <c r="AA118" s="72"/>
      <c r="AB118" s="72"/>
      <c r="AC118" s="72"/>
      <c r="AD118" s="72"/>
      <c r="AE118" s="72"/>
      <c r="AF118" s="72"/>
      <c r="AG118" s="72"/>
      <c r="AH118" s="72"/>
      <c r="AI118" s="72"/>
      <c r="AJ118" s="72"/>
      <c r="AK118" s="72"/>
      <c r="AL118" s="72"/>
      <c r="AM118" s="72"/>
    </row>
    <row r="119" spans="22:39" ht="11.25">
      <c r="V119" s="72"/>
      <c r="W119" s="72"/>
      <c r="X119" s="72"/>
      <c r="Y119" s="72"/>
      <c r="Z119" s="72"/>
      <c r="AA119" s="72"/>
      <c r="AB119" s="72"/>
      <c r="AC119" s="72"/>
      <c r="AD119" s="72"/>
      <c r="AE119" s="72"/>
      <c r="AF119" s="72"/>
      <c r="AG119" s="72"/>
      <c r="AH119" s="72"/>
      <c r="AI119" s="72"/>
      <c r="AJ119" s="72"/>
      <c r="AK119" s="72"/>
      <c r="AL119" s="72"/>
      <c r="AM119" s="72"/>
    </row>
    <row r="120" spans="22:39" ht="11.25">
      <c r="V120" s="72"/>
      <c r="W120" s="72"/>
      <c r="X120" s="72"/>
      <c r="Y120" s="72"/>
      <c r="Z120" s="72"/>
      <c r="AA120" s="72"/>
      <c r="AB120" s="72"/>
      <c r="AC120" s="72"/>
      <c r="AD120" s="72"/>
      <c r="AE120" s="72"/>
      <c r="AF120" s="72"/>
      <c r="AG120" s="72"/>
      <c r="AH120" s="72"/>
      <c r="AI120" s="72"/>
      <c r="AJ120" s="72"/>
      <c r="AK120" s="72"/>
      <c r="AL120" s="72"/>
      <c r="AM120" s="72"/>
    </row>
    <row r="121" spans="22:39" ht="11.25">
      <c r="V121" s="72"/>
      <c r="W121" s="72"/>
      <c r="X121" s="72"/>
      <c r="Y121" s="72"/>
      <c r="Z121" s="72"/>
      <c r="AA121" s="72"/>
      <c r="AB121" s="72"/>
      <c r="AC121" s="72"/>
      <c r="AD121" s="72"/>
      <c r="AE121" s="72"/>
      <c r="AF121" s="72"/>
      <c r="AG121" s="72"/>
      <c r="AH121" s="72"/>
      <c r="AI121" s="72"/>
      <c r="AJ121" s="72"/>
      <c r="AK121" s="72"/>
      <c r="AL121" s="72"/>
      <c r="AM121" s="72"/>
    </row>
    <row r="122" spans="22:39" ht="11.25">
      <c r="V122" s="72"/>
      <c r="W122" s="72"/>
      <c r="X122" s="72"/>
      <c r="Y122" s="72"/>
      <c r="Z122" s="72"/>
      <c r="AA122" s="72"/>
      <c r="AB122" s="72"/>
      <c r="AC122" s="72"/>
      <c r="AD122" s="72"/>
      <c r="AE122" s="72"/>
      <c r="AF122" s="72"/>
      <c r="AG122" s="72"/>
      <c r="AH122" s="72"/>
      <c r="AI122" s="72"/>
      <c r="AJ122" s="72"/>
      <c r="AK122" s="72"/>
      <c r="AL122" s="72"/>
      <c r="AM122" s="72"/>
    </row>
    <row r="123" spans="22:37" ht="11.25">
      <c r="V123" s="72"/>
      <c r="W123" s="72"/>
      <c r="X123" s="72"/>
      <c r="Y123" s="72"/>
      <c r="Z123" s="72"/>
      <c r="AA123" s="72"/>
      <c r="AB123" s="72"/>
      <c r="AC123" s="72"/>
      <c r="AD123" s="72"/>
      <c r="AE123" s="72"/>
      <c r="AF123" s="72"/>
      <c r="AG123" s="72"/>
      <c r="AH123" s="72"/>
      <c r="AI123" s="72"/>
      <c r="AJ123" s="72"/>
      <c r="AK123" s="72"/>
    </row>
    <row r="124" spans="22:37" ht="11.25">
      <c r="V124" s="72"/>
      <c r="W124" s="72"/>
      <c r="X124" s="72"/>
      <c r="Y124" s="72"/>
      <c r="Z124" s="72"/>
      <c r="AA124" s="72"/>
      <c r="AB124" s="72"/>
      <c r="AC124" s="72"/>
      <c r="AD124" s="72"/>
      <c r="AE124" s="72"/>
      <c r="AF124" s="72"/>
      <c r="AG124" s="72"/>
      <c r="AH124" s="72"/>
      <c r="AI124" s="72"/>
      <c r="AJ124" s="72"/>
      <c r="AK124" s="72"/>
    </row>
    <row r="125" spans="23:35" ht="11.25">
      <c r="W125" s="72"/>
      <c r="X125" s="72"/>
      <c r="Y125" s="72"/>
      <c r="Z125" s="72"/>
      <c r="AA125" s="72"/>
      <c r="AB125" s="72"/>
      <c r="AC125" s="72"/>
      <c r="AD125" s="72"/>
      <c r="AE125" s="72"/>
      <c r="AF125" s="72"/>
      <c r="AG125" s="72"/>
      <c r="AH125" s="72"/>
      <c r="AI125" s="72"/>
    </row>
    <row r="126" spans="23:35" ht="11.25">
      <c r="W126" s="72"/>
      <c r="X126" s="72"/>
      <c r="Y126" s="72"/>
      <c r="Z126" s="72"/>
      <c r="AA126" s="72"/>
      <c r="AB126" s="72"/>
      <c r="AC126" s="72"/>
      <c r="AD126" s="72"/>
      <c r="AE126" s="72"/>
      <c r="AF126" s="72"/>
      <c r="AG126" s="72"/>
      <c r="AH126" s="72"/>
      <c r="AI126" s="72"/>
    </row>
    <row r="127" spans="23:35" ht="11.25">
      <c r="W127" s="72"/>
      <c r="X127" s="72"/>
      <c r="Y127" s="72"/>
      <c r="Z127" s="72"/>
      <c r="AA127" s="72"/>
      <c r="AB127" s="72"/>
      <c r="AC127" s="72"/>
      <c r="AD127" s="72"/>
      <c r="AE127" s="72"/>
      <c r="AF127" s="72"/>
      <c r="AG127" s="72"/>
      <c r="AH127" s="72"/>
      <c r="AI127" s="72"/>
    </row>
    <row r="128" spans="23:35" ht="11.25">
      <c r="W128" s="72"/>
      <c r="X128" s="72"/>
      <c r="Y128" s="72"/>
      <c r="Z128" s="72"/>
      <c r="AA128" s="72"/>
      <c r="AB128" s="72"/>
      <c r="AC128" s="72"/>
      <c r="AD128" s="72"/>
      <c r="AE128" s="72"/>
      <c r="AF128" s="72"/>
      <c r="AG128" s="72"/>
      <c r="AH128" s="72"/>
      <c r="AI128" s="72"/>
    </row>
    <row r="129" spans="23:35" ht="11.25">
      <c r="W129" s="72"/>
      <c r="X129" s="72"/>
      <c r="Y129" s="72"/>
      <c r="Z129" s="72"/>
      <c r="AA129" s="72"/>
      <c r="AB129" s="72"/>
      <c r="AC129" s="72"/>
      <c r="AD129" s="72"/>
      <c r="AE129" s="72"/>
      <c r="AF129" s="72"/>
      <c r="AG129" s="72"/>
      <c r="AH129" s="72"/>
      <c r="AI129" s="72"/>
    </row>
    <row r="130" spans="23:35" ht="11.25">
      <c r="W130" s="72"/>
      <c r="X130" s="72"/>
      <c r="Y130" s="72"/>
      <c r="Z130" s="72"/>
      <c r="AA130" s="72"/>
      <c r="AB130" s="72"/>
      <c r="AC130" s="72"/>
      <c r="AD130" s="72"/>
      <c r="AE130" s="72"/>
      <c r="AF130" s="72"/>
      <c r="AG130" s="72"/>
      <c r="AH130" s="72"/>
      <c r="AI130" s="72"/>
    </row>
    <row r="131" spans="22:36" ht="11.25">
      <c r="V131" s="72"/>
      <c r="W131" s="72"/>
      <c r="X131" s="72"/>
      <c r="Y131" s="72"/>
      <c r="Z131" s="72"/>
      <c r="AA131" s="72"/>
      <c r="AB131" s="72"/>
      <c r="AC131" s="72"/>
      <c r="AD131" s="72"/>
      <c r="AE131" s="72"/>
      <c r="AF131" s="72"/>
      <c r="AG131" s="72"/>
      <c r="AH131" s="72"/>
      <c r="AI131" s="72"/>
      <c r="AJ131" s="72"/>
    </row>
  </sheetData>
  <mergeCells count="194">
    <mergeCell ref="C90:J90"/>
    <mergeCell ref="W78:AC78"/>
    <mergeCell ref="AE78:AI78"/>
    <mergeCell ref="Z76:AC76"/>
    <mergeCell ref="AE76:AI76"/>
    <mergeCell ref="W90:AC90"/>
    <mergeCell ref="AE90:AI90"/>
    <mergeCell ref="Z74:AC74"/>
    <mergeCell ref="AE74:AI74"/>
    <mergeCell ref="Z75:AC75"/>
    <mergeCell ref="AE75:AI75"/>
    <mergeCell ref="W72:AC72"/>
    <mergeCell ref="AE72:AI72"/>
    <mergeCell ref="Z73:AC73"/>
    <mergeCell ref="AE73:AI73"/>
    <mergeCell ref="Z69:AC69"/>
    <mergeCell ref="AE69:AI69"/>
    <mergeCell ref="Z70:AC70"/>
    <mergeCell ref="AE70:AI70"/>
    <mergeCell ref="Z67:AC67"/>
    <mergeCell ref="AE67:AI67"/>
    <mergeCell ref="Z68:AC68"/>
    <mergeCell ref="AE68:AI68"/>
    <mergeCell ref="Z65:AC65"/>
    <mergeCell ref="AE65:AI65"/>
    <mergeCell ref="Z66:AC66"/>
    <mergeCell ref="AE66:AI66"/>
    <mergeCell ref="Z63:AC63"/>
    <mergeCell ref="AE63:AI63"/>
    <mergeCell ref="Z64:AC64"/>
    <mergeCell ref="AE64:AI64"/>
    <mergeCell ref="Z60:AC60"/>
    <mergeCell ref="AE60:AI60"/>
    <mergeCell ref="W62:AC62"/>
    <mergeCell ref="AE62:AI62"/>
    <mergeCell ref="Z58:AC58"/>
    <mergeCell ref="AE58:AI58"/>
    <mergeCell ref="Z59:AC59"/>
    <mergeCell ref="AE59:AI59"/>
    <mergeCell ref="Z56:AC56"/>
    <mergeCell ref="AE56:AI56"/>
    <mergeCell ref="Z57:AC57"/>
    <mergeCell ref="AE57:AI57"/>
    <mergeCell ref="Z54:AC54"/>
    <mergeCell ref="AE54:AI54"/>
    <mergeCell ref="Z55:AC55"/>
    <mergeCell ref="AE55:AI55"/>
    <mergeCell ref="W52:AC52"/>
    <mergeCell ref="AE52:AI52"/>
    <mergeCell ref="Z53:AC53"/>
    <mergeCell ref="AE53:AI53"/>
    <mergeCell ref="Z49:AC49"/>
    <mergeCell ref="AE49:AI49"/>
    <mergeCell ref="Z50:AC50"/>
    <mergeCell ref="AE50:AI50"/>
    <mergeCell ref="W47:AC47"/>
    <mergeCell ref="AE47:AI47"/>
    <mergeCell ref="Z48:AC48"/>
    <mergeCell ref="AE48:AI48"/>
    <mergeCell ref="Z44:AC44"/>
    <mergeCell ref="AE44:AI44"/>
    <mergeCell ref="Z45:AC45"/>
    <mergeCell ref="AE45:AI45"/>
    <mergeCell ref="Z42:AC42"/>
    <mergeCell ref="AE42:AI42"/>
    <mergeCell ref="Z43:AC43"/>
    <mergeCell ref="AE43:AI43"/>
    <mergeCell ref="Z40:AC40"/>
    <mergeCell ref="AE40:AI40"/>
    <mergeCell ref="Z41:AC41"/>
    <mergeCell ref="AE41:AI41"/>
    <mergeCell ref="Z37:AC37"/>
    <mergeCell ref="AE37:AI37"/>
    <mergeCell ref="W39:AC39"/>
    <mergeCell ref="AE39:AI39"/>
    <mergeCell ref="Z35:AC35"/>
    <mergeCell ref="AE35:AI35"/>
    <mergeCell ref="Z36:AC36"/>
    <mergeCell ref="AE36:AI36"/>
    <mergeCell ref="Z33:AC33"/>
    <mergeCell ref="AE33:AI33"/>
    <mergeCell ref="Z34:AC34"/>
    <mergeCell ref="AE34:AI34"/>
    <mergeCell ref="Z30:AC30"/>
    <mergeCell ref="AE30:AI30"/>
    <mergeCell ref="W32:AC32"/>
    <mergeCell ref="AE32:AI32"/>
    <mergeCell ref="Z28:AC28"/>
    <mergeCell ref="AE28:AI28"/>
    <mergeCell ref="Z29:AC29"/>
    <mergeCell ref="AE29:AI29"/>
    <mergeCell ref="Z26:AC26"/>
    <mergeCell ref="AE26:AI26"/>
    <mergeCell ref="Z27:AC27"/>
    <mergeCell ref="AE27:AI27"/>
    <mergeCell ref="Z23:AC23"/>
    <mergeCell ref="AE23:AI23"/>
    <mergeCell ref="W25:AC25"/>
    <mergeCell ref="AE25:AI25"/>
    <mergeCell ref="Z21:AC21"/>
    <mergeCell ref="AE21:AI21"/>
    <mergeCell ref="Z22:AC22"/>
    <mergeCell ref="AE22:AI22"/>
    <mergeCell ref="W19:AC19"/>
    <mergeCell ref="AE19:AI19"/>
    <mergeCell ref="Z20:AC20"/>
    <mergeCell ref="AE20:AI20"/>
    <mergeCell ref="Z16:AC16"/>
    <mergeCell ref="AE16:AI16"/>
    <mergeCell ref="Z17:AC17"/>
    <mergeCell ref="AE17:AI17"/>
    <mergeCell ref="Z14:AC14"/>
    <mergeCell ref="AE14:AI14"/>
    <mergeCell ref="Z15:AC15"/>
    <mergeCell ref="AE15:AI15"/>
    <mergeCell ref="Z11:AC11"/>
    <mergeCell ref="AE11:AI11"/>
    <mergeCell ref="W13:AC13"/>
    <mergeCell ref="AE13:AI13"/>
    <mergeCell ref="W5:AI6"/>
    <mergeCell ref="B3:S3"/>
    <mergeCell ref="L5:L6"/>
    <mergeCell ref="W8:AC8"/>
    <mergeCell ref="R5:S5"/>
    <mergeCell ref="M5:O5"/>
    <mergeCell ref="P5:P6"/>
    <mergeCell ref="Q5:Q6"/>
    <mergeCell ref="B5:K6"/>
    <mergeCell ref="G10:J10"/>
    <mergeCell ref="G9:J9"/>
    <mergeCell ref="C8:J8"/>
    <mergeCell ref="AE8:AI8"/>
    <mergeCell ref="Z9:AC9"/>
    <mergeCell ref="AE9:AI9"/>
    <mergeCell ref="Z10:AC10"/>
    <mergeCell ref="AE10:AI10"/>
    <mergeCell ref="G15:J15"/>
    <mergeCell ref="G14:J14"/>
    <mergeCell ref="C13:J13"/>
    <mergeCell ref="G11:J11"/>
    <mergeCell ref="G20:J20"/>
    <mergeCell ref="C19:J19"/>
    <mergeCell ref="G17:J17"/>
    <mergeCell ref="G16:J16"/>
    <mergeCell ref="C25:J25"/>
    <mergeCell ref="G23:J23"/>
    <mergeCell ref="G22:J22"/>
    <mergeCell ref="G21:J21"/>
    <mergeCell ref="G29:J29"/>
    <mergeCell ref="G28:J28"/>
    <mergeCell ref="G27:J27"/>
    <mergeCell ref="G26:J26"/>
    <mergeCell ref="G34:J34"/>
    <mergeCell ref="G33:J33"/>
    <mergeCell ref="C32:J32"/>
    <mergeCell ref="G30:J30"/>
    <mergeCell ref="C39:J39"/>
    <mergeCell ref="G37:J37"/>
    <mergeCell ref="G36:J36"/>
    <mergeCell ref="G35:J35"/>
    <mergeCell ref="G43:J43"/>
    <mergeCell ref="G42:J42"/>
    <mergeCell ref="G41:J41"/>
    <mergeCell ref="G40:J40"/>
    <mergeCell ref="G48:J48"/>
    <mergeCell ref="C47:J47"/>
    <mergeCell ref="G45:J45"/>
    <mergeCell ref="G44:J44"/>
    <mergeCell ref="G53:J53"/>
    <mergeCell ref="C52:J52"/>
    <mergeCell ref="G50:J50"/>
    <mergeCell ref="G49:J49"/>
    <mergeCell ref="G57:J57"/>
    <mergeCell ref="G56:J56"/>
    <mergeCell ref="G55:J55"/>
    <mergeCell ref="G54:J54"/>
    <mergeCell ref="G67:J67"/>
    <mergeCell ref="G66:J66"/>
    <mergeCell ref="G65:J65"/>
    <mergeCell ref="G58:J58"/>
    <mergeCell ref="G59:J59"/>
    <mergeCell ref="G64:J64"/>
    <mergeCell ref="G63:J63"/>
    <mergeCell ref="C62:J62"/>
    <mergeCell ref="G60:J60"/>
    <mergeCell ref="G68:J68"/>
    <mergeCell ref="C78:J78"/>
    <mergeCell ref="G76:J76"/>
    <mergeCell ref="G75:J75"/>
    <mergeCell ref="G74:J74"/>
    <mergeCell ref="G73:J73"/>
    <mergeCell ref="C72:J72"/>
    <mergeCell ref="G70:J70"/>
    <mergeCell ref="G69:J69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5"/>
  <dimension ref="B1:AN136"/>
  <sheetViews>
    <sheetView view="pageBreakPreview" zoomScale="60" workbookViewId="0" topLeftCell="A19">
      <selection activeCell="AN19" sqref="AN19"/>
    </sheetView>
  </sheetViews>
  <sheetFormatPr defaultColWidth="9.00390625" defaultRowHeight="13.5"/>
  <cols>
    <col min="1" max="11" width="1.625" style="51" customWidth="1"/>
    <col min="12" max="19" width="10.25390625" style="51" customWidth="1"/>
    <col min="20" max="20" width="1.625" style="51" customWidth="1"/>
    <col min="21" max="21" width="9.00390625" style="51" customWidth="1"/>
    <col min="22" max="23" width="1.625" style="51" customWidth="1"/>
    <col min="24" max="24" width="1.875" style="51" customWidth="1"/>
    <col min="25" max="35" width="1.625" style="51" customWidth="1"/>
    <col min="36" max="36" width="11.00390625" style="51" customWidth="1"/>
    <col min="37" max="37" width="10.75390625" style="51" customWidth="1"/>
    <col min="38" max="38" width="9.875" style="51" customWidth="1"/>
    <col min="39" max="39" width="9.25390625" style="51" customWidth="1"/>
    <col min="40" max="16384" width="9.00390625" style="51" customWidth="1"/>
  </cols>
  <sheetData>
    <row r="1" spans="18:20" ht="10.5" customHeight="1">
      <c r="R1" s="69"/>
      <c r="S1" s="69"/>
      <c r="T1" s="38" t="s">
        <v>402</v>
      </c>
    </row>
    <row r="2" ht="10.5" customHeight="1"/>
    <row r="3" spans="2:20" s="154" customFormat="1" ht="18" customHeight="1">
      <c r="B3" s="365" t="s">
        <v>436</v>
      </c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  <c r="S3" s="365"/>
      <c r="T3" s="192"/>
    </row>
    <row r="4" spans="2:39" ht="12.75" customHeight="1"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72"/>
      <c r="V4" s="72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72"/>
      <c r="AK4" s="72"/>
      <c r="AL4" s="72"/>
      <c r="AM4" s="72"/>
    </row>
    <row r="5" spans="2:40" ht="15.75" customHeight="1">
      <c r="B5" s="376" t="s">
        <v>11</v>
      </c>
      <c r="C5" s="393"/>
      <c r="D5" s="393"/>
      <c r="E5" s="393"/>
      <c r="F5" s="393"/>
      <c r="G5" s="393"/>
      <c r="H5" s="393"/>
      <c r="I5" s="393"/>
      <c r="J5" s="393"/>
      <c r="K5" s="375"/>
      <c r="L5" s="393" t="s">
        <v>172</v>
      </c>
      <c r="M5" s="393" t="s">
        <v>173</v>
      </c>
      <c r="N5" s="393"/>
      <c r="O5" s="393"/>
      <c r="P5" s="379" t="s">
        <v>174</v>
      </c>
      <c r="Q5" s="379" t="s">
        <v>175</v>
      </c>
      <c r="R5" s="393" t="s">
        <v>176</v>
      </c>
      <c r="S5" s="375"/>
      <c r="T5" s="184"/>
      <c r="U5" s="72"/>
      <c r="V5" s="72"/>
      <c r="W5" s="385" t="s">
        <v>177</v>
      </c>
      <c r="X5" s="385"/>
      <c r="Y5" s="385"/>
      <c r="Z5" s="385"/>
      <c r="AA5" s="385"/>
      <c r="AB5" s="385"/>
      <c r="AC5" s="385"/>
      <c r="AD5" s="385"/>
      <c r="AE5" s="385"/>
      <c r="AF5" s="385"/>
      <c r="AG5" s="385"/>
      <c r="AH5" s="385"/>
      <c r="AI5" s="385"/>
      <c r="AJ5" s="398" t="s">
        <v>178</v>
      </c>
      <c r="AK5" s="399"/>
      <c r="AL5" s="398"/>
      <c r="AM5" s="398"/>
      <c r="AN5" s="72"/>
    </row>
    <row r="6" spans="2:40" ht="15.75" customHeight="1">
      <c r="B6" s="377"/>
      <c r="C6" s="394"/>
      <c r="D6" s="394"/>
      <c r="E6" s="394"/>
      <c r="F6" s="394"/>
      <c r="G6" s="394"/>
      <c r="H6" s="394"/>
      <c r="I6" s="394"/>
      <c r="J6" s="394"/>
      <c r="K6" s="378"/>
      <c r="L6" s="394"/>
      <c r="M6" s="159" t="s">
        <v>12</v>
      </c>
      <c r="N6" s="159" t="s">
        <v>179</v>
      </c>
      <c r="O6" s="159" t="s">
        <v>180</v>
      </c>
      <c r="P6" s="394"/>
      <c r="Q6" s="394"/>
      <c r="R6" s="159" t="s">
        <v>172</v>
      </c>
      <c r="S6" s="120" t="s">
        <v>181</v>
      </c>
      <c r="T6" s="73"/>
      <c r="U6" s="72"/>
      <c r="V6" s="72"/>
      <c r="W6" s="385"/>
      <c r="X6" s="385"/>
      <c r="Y6" s="385"/>
      <c r="Z6" s="385"/>
      <c r="AA6" s="385"/>
      <c r="AB6" s="385"/>
      <c r="AC6" s="385"/>
      <c r="AD6" s="385"/>
      <c r="AE6" s="385"/>
      <c r="AF6" s="385"/>
      <c r="AG6" s="385"/>
      <c r="AH6" s="385"/>
      <c r="AI6" s="385"/>
      <c r="AJ6" s="398"/>
      <c r="AK6" s="354" t="s">
        <v>23</v>
      </c>
      <c r="AL6" s="354" t="s">
        <v>97</v>
      </c>
      <c r="AM6" s="354" t="s">
        <v>98</v>
      </c>
      <c r="AN6" s="72"/>
    </row>
    <row r="7" spans="12:39" ht="10.5" customHeight="1">
      <c r="L7" s="76"/>
      <c r="V7" s="72"/>
      <c r="W7" s="404"/>
      <c r="X7" s="404"/>
      <c r="Y7" s="404"/>
      <c r="Z7" s="404"/>
      <c r="AA7" s="404"/>
      <c r="AB7" s="404"/>
      <c r="AC7" s="404"/>
      <c r="AD7" s="404"/>
      <c r="AE7" s="404"/>
      <c r="AF7" s="404"/>
      <c r="AG7" s="421"/>
      <c r="AH7" s="421"/>
      <c r="AI7" s="421"/>
      <c r="AJ7" s="399"/>
      <c r="AK7" s="399"/>
      <c r="AL7" s="399"/>
      <c r="AM7" s="399"/>
    </row>
    <row r="8" spans="3:39" s="77" customFormat="1" ht="10.5" customHeight="1">
      <c r="C8" s="364" t="s">
        <v>84</v>
      </c>
      <c r="D8" s="364"/>
      <c r="E8" s="364"/>
      <c r="F8" s="364"/>
      <c r="G8" s="364"/>
      <c r="H8" s="364"/>
      <c r="I8" s="364"/>
      <c r="J8" s="364"/>
      <c r="L8" s="161">
        <f>SUM(L9:L14)</f>
        <v>7598</v>
      </c>
      <c r="M8" s="162">
        <f>SUM(M9:M14)</f>
        <v>16299</v>
      </c>
      <c r="N8" s="162">
        <f>SUM(N9:N14)</f>
        <v>8164</v>
      </c>
      <c r="O8" s="162">
        <f>SUM(O9:O14)</f>
        <v>8135</v>
      </c>
      <c r="P8" s="162">
        <f aca="true" t="shared" si="0" ref="P8:P14">SUM(M8/AE8)</f>
        <v>13966.580976863752</v>
      </c>
      <c r="Q8" s="163">
        <f aca="true" t="shared" si="1" ref="Q8:Q14">SUM(M8/L8)</f>
        <v>2.145169781521453</v>
      </c>
      <c r="R8" s="164">
        <f>SUM(R9:R14)</f>
        <v>186</v>
      </c>
      <c r="S8" s="164">
        <f>SUM(S9:S14)</f>
        <v>140</v>
      </c>
      <c r="T8" s="194"/>
      <c r="V8" s="78"/>
      <c r="W8" s="380" t="s">
        <v>84</v>
      </c>
      <c r="X8" s="380"/>
      <c r="Y8" s="380"/>
      <c r="Z8" s="380"/>
      <c r="AA8" s="380"/>
      <c r="AB8" s="380"/>
      <c r="AC8" s="380"/>
      <c r="AD8" s="400"/>
      <c r="AE8" s="382">
        <f>SUM(AE9:AI14)</f>
        <v>1.167</v>
      </c>
      <c r="AF8" s="382"/>
      <c r="AG8" s="382"/>
      <c r="AH8" s="382"/>
      <c r="AI8" s="382"/>
      <c r="AJ8" s="401">
        <f>SUM(AJ9:AJ14)</f>
        <v>7412</v>
      </c>
      <c r="AK8" s="401">
        <f>SUM(AK9:AK14)</f>
        <v>16159</v>
      </c>
      <c r="AL8" s="401">
        <f>SUM(AL9:AL14)</f>
        <v>8101</v>
      </c>
      <c r="AM8" s="401">
        <f>SUM(AM9:AM14)</f>
        <v>8058</v>
      </c>
    </row>
    <row r="9" spans="3:40" ht="10.5" customHeight="1">
      <c r="C9" s="83"/>
      <c r="D9" s="83"/>
      <c r="E9" s="83"/>
      <c r="F9" s="83"/>
      <c r="G9" s="390" t="s">
        <v>25</v>
      </c>
      <c r="H9" s="390"/>
      <c r="I9" s="390"/>
      <c r="J9" s="390"/>
      <c r="L9" s="167">
        <v>1070</v>
      </c>
      <c r="M9" s="168">
        <f aca="true" t="shared" si="2" ref="M9:M14">SUM(N9:O9)</f>
        <v>2301</v>
      </c>
      <c r="N9" s="168">
        <v>1140</v>
      </c>
      <c r="O9" s="168">
        <v>1161</v>
      </c>
      <c r="P9" s="168">
        <f t="shared" si="0"/>
        <v>13861.445783132529</v>
      </c>
      <c r="Q9" s="169">
        <f t="shared" si="1"/>
        <v>2.150467289719626</v>
      </c>
      <c r="R9" s="170">
        <f aca="true" t="shared" si="3" ref="R9:S14">SUM(L9-AJ9)</f>
        <v>111</v>
      </c>
      <c r="S9" s="170">
        <f t="shared" si="3"/>
        <v>194</v>
      </c>
      <c r="T9" s="171"/>
      <c r="U9" s="72"/>
      <c r="V9" s="72"/>
      <c r="W9" s="403"/>
      <c r="X9" s="403"/>
      <c r="Y9" s="403"/>
      <c r="Z9" s="383" t="s">
        <v>25</v>
      </c>
      <c r="AA9" s="383"/>
      <c r="AB9" s="383"/>
      <c r="AC9" s="383"/>
      <c r="AD9" s="404"/>
      <c r="AE9" s="384">
        <v>0.166</v>
      </c>
      <c r="AF9" s="384"/>
      <c r="AG9" s="384"/>
      <c r="AH9" s="384"/>
      <c r="AI9" s="384"/>
      <c r="AJ9" s="414">
        <v>959</v>
      </c>
      <c r="AK9" s="402">
        <f aca="true" t="shared" si="4" ref="AK9:AK14">SUM(AL9:AM9)</f>
        <v>2107</v>
      </c>
      <c r="AL9" s="414">
        <v>1056</v>
      </c>
      <c r="AM9" s="414">
        <v>1051</v>
      </c>
      <c r="AN9" s="72"/>
    </row>
    <row r="10" spans="3:40" ht="10.5" customHeight="1">
      <c r="C10" s="83"/>
      <c r="D10" s="83"/>
      <c r="E10" s="83"/>
      <c r="F10" s="83"/>
      <c r="G10" s="390" t="s">
        <v>26</v>
      </c>
      <c r="H10" s="390"/>
      <c r="I10" s="390"/>
      <c r="J10" s="390"/>
      <c r="L10" s="167">
        <v>1383</v>
      </c>
      <c r="M10" s="168">
        <f t="shared" si="2"/>
        <v>3098</v>
      </c>
      <c r="N10" s="168">
        <v>1563</v>
      </c>
      <c r="O10" s="168">
        <v>1535</v>
      </c>
      <c r="P10" s="168">
        <f t="shared" si="0"/>
        <v>14476.635514018692</v>
      </c>
      <c r="Q10" s="169">
        <f t="shared" si="1"/>
        <v>2.240057845263919</v>
      </c>
      <c r="R10" s="170">
        <f t="shared" si="3"/>
        <v>18</v>
      </c>
      <c r="S10" s="170">
        <f t="shared" si="3"/>
        <v>-31</v>
      </c>
      <c r="T10" s="171"/>
      <c r="U10" s="72"/>
      <c r="V10" s="72"/>
      <c r="W10" s="403"/>
      <c r="X10" s="403"/>
      <c r="Y10" s="403"/>
      <c r="Z10" s="383" t="s">
        <v>26</v>
      </c>
      <c r="AA10" s="383"/>
      <c r="AB10" s="383"/>
      <c r="AC10" s="383"/>
      <c r="AD10" s="404"/>
      <c r="AE10" s="384">
        <v>0.214</v>
      </c>
      <c r="AF10" s="384"/>
      <c r="AG10" s="384"/>
      <c r="AH10" s="384"/>
      <c r="AI10" s="384"/>
      <c r="AJ10" s="414">
        <v>1365</v>
      </c>
      <c r="AK10" s="402">
        <f t="shared" si="4"/>
        <v>3129</v>
      </c>
      <c r="AL10" s="414">
        <v>1565</v>
      </c>
      <c r="AM10" s="414">
        <v>1564</v>
      </c>
      <c r="AN10" s="72"/>
    </row>
    <row r="11" spans="3:40" ht="10.5" customHeight="1">
      <c r="C11" s="83"/>
      <c r="D11" s="83"/>
      <c r="E11" s="83"/>
      <c r="F11" s="83"/>
      <c r="G11" s="390" t="s">
        <v>30</v>
      </c>
      <c r="H11" s="390"/>
      <c r="I11" s="390"/>
      <c r="J11" s="390"/>
      <c r="L11" s="167">
        <v>957</v>
      </c>
      <c r="M11" s="168">
        <f t="shared" si="2"/>
        <v>2056</v>
      </c>
      <c r="N11" s="168">
        <v>1012</v>
      </c>
      <c r="O11" s="168">
        <v>1044</v>
      </c>
      <c r="P11" s="168">
        <f t="shared" si="0"/>
        <v>11884.393063583815</v>
      </c>
      <c r="Q11" s="169">
        <f t="shared" si="1"/>
        <v>2.148380355276907</v>
      </c>
      <c r="R11" s="170">
        <f t="shared" si="3"/>
        <v>18</v>
      </c>
      <c r="S11" s="170">
        <f t="shared" si="3"/>
        <v>-7</v>
      </c>
      <c r="T11" s="171"/>
      <c r="U11" s="72"/>
      <c r="V11" s="72"/>
      <c r="W11" s="403"/>
      <c r="X11" s="403"/>
      <c r="Y11" s="403"/>
      <c r="Z11" s="383" t="s">
        <v>30</v>
      </c>
      <c r="AA11" s="383"/>
      <c r="AB11" s="383"/>
      <c r="AC11" s="383"/>
      <c r="AD11" s="404"/>
      <c r="AE11" s="384">
        <v>0.173</v>
      </c>
      <c r="AF11" s="384"/>
      <c r="AG11" s="384"/>
      <c r="AH11" s="384"/>
      <c r="AI11" s="384"/>
      <c r="AJ11" s="414">
        <v>939</v>
      </c>
      <c r="AK11" s="402">
        <f t="shared" si="4"/>
        <v>2063</v>
      </c>
      <c r="AL11" s="414">
        <v>1020</v>
      </c>
      <c r="AM11" s="414">
        <v>1043</v>
      </c>
      <c r="AN11" s="72"/>
    </row>
    <row r="12" spans="3:40" ht="10.5" customHeight="1">
      <c r="C12" s="83"/>
      <c r="D12" s="83"/>
      <c r="E12" s="83"/>
      <c r="F12" s="83"/>
      <c r="G12" s="390" t="s">
        <v>33</v>
      </c>
      <c r="H12" s="390"/>
      <c r="I12" s="390"/>
      <c r="J12" s="390"/>
      <c r="L12" s="167">
        <v>1687</v>
      </c>
      <c r="M12" s="168">
        <f t="shared" si="2"/>
        <v>3186</v>
      </c>
      <c r="N12" s="168">
        <v>1624</v>
      </c>
      <c r="O12" s="168">
        <v>1562</v>
      </c>
      <c r="P12" s="168">
        <f t="shared" si="0"/>
        <v>14160</v>
      </c>
      <c r="Q12" s="169">
        <f t="shared" si="1"/>
        <v>1.888559573206876</v>
      </c>
      <c r="R12" s="170">
        <f t="shared" si="3"/>
        <v>15</v>
      </c>
      <c r="S12" s="170">
        <f t="shared" si="3"/>
        <v>-23</v>
      </c>
      <c r="T12" s="171"/>
      <c r="U12" s="72"/>
      <c r="V12" s="72"/>
      <c r="W12" s="403"/>
      <c r="X12" s="403"/>
      <c r="Y12" s="403"/>
      <c r="Z12" s="383" t="s">
        <v>33</v>
      </c>
      <c r="AA12" s="383"/>
      <c r="AB12" s="383"/>
      <c r="AC12" s="383"/>
      <c r="AD12" s="404"/>
      <c r="AE12" s="384">
        <v>0.225</v>
      </c>
      <c r="AF12" s="384"/>
      <c r="AG12" s="384"/>
      <c r="AH12" s="384"/>
      <c r="AI12" s="384"/>
      <c r="AJ12" s="414">
        <v>1672</v>
      </c>
      <c r="AK12" s="402">
        <f t="shared" si="4"/>
        <v>3209</v>
      </c>
      <c r="AL12" s="414">
        <v>1605</v>
      </c>
      <c r="AM12" s="414">
        <v>1604</v>
      </c>
      <c r="AN12" s="72"/>
    </row>
    <row r="13" spans="3:40" ht="10.5" customHeight="1">
      <c r="C13" s="83"/>
      <c r="D13" s="83"/>
      <c r="E13" s="83"/>
      <c r="F13" s="83"/>
      <c r="G13" s="390" t="s">
        <v>36</v>
      </c>
      <c r="H13" s="390"/>
      <c r="I13" s="390"/>
      <c r="J13" s="390"/>
      <c r="L13" s="167">
        <v>1051</v>
      </c>
      <c r="M13" s="168">
        <f t="shared" si="2"/>
        <v>2274</v>
      </c>
      <c r="N13" s="168">
        <v>1141</v>
      </c>
      <c r="O13" s="168">
        <v>1133</v>
      </c>
      <c r="P13" s="168">
        <f t="shared" si="0"/>
        <v>14301.88679245283</v>
      </c>
      <c r="Q13" s="169">
        <f t="shared" si="1"/>
        <v>2.163653663177926</v>
      </c>
      <c r="R13" s="170">
        <f t="shared" si="3"/>
        <v>12</v>
      </c>
      <c r="S13" s="170">
        <f t="shared" si="3"/>
        <v>-15</v>
      </c>
      <c r="T13" s="171"/>
      <c r="U13" s="72"/>
      <c r="V13" s="72"/>
      <c r="W13" s="403"/>
      <c r="X13" s="403"/>
      <c r="Y13" s="403"/>
      <c r="Z13" s="383" t="s">
        <v>36</v>
      </c>
      <c r="AA13" s="383"/>
      <c r="AB13" s="383"/>
      <c r="AC13" s="383"/>
      <c r="AD13" s="404"/>
      <c r="AE13" s="384">
        <v>0.159</v>
      </c>
      <c r="AF13" s="384"/>
      <c r="AG13" s="384"/>
      <c r="AH13" s="384"/>
      <c r="AI13" s="384"/>
      <c r="AJ13" s="414">
        <v>1039</v>
      </c>
      <c r="AK13" s="402">
        <f t="shared" si="4"/>
        <v>2289</v>
      </c>
      <c r="AL13" s="414">
        <v>1164</v>
      </c>
      <c r="AM13" s="414">
        <v>1125</v>
      </c>
      <c r="AN13" s="72"/>
    </row>
    <row r="14" spans="3:40" ht="10.5" customHeight="1">
      <c r="C14" s="83"/>
      <c r="D14" s="83"/>
      <c r="E14" s="83"/>
      <c r="F14" s="83"/>
      <c r="G14" s="390" t="s">
        <v>37</v>
      </c>
      <c r="H14" s="390"/>
      <c r="I14" s="390"/>
      <c r="J14" s="390"/>
      <c r="L14" s="167">
        <v>1450</v>
      </c>
      <c r="M14" s="168">
        <f t="shared" si="2"/>
        <v>3384</v>
      </c>
      <c r="N14" s="168">
        <v>1684</v>
      </c>
      <c r="O14" s="168">
        <v>1700</v>
      </c>
      <c r="P14" s="168">
        <f t="shared" si="0"/>
        <v>14713.043478260868</v>
      </c>
      <c r="Q14" s="169">
        <f t="shared" si="1"/>
        <v>2.3337931034482757</v>
      </c>
      <c r="R14" s="170">
        <f t="shared" si="3"/>
        <v>12</v>
      </c>
      <c r="S14" s="170">
        <f t="shared" si="3"/>
        <v>22</v>
      </c>
      <c r="T14" s="171"/>
      <c r="U14" s="72"/>
      <c r="V14" s="72"/>
      <c r="W14" s="403"/>
      <c r="X14" s="403"/>
      <c r="Y14" s="403"/>
      <c r="Z14" s="383" t="s">
        <v>37</v>
      </c>
      <c r="AA14" s="383"/>
      <c r="AB14" s="383"/>
      <c r="AC14" s="383"/>
      <c r="AD14" s="404"/>
      <c r="AE14" s="384">
        <v>0.23</v>
      </c>
      <c r="AF14" s="384"/>
      <c r="AG14" s="384"/>
      <c r="AH14" s="384"/>
      <c r="AI14" s="384"/>
      <c r="AJ14" s="414">
        <v>1438</v>
      </c>
      <c r="AK14" s="402">
        <f t="shared" si="4"/>
        <v>3362</v>
      </c>
      <c r="AL14" s="414">
        <v>1691</v>
      </c>
      <c r="AM14" s="414">
        <v>1671</v>
      </c>
      <c r="AN14" s="72"/>
    </row>
    <row r="15" spans="3:39" ht="6.75" customHeight="1">
      <c r="C15" s="195"/>
      <c r="D15" s="195"/>
      <c r="E15" s="195"/>
      <c r="F15" s="195"/>
      <c r="G15" s="195"/>
      <c r="H15" s="195"/>
      <c r="I15" s="195"/>
      <c r="J15" s="195"/>
      <c r="L15" s="161"/>
      <c r="M15" s="168"/>
      <c r="N15" s="162"/>
      <c r="O15" s="162"/>
      <c r="P15" s="168"/>
      <c r="Q15" s="169"/>
      <c r="R15" s="170"/>
      <c r="S15" s="170"/>
      <c r="T15" s="71"/>
      <c r="V15" s="72"/>
      <c r="W15" s="399"/>
      <c r="X15" s="399"/>
      <c r="Y15" s="399"/>
      <c r="Z15" s="399"/>
      <c r="AA15" s="399"/>
      <c r="AB15" s="399"/>
      <c r="AC15" s="399"/>
      <c r="AD15" s="399"/>
      <c r="AE15" s="399"/>
      <c r="AF15" s="399"/>
      <c r="AG15" s="399"/>
      <c r="AH15" s="399"/>
      <c r="AI15" s="399"/>
      <c r="AJ15" s="402"/>
      <c r="AK15" s="402"/>
      <c r="AL15" s="402"/>
      <c r="AM15" s="402"/>
    </row>
    <row r="16" spans="3:39" s="77" customFormat="1" ht="10.5" customHeight="1">
      <c r="C16" s="364" t="s">
        <v>85</v>
      </c>
      <c r="D16" s="364"/>
      <c r="E16" s="364"/>
      <c r="F16" s="364"/>
      <c r="G16" s="364"/>
      <c r="H16" s="364"/>
      <c r="I16" s="364"/>
      <c r="J16" s="364"/>
      <c r="L16" s="161">
        <v>1990</v>
      </c>
      <c r="M16" s="162">
        <f>SUM(N16:O16)</f>
        <v>4322</v>
      </c>
      <c r="N16" s="162">
        <v>2071</v>
      </c>
      <c r="O16" s="162">
        <v>2251</v>
      </c>
      <c r="P16" s="162">
        <f>SUM(M16/AE16)</f>
        <v>12072.625698324024</v>
      </c>
      <c r="Q16" s="163">
        <f>SUM(M16/L16)</f>
        <v>2.171859296482412</v>
      </c>
      <c r="R16" s="164">
        <f>SUM(L16-AJ16)</f>
        <v>58</v>
      </c>
      <c r="S16" s="164">
        <f>SUM(M16-AK16)</f>
        <v>124</v>
      </c>
      <c r="T16" s="194"/>
      <c r="V16" s="78"/>
      <c r="W16" s="380" t="s">
        <v>85</v>
      </c>
      <c r="X16" s="380"/>
      <c r="Y16" s="380"/>
      <c r="Z16" s="380"/>
      <c r="AA16" s="380"/>
      <c r="AB16" s="380"/>
      <c r="AC16" s="380"/>
      <c r="AD16" s="400"/>
      <c r="AE16" s="382">
        <v>0.358</v>
      </c>
      <c r="AF16" s="382"/>
      <c r="AG16" s="382"/>
      <c r="AH16" s="382"/>
      <c r="AI16" s="382"/>
      <c r="AJ16" s="415">
        <v>1932</v>
      </c>
      <c r="AK16" s="401">
        <f>SUM(AL16:AM16)</f>
        <v>4198</v>
      </c>
      <c r="AL16" s="415">
        <v>2012</v>
      </c>
      <c r="AM16" s="415">
        <v>2186</v>
      </c>
    </row>
    <row r="17" spans="3:39" ht="6.75" customHeight="1">
      <c r="C17" s="195"/>
      <c r="D17" s="195"/>
      <c r="E17" s="195"/>
      <c r="F17" s="195"/>
      <c r="G17" s="195"/>
      <c r="H17" s="195"/>
      <c r="I17" s="195"/>
      <c r="J17" s="195"/>
      <c r="L17" s="161"/>
      <c r="M17" s="168"/>
      <c r="N17" s="162"/>
      <c r="O17" s="162"/>
      <c r="P17" s="168"/>
      <c r="Q17" s="169"/>
      <c r="R17" s="170"/>
      <c r="S17" s="170"/>
      <c r="T17" s="71"/>
      <c r="V17" s="72"/>
      <c r="W17" s="399"/>
      <c r="X17" s="399"/>
      <c r="Y17" s="399"/>
      <c r="Z17" s="399"/>
      <c r="AA17" s="399"/>
      <c r="AB17" s="399"/>
      <c r="AC17" s="399"/>
      <c r="AD17" s="399"/>
      <c r="AE17" s="399"/>
      <c r="AF17" s="399"/>
      <c r="AG17" s="399"/>
      <c r="AH17" s="399"/>
      <c r="AI17" s="399"/>
      <c r="AJ17" s="402"/>
      <c r="AK17" s="402"/>
      <c r="AL17" s="402"/>
      <c r="AM17" s="402"/>
    </row>
    <row r="18" spans="3:39" s="77" customFormat="1" ht="10.5" customHeight="1">
      <c r="C18" s="364" t="s">
        <v>86</v>
      </c>
      <c r="D18" s="364"/>
      <c r="E18" s="364"/>
      <c r="F18" s="364"/>
      <c r="G18" s="364"/>
      <c r="H18" s="364"/>
      <c r="I18" s="364"/>
      <c r="J18" s="364"/>
      <c r="L18" s="161">
        <f>SUM(L19:L20)</f>
        <v>2544</v>
      </c>
      <c r="M18" s="162">
        <f>SUM(M19:M20)</f>
        <v>4894</v>
      </c>
      <c r="N18" s="162">
        <f>SUM(N19:N20)</f>
        <v>2488</v>
      </c>
      <c r="O18" s="162">
        <f>SUM(O19:O20)</f>
        <v>2406</v>
      </c>
      <c r="P18" s="162">
        <f>SUM(M18/AE18)</f>
        <v>15341.692789968653</v>
      </c>
      <c r="Q18" s="163">
        <f>SUM(M18/L18)</f>
        <v>1.92374213836478</v>
      </c>
      <c r="R18" s="164">
        <f>SUM(R19:R20)</f>
        <v>5</v>
      </c>
      <c r="S18" s="164">
        <f>SUM(S19:S20)</f>
        <v>-80</v>
      </c>
      <c r="T18" s="194"/>
      <c r="V18" s="78"/>
      <c r="W18" s="380" t="s">
        <v>86</v>
      </c>
      <c r="X18" s="380"/>
      <c r="Y18" s="380"/>
      <c r="Z18" s="380"/>
      <c r="AA18" s="380"/>
      <c r="AB18" s="380"/>
      <c r="AC18" s="380"/>
      <c r="AD18" s="400"/>
      <c r="AE18" s="382">
        <f>SUM(AE19:AI20)</f>
        <v>0.319</v>
      </c>
      <c r="AF18" s="382"/>
      <c r="AG18" s="382"/>
      <c r="AH18" s="382"/>
      <c r="AI18" s="382"/>
      <c r="AJ18" s="401">
        <f>SUM(AJ19:AJ20)</f>
        <v>2539</v>
      </c>
      <c r="AK18" s="401">
        <f>SUM(AK19:AK20)</f>
        <v>4974</v>
      </c>
      <c r="AL18" s="401">
        <f>SUM(AL19:AL20)</f>
        <v>2518</v>
      </c>
      <c r="AM18" s="401">
        <f>SUM(AM19:AM20)</f>
        <v>2456</v>
      </c>
    </row>
    <row r="19" spans="3:40" ht="10.5" customHeight="1">
      <c r="C19" s="83"/>
      <c r="D19" s="83"/>
      <c r="E19" s="83"/>
      <c r="F19" s="83"/>
      <c r="G19" s="390" t="s">
        <v>25</v>
      </c>
      <c r="H19" s="390"/>
      <c r="I19" s="390"/>
      <c r="J19" s="390"/>
      <c r="L19" s="167">
        <v>1741</v>
      </c>
      <c r="M19" s="168">
        <f>SUM(N19:O19)</f>
        <v>3498</v>
      </c>
      <c r="N19" s="168">
        <v>1774</v>
      </c>
      <c r="O19" s="168">
        <v>1724</v>
      </c>
      <c r="P19" s="168">
        <f>SUM(M19/AE19)</f>
        <v>15686.09865470852</v>
      </c>
      <c r="Q19" s="169">
        <f>SUM(M19/L19)</f>
        <v>2.009190120620333</v>
      </c>
      <c r="R19" s="170">
        <f>SUM(L19-AJ19)</f>
        <v>-13</v>
      </c>
      <c r="S19" s="170">
        <f>SUM(M19-AK19)</f>
        <v>-89</v>
      </c>
      <c r="T19" s="171"/>
      <c r="U19" s="72"/>
      <c r="V19" s="72"/>
      <c r="W19" s="403"/>
      <c r="X19" s="403"/>
      <c r="Y19" s="403"/>
      <c r="Z19" s="383" t="s">
        <v>25</v>
      </c>
      <c r="AA19" s="383"/>
      <c r="AB19" s="383"/>
      <c r="AC19" s="383"/>
      <c r="AD19" s="404"/>
      <c r="AE19" s="384">
        <v>0.223</v>
      </c>
      <c r="AF19" s="384"/>
      <c r="AG19" s="384"/>
      <c r="AH19" s="384"/>
      <c r="AI19" s="384"/>
      <c r="AJ19" s="414">
        <v>1754</v>
      </c>
      <c r="AK19" s="402">
        <f>SUM(AL19:AM19)</f>
        <v>3587</v>
      </c>
      <c r="AL19" s="414">
        <v>1805</v>
      </c>
      <c r="AM19" s="414">
        <v>1782</v>
      </c>
      <c r="AN19" s="72"/>
    </row>
    <row r="20" spans="3:40" ht="10.5" customHeight="1">
      <c r="C20" s="83"/>
      <c r="D20" s="83"/>
      <c r="E20" s="83"/>
      <c r="F20" s="83"/>
      <c r="G20" s="390" t="s">
        <v>26</v>
      </c>
      <c r="H20" s="390"/>
      <c r="I20" s="390"/>
      <c r="J20" s="390"/>
      <c r="L20" s="167">
        <v>803</v>
      </c>
      <c r="M20" s="168">
        <f>SUM(N20:O20)</f>
        <v>1396</v>
      </c>
      <c r="N20" s="168">
        <v>714</v>
      </c>
      <c r="O20" s="168">
        <v>682</v>
      </c>
      <c r="P20" s="168">
        <f>SUM(M20/AE20)</f>
        <v>14541.666666666666</v>
      </c>
      <c r="Q20" s="169">
        <f>SUM(M20/L20)</f>
        <v>1.738480697384807</v>
      </c>
      <c r="R20" s="170">
        <f>SUM(L20-AJ20)</f>
        <v>18</v>
      </c>
      <c r="S20" s="170">
        <f>SUM(M20-AK20)</f>
        <v>9</v>
      </c>
      <c r="T20" s="171"/>
      <c r="U20" s="72"/>
      <c r="V20" s="72"/>
      <c r="W20" s="403"/>
      <c r="X20" s="403"/>
      <c r="Y20" s="403"/>
      <c r="Z20" s="383" t="s">
        <v>26</v>
      </c>
      <c r="AA20" s="383"/>
      <c r="AB20" s="383"/>
      <c r="AC20" s="383"/>
      <c r="AD20" s="404"/>
      <c r="AE20" s="384">
        <v>0.096</v>
      </c>
      <c r="AF20" s="384"/>
      <c r="AG20" s="384"/>
      <c r="AH20" s="384"/>
      <c r="AI20" s="384"/>
      <c r="AJ20" s="414">
        <v>785</v>
      </c>
      <c r="AK20" s="402">
        <f>SUM(AL20:AM20)</f>
        <v>1387</v>
      </c>
      <c r="AL20" s="414">
        <v>713</v>
      </c>
      <c r="AM20" s="414">
        <v>674</v>
      </c>
      <c r="AN20" s="72"/>
    </row>
    <row r="21" spans="3:39" ht="6.75" customHeight="1">
      <c r="C21" s="83"/>
      <c r="D21" s="83"/>
      <c r="E21" s="83"/>
      <c r="F21" s="83"/>
      <c r="G21" s="83"/>
      <c r="H21" s="83"/>
      <c r="I21" s="83"/>
      <c r="J21" s="83"/>
      <c r="L21" s="161"/>
      <c r="M21" s="168"/>
      <c r="N21" s="162"/>
      <c r="O21" s="162"/>
      <c r="P21" s="168"/>
      <c r="Q21" s="169"/>
      <c r="R21" s="170"/>
      <c r="S21" s="170"/>
      <c r="T21" s="71"/>
      <c r="V21" s="72"/>
      <c r="W21" s="399"/>
      <c r="X21" s="399"/>
      <c r="Y21" s="399"/>
      <c r="Z21" s="399"/>
      <c r="AA21" s="399"/>
      <c r="AB21" s="399"/>
      <c r="AC21" s="399"/>
      <c r="AD21" s="399"/>
      <c r="AE21" s="399"/>
      <c r="AF21" s="399"/>
      <c r="AG21" s="399"/>
      <c r="AH21" s="399"/>
      <c r="AI21" s="399"/>
      <c r="AJ21" s="402"/>
      <c r="AK21" s="402"/>
      <c r="AL21" s="402"/>
      <c r="AM21" s="402"/>
    </row>
    <row r="22" spans="3:39" s="77" customFormat="1" ht="10.5" customHeight="1">
      <c r="C22" s="364" t="s">
        <v>87</v>
      </c>
      <c r="D22" s="364"/>
      <c r="E22" s="364"/>
      <c r="F22" s="364"/>
      <c r="G22" s="364"/>
      <c r="H22" s="364"/>
      <c r="I22" s="364"/>
      <c r="J22" s="364"/>
      <c r="L22" s="161">
        <f>SUM(L23:L26)</f>
        <v>7614</v>
      </c>
      <c r="M22" s="162">
        <f>SUM(M23:M26)</f>
        <v>16258</v>
      </c>
      <c r="N22" s="162">
        <f>SUM(N23:N26)</f>
        <v>7953</v>
      </c>
      <c r="O22" s="162">
        <f>SUM(O23:O26)</f>
        <v>8305</v>
      </c>
      <c r="P22" s="162">
        <f>SUM(M22/AE22)</f>
        <v>15483.809523809523</v>
      </c>
      <c r="Q22" s="163">
        <f>SUM(M22/L22)</f>
        <v>2.1352771210927237</v>
      </c>
      <c r="R22" s="164">
        <f>SUM(R23:R26)</f>
        <v>134</v>
      </c>
      <c r="S22" s="164">
        <f>SUM(S23:S26)</f>
        <v>184</v>
      </c>
      <c r="T22" s="194"/>
      <c r="V22" s="78"/>
      <c r="W22" s="380" t="s">
        <v>87</v>
      </c>
      <c r="X22" s="380"/>
      <c r="Y22" s="380"/>
      <c r="Z22" s="380"/>
      <c r="AA22" s="380"/>
      <c r="AB22" s="380"/>
      <c r="AC22" s="380"/>
      <c r="AD22" s="400"/>
      <c r="AE22" s="382">
        <f>SUM(AE23:AI26)</f>
        <v>1.05</v>
      </c>
      <c r="AF22" s="382"/>
      <c r="AG22" s="382"/>
      <c r="AH22" s="382"/>
      <c r="AI22" s="382"/>
      <c r="AJ22" s="401">
        <f>SUM(AJ23:AJ26)</f>
        <v>7480</v>
      </c>
      <c r="AK22" s="401">
        <f>SUM(AK23:AK26)</f>
        <v>16074</v>
      </c>
      <c r="AL22" s="401">
        <f>SUM(AL23:AL26)</f>
        <v>7871</v>
      </c>
      <c r="AM22" s="401">
        <f>SUM(AM23:AM26)</f>
        <v>8203</v>
      </c>
    </row>
    <row r="23" spans="3:40" ht="10.5" customHeight="1">
      <c r="C23" s="83"/>
      <c r="D23" s="83"/>
      <c r="E23" s="83"/>
      <c r="F23" s="83"/>
      <c r="G23" s="390" t="s">
        <v>25</v>
      </c>
      <c r="H23" s="390"/>
      <c r="I23" s="390"/>
      <c r="J23" s="390"/>
      <c r="L23" s="167">
        <v>1103</v>
      </c>
      <c r="M23" s="168">
        <f>SUM(N23:O23)</f>
        <v>2213</v>
      </c>
      <c r="N23" s="168">
        <v>1076</v>
      </c>
      <c r="O23" s="168">
        <v>1137</v>
      </c>
      <c r="P23" s="168">
        <f>SUM(M23/AE23)</f>
        <v>12791.907514450868</v>
      </c>
      <c r="Q23" s="169">
        <f>SUM(M23/L23)</f>
        <v>2.0063463281958294</v>
      </c>
      <c r="R23" s="170">
        <f aca="true" t="shared" si="5" ref="R23:S26">SUM(L23-AJ23)</f>
        <v>-3</v>
      </c>
      <c r="S23" s="170">
        <f t="shared" si="5"/>
        <v>-31</v>
      </c>
      <c r="T23" s="171"/>
      <c r="U23" s="72"/>
      <c r="V23" s="72"/>
      <c r="W23" s="403"/>
      <c r="X23" s="403"/>
      <c r="Y23" s="403"/>
      <c r="Z23" s="383" t="s">
        <v>25</v>
      </c>
      <c r="AA23" s="383"/>
      <c r="AB23" s="383"/>
      <c r="AC23" s="383"/>
      <c r="AD23" s="404"/>
      <c r="AE23" s="384">
        <v>0.173</v>
      </c>
      <c r="AF23" s="384"/>
      <c r="AG23" s="384"/>
      <c r="AH23" s="384"/>
      <c r="AI23" s="384"/>
      <c r="AJ23" s="414">
        <v>1106</v>
      </c>
      <c r="AK23" s="402">
        <f>SUM(AL23:AM23)</f>
        <v>2244</v>
      </c>
      <c r="AL23" s="414">
        <v>1092</v>
      </c>
      <c r="AM23" s="414">
        <v>1152</v>
      </c>
      <c r="AN23" s="72"/>
    </row>
    <row r="24" spans="3:40" ht="10.5" customHeight="1">
      <c r="C24" s="83"/>
      <c r="D24" s="83"/>
      <c r="E24" s="83"/>
      <c r="F24" s="83"/>
      <c r="G24" s="390" t="s">
        <v>26</v>
      </c>
      <c r="H24" s="390"/>
      <c r="I24" s="390"/>
      <c r="J24" s="390"/>
      <c r="L24" s="167">
        <v>2005</v>
      </c>
      <c r="M24" s="168">
        <f>SUM(N24:O24)</f>
        <v>4169</v>
      </c>
      <c r="N24" s="168">
        <v>1991</v>
      </c>
      <c r="O24" s="168">
        <v>2178</v>
      </c>
      <c r="P24" s="168">
        <f>SUM(M24/AE24)</f>
        <v>14996.402877697841</v>
      </c>
      <c r="Q24" s="169">
        <f>SUM(M24/L24)</f>
        <v>2.0793017456359104</v>
      </c>
      <c r="R24" s="170">
        <f t="shared" si="5"/>
        <v>22</v>
      </c>
      <c r="S24" s="170">
        <f t="shared" si="5"/>
        <v>-3</v>
      </c>
      <c r="T24" s="171"/>
      <c r="U24" s="72"/>
      <c r="V24" s="72"/>
      <c r="W24" s="403"/>
      <c r="X24" s="403"/>
      <c r="Y24" s="403"/>
      <c r="Z24" s="383" t="s">
        <v>26</v>
      </c>
      <c r="AA24" s="383"/>
      <c r="AB24" s="383"/>
      <c r="AC24" s="383"/>
      <c r="AD24" s="404"/>
      <c r="AE24" s="384">
        <v>0.278</v>
      </c>
      <c r="AF24" s="384"/>
      <c r="AG24" s="384"/>
      <c r="AH24" s="384"/>
      <c r="AI24" s="384"/>
      <c r="AJ24" s="414">
        <v>1983</v>
      </c>
      <c r="AK24" s="402">
        <f>SUM(AL24:AM24)</f>
        <v>4172</v>
      </c>
      <c r="AL24" s="414">
        <v>1992</v>
      </c>
      <c r="AM24" s="414">
        <v>2180</v>
      </c>
      <c r="AN24" s="72"/>
    </row>
    <row r="25" spans="3:40" ht="10.5" customHeight="1">
      <c r="C25" s="83"/>
      <c r="D25" s="83"/>
      <c r="E25" s="83"/>
      <c r="F25" s="83"/>
      <c r="G25" s="390" t="s">
        <v>30</v>
      </c>
      <c r="H25" s="390"/>
      <c r="I25" s="390"/>
      <c r="J25" s="390"/>
      <c r="L25" s="167">
        <v>1507</v>
      </c>
      <c r="M25" s="168">
        <f>SUM(N25:O25)</f>
        <v>3214</v>
      </c>
      <c r="N25" s="168">
        <v>1666</v>
      </c>
      <c r="O25" s="168">
        <v>1548</v>
      </c>
      <c r="P25" s="168">
        <f>SUM(M25/AE25)</f>
        <v>11816.176470588234</v>
      </c>
      <c r="Q25" s="169">
        <f>SUM(M25/L25)</f>
        <v>2.13271400132714</v>
      </c>
      <c r="R25" s="170">
        <f t="shared" si="5"/>
        <v>43</v>
      </c>
      <c r="S25" s="170">
        <f t="shared" si="5"/>
        <v>-3</v>
      </c>
      <c r="T25" s="171"/>
      <c r="U25" s="72"/>
      <c r="V25" s="72"/>
      <c r="W25" s="403"/>
      <c r="X25" s="403"/>
      <c r="Y25" s="403"/>
      <c r="Z25" s="383" t="s">
        <v>30</v>
      </c>
      <c r="AA25" s="383"/>
      <c r="AB25" s="383"/>
      <c r="AC25" s="383"/>
      <c r="AD25" s="404"/>
      <c r="AE25" s="384">
        <v>0.272</v>
      </c>
      <c r="AF25" s="384"/>
      <c r="AG25" s="384"/>
      <c r="AH25" s="384"/>
      <c r="AI25" s="384"/>
      <c r="AJ25" s="414">
        <v>1464</v>
      </c>
      <c r="AK25" s="402">
        <f>SUM(AL25:AM25)</f>
        <v>3217</v>
      </c>
      <c r="AL25" s="414">
        <v>1664</v>
      </c>
      <c r="AM25" s="414">
        <v>1553</v>
      </c>
      <c r="AN25" s="72"/>
    </row>
    <row r="26" spans="3:40" ht="10.5" customHeight="1">
      <c r="C26" s="83"/>
      <c r="D26" s="83"/>
      <c r="E26" s="83"/>
      <c r="F26" s="83"/>
      <c r="G26" s="390" t="s">
        <v>33</v>
      </c>
      <c r="H26" s="390"/>
      <c r="I26" s="390"/>
      <c r="J26" s="390"/>
      <c r="L26" s="167">
        <v>2999</v>
      </c>
      <c r="M26" s="168">
        <f>SUM(N26:O26)</f>
        <v>6662</v>
      </c>
      <c r="N26" s="168">
        <v>3220</v>
      </c>
      <c r="O26" s="168">
        <v>3442</v>
      </c>
      <c r="P26" s="168">
        <f>SUM(M26/AE26)</f>
        <v>20373.08868501529</v>
      </c>
      <c r="Q26" s="169">
        <f>SUM(M26/L26)</f>
        <v>2.221407135711904</v>
      </c>
      <c r="R26" s="170">
        <f t="shared" si="5"/>
        <v>72</v>
      </c>
      <c r="S26" s="170">
        <f t="shared" si="5"/>
        <v>221</v>
      </c>
      <c r="T26" s="171"/>
      <c r="U26" s="72"/>
      <c r="V26" s="72"/>
      <c r="W26" s="403"/>
      <c r="X26" s="403"/>
      <c r="Y26" s="403"/>
      <c r="Z26" s="383" t="s">
        <v>33</v>
      </c>
      <c r="AA26" s="383"/>
      <c r="AB26" s="383"/>
      <c r="AC26" s="383"/>
      <c r="AD26" s="404"/>
      <c r="AE26" s="384">
        <v>0.327</v>
      </c>
      <c r="AF26" s="384"/>
      <c r="AG26" s="384"/>
      <c r="AH26" s="384"/>
      <c r="AI26" s="384"/>
      <c r="AJ26" s="414">
        <v>2927</v>
      </c>
      <c r="AK26" s="402">
        <f>SUM(AL26:AM26)</f>
        <v>6441</v>
      </c>
      <c r="AL26" s="414">
        <v>3123</v>
      </c>
      <c r="AM26" s="414">
        <v>3318</v>
      </c>
      <c r="AN26" s="72"/>
    </row>
    <row r="27" spans="2:39" ht="6.75" customHeight="1"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161"/>
      <c r="M27" s="173"/>
      <c r="N27" s="162"/>
      <c r="O27" s="162"/>
      <c r="P27" s="173"/>
      <c r="Q27" s="174"/>
      <c r="R27" s="175"/>
      <c r="S27" s="175"/>
      <c r="T27" s="183"/>
      <c r="V27" s="72"/>
      <c r="W27" s="399"/>
      <c r="X27" s="399"/>
      <c r="Y27" s="399"/>
      <c r="Z27" s="399"/>
      <c r="AA27" s="399"/>
      <c r="AB27" s="399"/>
      <c r="AC27" s="399"/>
      <c r="AD27" s="399"/>
      <c r="AE27" s="399"/>
      <c r="AF27" s="399"/>
      <c r="AG27" s="399"/>
      <c r="AH27" s="399"/>
      <c r="AI27" s="399"/>
      <c r="AJ27" s="402"/>
      <c r="AK27" s="402"/>
      <c r="AL27" s="402"/>
      <c r="AM27" s="402"/>
    </row>
    <row r="28" spans="3:39" s="77" customFormat="1" ht="10.5" customHeight="1">
      <c r="C28" s="391" t="s">
        <v>88</v>
      </c>
      <c r="D28" s="391"/>
      <c r="E28" s="391"/>
      <c r="F28" s="391"/>
      <c r="G28" s="391"/>
      <c r="H28" s="391"/>
      <c r="I28" s="391"/>
      <c r="J28" s="391"/>
      <c r="L28" s="161">
        <f>SUM(L29:L33)</f>
        <v>9547</v>
      </c>
      <c r="M28" s="162">
        <f>SUM(M29:M33)</f>
        <v>20306</v>
      </c>
      <c r="N28" s="162">
        <f>SUM(N29:N33)</f>
        <v>9986</v>
      </c>
      <c r="O28" s="162">
        <f>SUM(O29:O33)</f>
        <v>10320</v>
      </c>
      <c r="P28" s="162">
        <f aca="true" t="shared" si="6" ref="P28:P33">SUM(M28/AE28)</f>
        <v>15086.181277860329</v>
      </c>
      <c r="Q28" s="163">
        <f aca="true" t="shared" si="7" ref="Q28:Q33">SUM(M28/L28)</f>
        <v>2.1269508746202996</v>
      </c>
      <c r="R28" s="164">
        <f>SUM(R29:R33)</f>
        <v>224</v>
      </c>
      <c r="S28" s="164">
        <f>SUM(S29:S33)</f>
        <v>252</v>
      </c>
      <c r="T28" s="194"/>
      <c r="V28" s="78"/>
      <c r="W28" s="380" t="s">
        <v>88</v>
      </c>
      <c r="X28" s="380"/>
      <c r="Y28" s="380"/>
      <c r="Z28" s="380"/>
      <c r="AA28" s="380"/>
      <c r="AB28" s="380"/>
      <c r="AC28" s="380"/>
      <c r="AD28" s="400"/>
      <c r="AE28" s="382">
        <f>SUM(AE29:AI33)</f>
        <v>1.3459999999999999</v>
      </c>
      <c r="AF28" s="382"/>
      <c r="AG28" s="382"/>
      <c r="AH28" s="382"/>
      <c r="AI28" s="382"/>
      <c r="AJ28" s="401">
        <f>SUM(AJ29:AJ33)</f>
        <v>9323</v>
      </c>
      <c r="AK28" s="401">
        <f>SUM(AK29:AK33)</f>
        <v>20054</v>
      </c>
      <c r="AL28" s="401">
        <f>SUM(AL29:AL33)</f>
        <v>9836</v>
      </c>
      <c r="AM28" s="401">
        <f>SUM(AM29:AM33)</f>
        <v>10218</v>
      </c>
    </row>
    <row r="29" spans="3:40" ht="10.5" customHeight="1">
      <c r="C29" s="83"/>
      <c r="D29" s="83"/>
      <c r="E29" s="83"/>
      <c r="F29" s="83"/>
      <c r="G29" s="390" t="s">
        <v>25</v>
      </c>
      <c r="H29" s="390"/>
      <c r="I29" s="390"/>
      <c r="J29" s="390"/>
      <c r="L29" s="167">
        <v>1590</v>
      </c>
      <c r="M29" s="168">
        <f>SUM(N29:O29)</f>
        <v>3193</v>
      </c>
      <c r="N29" s="168">
        <v>1557</v>
      </c>
      <c r="O29" s="168">
        <v>1636</v>
      </c>
      <c r="P29" s="168">
        <f t="shared" si="6"/>
        <v>22485.91549295775</v>
      </c>
      <c r="Q29" s="169">
        <f t="shared" si="7"/>
        <v>2.0081761006289307</v>
      </c>
      <c r="R29" s="170">
        <f aca="true" t="shared" si="8" ref="R29:S33">SUM(L29-AJ29)</f>
        <v>47</v>
      </c>
      <c r="S29" s="170">
        <f t="shared" si="8"/>
        <v>57</v>
      </c>
      <c r="T29" s="171"/>
      <c r="U29" s="72"/>
      <c r="V29" s="72"/>
      <c r="W29" s="403"/>
      <c r="X29" s="403"/>
      <c r="Y29" s="403"/>
      <c r="Z29" s="383" t="s">
        <v>25</v>
      </c>
      <c r="AA29" s="383"/>
      <c r="AB29" s="383"/>
      <c r="AC29" s="383"/>
      <c r="AD29" s="404"/>
      <c r="AE29" s="384">
        <v>0.142</v>
      </c>
      <c r="AF29" s="384"/>
      <c r="AG29" s="384"/>
      <c r="AH29" s="384"/>
      <c r="AI29" s="384"/>
      <c r="AJ29" s="414">
        <v>1543</v>
      </c>
      <c r="AK29" s="402">
        <f>SUM(AL29:AM29)</f>
        <v>3136</v>
      </c>
      <c r="AL29" s="414">
        <v>1534</v>
      </c>
      <c r="AM29" s="414">
        <v>1602</v>
      </c>
      <c r="AN29" s="72"/>
    </row>
    <row r="30" spans="3:40" ht="10.5" customHeight="1">
      <c r="C30" s="83"/>
      <c r="D30" s="83"/>
      <c r="E30" s="83"/>
      <c r="F30" s="83"/>
      <c r="G30" s="390" t="s">
        <v>26</v>
      </c>
      <c r="H30" s="390"/>
      <c r="I30" s="390"/>
      <c r="J30" s="390"/>
      <c r="L30" s="167">
        <v>2025</v>
      </c>
      <c r="M30" s="168">
        <f>SUM(N30:O30)</f>
        <v>3638</v>
      </c>
      <c r="N30" s="168">
        <v>1754</v>
      </c>
      <c r="O30" s="168">
        <v>1884</v>
      </c>
      <c r="P30" s="168">
        <f t="shared" si="6"/>
        <v>17660.194174757282</v>
      </c>
      <c r="Q30" s="169">
        <f t="shared" si="7"/>
        <v>1.7965432098765433</v>
      </c>
      <c r="R30" s="170">
        <f t="shared" si="8"/>
        <v>72</v>
      </c>
      <c r="S30" s="170">
        <f t="shared" si="8"/>
        <v>44</v>
      </c>
      <c r="T30" s="171"/>
      <c r="U30" s="72"/>
      <c r="V30" s="72"/>
      <c r="W30" s="403"/>
      <c r="X30" s="403"/>
      <c r="Y30" s="403"/>
      <c r="Z30" s="383" t="s">
        <v>26</v>
      </c>
      <c r="AA30" s="383"/>
      <c r="AB30" s="383"/>
      <c r="AC30" s="383"/>
      <c r="AD30" s="404"/>
      <c r="AE30" s="384">
        <v>0.206</v>
      </c>
      <c r="AF30" s="384"/>
      <c r="AG30" s="384"/>
      <c r="AH30" s="384"/>
      <c r="AI30" s="384"/>
      <c r="AJ30" s="414">
        <v>1953</v>
      </c>
      <c r="AK30" s="402">
        <f>SUM(AL30:AM30)</f>
        <v>3594</v>
      </c>
      <c r="AL30" s="414">
        <v>1724</v>
      </c>
      <c r="AM30" s="414">
        <v>1870</v>
      </c>
      <c r="AN30" s="72"/>
    </row>
    <row r="31" spans="3:40" ht="10.5" customHeight="1">
      <c r="C31" s="83"/>
      <c r="D31" s="83"/>
      <c r="E31" s="83"/>
      <c r="F31" s="83"/>
      <c r="G31" s="390" t="s">
        <v>30</v>
      </c>
      <c r="H31" s="390"/>
      <c r="I31" s="390"/>
      <c r="J31" s="390"/>
      <c r="L31" s="167">
        <v>1854</v>
      </c>
      <c r="M31" s="168">
        <f>SUM(N31:O31)</f>
        <v>3956</v>
      </c>
      <c r="N31" s="168">
        <v>1958</v>
      </c>
      <c r="O31" s="168">
        <v>1998</v>
      </c>
      <c r="P31" s="168">
        <f t="shared" si="6"/>
        <v>10928.176795580112</v>
      </c>
      <c r="Q31" s="169">
        <f t="shared" si="7"/>
        <v>2.133764832793959</v>
      </c>
      <c r="R31" s="170">
        <f t="shared" si="8"/>
        <v>64</v>
      </c>
      <c r="S31" s="170">
        <f t="shared" si="8"/>
        <v>103</v>
      </c>
      <c r="T31" s="171"/>
      <c r="U31" s="72"/>
      <c r="V31" s="72"/>
      <c r="W31" s="403"/>
      <c r="X31" s="403"/>
      <c r="Y31" s="403"/>
      <c r="Z31" s="383" t="s">
        <v>30</v>
      </c>
      <c r="AA31" s="383"/>
      <c r="AB31" s="383"/>
      <c r="AC31" s="383"/>
      <c r="AD31" s="404"/>
      <c r="AE31" s="384">
        <v>0.362</v>
      </c>
      <c r="AF31" s="384"/>
      <c r="AG31" s="384"/>
      <c r="AH31" s="384"/>
      <c r="AI31" s="384"/>
      <c r="AJ31" s="414">
        <v>1790</v>
      </c>
      <c r="AK31" s="402">
        <f>SUM(AL31:AM31)</f>
        <v>3853</v>
      </c>
      <c r="AL31" s="414">
        <v>1900</v>
      </c>
      <c r="AM31" s="414">
        <v>1953</v>
      </c>
      <c r="AN31" s="72"/>
    </row>
    <row r="32" spans="3:40" ht="10.5" customHeight="1">
      <c r="C32" s="83"/>
      <c r="D32" s="83"/>
      <c r="E32" s="83"/>
      <c r="F32" s="83"/>
      <c r="G32" s="390" t="s">
        <v>33</v>
      </c>
      <c r="H32" s="390"/>
      <c r="I32" s="390"/>
      <c r="J32" s="390"/>
      <c r="L32" s="167">
        <v>1957</v>
      </c>
      <c r="M32" s="168">
        <f>SUM(N32:O32)</f>
        <v>4179</v>
      </c>
      <c r="N32" s="168">
        <v>2060</v>
      </c>
      <c r="O32" s="168">
        <v>2119</v>
      </c>
      <c r="P32" s="168">
        <f t="shared" si="6"/>
        <v>11838.526912181303</v>
      </c>
      <c r="Q32" s="169">
        <f t="shared" si="7"/>
        <v>2.135411343893715</v>
      </c>
      <c r="R32" s="170">
        <f t="shared" si="8"/>
        <v>-10</v>
      </c>
      <c r="S32" s="170">
        <f t="shared" si="8"/>
        <v>-50</v>
      </c>
      <c r="T32" s="171"/>
      <c r="U32" s="72"/>
      <c r="V32" s="72"/>
      <c r="W32" s="403"/>
      <c r="X32" s="403"/>
      <c r="Y32" s="403"/>
      <c r="Z32" s="383" t="s">
        <v>33</v>
      </c>
      <c r="AA32" s="383"/>
      <c r="AB32" s="383"/>
      <c r="AC32" s="383"/>
      <c r="AD32" s="404"/>
      <c r="AE32" s="384">
        <v>0.353</v>
      </c>
      <c r="AF32" s="384"/>
      <c r="AG32" s="384"/>
      <c r="AH32" s="384"/>
      <c r="AI32" s="384"/>
      <c r="AJ32" s="414">
        <v>1967</v>
      </c>
      <c r="AK32" s="402">
        <f>SUM(AL32:AM32)</f>
        <v>4229</v>
      </c>
      <c r="AL32" s="414">
        <v>2062</v>
      </c>
      <c r="AM32" s="414">
        <v>2167</v>
      </c>
      <c r="AN32" s="72"/>
    </row>
    <row r="33" spans="3:40" ht="10.5" customHeight="1">
      <c r="C33" s="83"/>
      <c r="D33" s="83"/>
      <c r="E33" s="83"/>
      <c r="F33" s="83"/>
      <c r="G33" s="390" t="s">
        <v>36</v>
      </c>
      <c r="H33" s="390"/>
      <c r="I33" s="390"/>
      <c r="J33" s="390"/>
      <c r="L33" s="167">
        <v>2121</v>
      </c>
      <c r="M33" s="168">
        <f>SUM(N33:O33)</f>
        <v>5340</v>
      </c>
      <c r="N33" s="168">
        <v>2657</v>
      </c>
      <c r="O33" s="168">
        <v>2683</v>
      </c>
      <c r="P33" s="168">
        <f t="shared" si="6"/>
        <v>18869.25795053004</v>
      </c>
      <c r="Q33" s="169">
        <f t="shared" si="7"/>
        <v>2.5176803394625176</v>
      </c>
      <c r="R33" s="170">
        <f t="shared" si="8"/>
        <v>51</v>
      </c>
      <c r="S33" s="170">
        <f t="shared" si="8"/>
        <v>98</v>
      </c>
      <c r="T33" s="171"/>
      <c r="U33" s="72"/>
      <c r="V33" s="72"/>
      <c r="W33" s="403"/>
      <c r="X33" s="403"/>
      <c r="Y33" s="403"/>
      <c r="Z33" s="383" t="s">
        <v>36</v>
      </c>
      <c r="AA33" s="383"/>
      <c r="AB33" s="383"/>
      <c r="AC33" s="383"/>
      <c r="AD33" s="404"/>
      <c r="AE33" s="384">
        <v>0.283</v>
      </c>
      <c r="AF33" s="384"/>
      <c r="AG33" s="384"/>
      <c r="AH33" s="384"/>
      <c r="AI33" s="384"/>
      <c r="AJ33" s="414">
        <v>2070</v>
      </c>
      <c r="AK33" s="402">
        <f>SUM(AL33:AM33)</f>
        <v>5242</v>
      </c>
      <c r="AL33" s="414">
        <v>2616</v>
      </c>
      <c r="AM33" s="414">
        <v>2626</v>
      </c>
      <c r="AN33" s="72"/>
    </row>
    <row r="34" spans="3:39" ht="6.75" customHeight="1">
      <c r="C34" s="83"/>
      <c r="D34" s="83"/>
      <c r="E34" s="83"/>
      <c r="F34" s="83"/>
      <c r="G34" s="83"/>
      <c r="H34" s="83"/>
      <c r="I34" s="83"/>
      <c r="J34" s="83"/>
      <c r="L34" s="161"/>
      <c r="M34" s="168"/>
      <c r="N34" s="162"/>
      <c r="O34" s="162"/>
      <c r="P34" s="168"/>
      <c r="Q34" s="169"/>
      <c r="R34" s="170"/>
      <c r="S34" s="170"/>
      <c r="T34" s="71"/>
      <c r="V34" s="72"/>
      <c r="W34" s="399"/>
      <c r="X34" s="399"/>
      <c r="Y34" s="399"/>
      <c r="Z34" s="399"/>
      <c r="AA34" s="399"/>
      <c r="AB34" s="399"/>
      <c r="AC34" s="399"/>
      <c r="AD34" s="399"/>
      <c r="AE34" s="399"/>
      <c r="AF34" s="399"/>
      <c r="AG34" s="399"/>
      <c r="AH34" s="399"/>
      <c r="AI34" s="399"/>
      <c r="AJ34" s="402"/>
      <c r="AK34" s="402"/>
      <c r="AL34" s="402"/>
      <c r="AM34" s="402"/>
    </row>
    <row r="35" spans="3:39" s="77" customFormat="1" ht="10.5" customHeight="1">
      <c r="C35" s="391" t="s">
        <v>89</v>
      </c>
      <c r="D35" s="391"/>
      <c r="E35" s="391"/>
      <c r="F35" s="391"/>
      <c r="G35" s="391"/>
      <c r="H35" s="391"/>
      <c r="I35" s="391"/>
      <c r="J35" s="391"/>
      <c r="L35" s="161">
        <f>SUM(L36:L42)</f>
        <v>15633</v>
      </c>
      <c r="M35" s="162">
        <f>SUM(M36:M42)</f>
        <v>32535</v>
      </c>
      <c r="N35" s="162">
        <f>SUM(N36:N42)</f>
        <v>15732</v>
      </c>
      <c r="O35" s="162">
        <f>SUM(O36:O42)</f>
        <v>16803</v>
      </c>
      <c r="P35" s="162">
        <f aca="true" t="shared" si="9" ref="P35:P42">SUM(M35/AE35)</f>
        <v>13372.379778051789</v>
      </c>
      <c r="Q35" s="163">
        <f aca="true" t="shared" si="10" ref="Q35:Q42">SUM(M35/L35)</f>
        <v>2.081174438687392</v>
      </c>
      <c r="R35" s="164">
        <f>SUM(R36:R42)</f>
        <v>513</v>
      </c>
      <c r="S35" s="164">
        <f>SUM(S36:S42)</f>
        <v>759</v>
      </c>
      <c r="T35" s="194"/>
      <c r="V35" s="78"/>
      <c r="W35" s="380" t="s">
        <v>89</v>
      </c>
      <c r="X35" s="380"/>
      <c r="Y35" s="380"/>
      <c r="Z35" s="380"/>
      <c r="AA35" s="380"/>
      <c r="AB35" s="380"/>
      <c r="AC35" s="380"/>
      <c r="AD35" s="400"/>
      <c r="AE35" s="382">
        <v>2.433</v>
      </c>
      <c r="AF35" s="382"/>
      <c r="AG35" s="382"/>
      <c r="AH35" s="382"/>
      <c r="AI35" s="382"/>
      <c r="AJ35" s="401">
        <f>SUM(AJ36:AJ42)</f>
        <v>15120</v>
      </c>
      <c r="AK35" s="401">
        <f>SUM(AK36:AK42)</f>
        <v>31776</v>
      </c>
      <c r="AL35" s="401">
        <f>SUM(AL36:AL42)</f>
        <v>15410</v>
      </c>
      <c r="AM35" s="401">
        <f>SUM(AM36:AM42)</f>
        <v>16366</v>
      </c>
    </row>
    <row r="36" spans="3:40" ht="10.5" customHeight="1">
      <c r="C36" s="83"/>
      <c r="D36" s="83"/>
      <c r="E36" s="83"/>
      <c r="F36" s="83"/>
      <c r="G36" s="390" t="s">
        <v>25</v>
      </c>
      <c r="H36" s="390"/>
      <c r="I36" s="390"/>
      <c r="J36" s="390"/>
      <c r="L36" s="167">
        <v>1760</v>
      </c>
      <c r="M36" s="168">
        <f aca="true" t="shared" si="11" ref="M36:M42">SUM(N36:O36)</f>
        <v>3626</v>
      </c>
      <c r="N36" s="168">
        <v>1803</v>
      </c>
      <c r="O36" s="168">
        <v>1823</v>
      </c>
      <c r="P36" s="168">
        <f t="shared" si="9"/>
        <v>13429.62962962963</v>
      </c>
      <c r="Q36" s="169">
        <f t="shared" si="10"/>
        <v>2.0602272727272726</v>
      </c>
      <c r="R36" s="170">
        <f aca="true" t="shared" si="12" ref="R36:S42">SUM(L36-AJ36)</f>
        <v>-84</v>
      </c>
      <c r="S36" s="170">
        <f t="shared" si="12"/>
        <v>-197</v>
      </c>
      <c r="T36" s="171"/>
      <c r="U36" s="72"/>
      <c r="V36" s="72"/>
      <c r="W36" s="403"/>
      <c r="X36" s="403"/>
      <c r="Y36" s="403"/>
      <c r="Z36" s="383" t="s">
        <v>25</v>
      </c>
      <c r="AA36" s="383"/>
      <c r="AB36" s="383"/>
      <c r="AC36" s="383"/>
      <c r="AD36" s="404"/>
      <c r="AE36" s="384">
        <v>0.27</v>
      </c>
      <c r="AF36" s="384"/>
      <c r="AG36" s="384"/>
      <c r="AH36" s="384"/>
      <c r="AI36" s="384"/>
      <c r="AJ36" s="414">
        <v>1844</v>
      </c>
      <c r="AK36" s="402">
        <f aca="true" t="shared" si="13" ref="AK36:AK42">SUM(AL36:AM36)</f>
        <v>3823</v>
      </c>
      <c r="AL36" s="414">
        <v>1918</v>
      </c>
      <c r="AM36" s="414">
        <v>1905</v>
      </c>
      <c r="AN36" s="72"/>
    </row>
    <row r="37" spans="3:40" ht="10.5" customHeight="1">
      <c r="C37" s="83"/>
      <c r="D37" s="83"/>
      <c r="E37" s="83"/>
      <c r="F37" s="83"/>
      <c r="G37" s="390" t="s">
        <v>26</v>
      </c>
      <c r="H37" s="390"/>
      <c r="I37" s="390"/>
      <c r="J37" s="390"/>
      <c r="L37" s="167">
        <v>2879</v>
      </c>
      <c r="M37" s="168">
        <f t="shared" si="11"/>
        <v>6201</v>
      </c>
      <c r="N37" s="168">
        <v>3041</v>
      </c>
      <c r="O37" s="168">
        <v>3160</v>
      </c>
      <c r="P37" s="168">
        <f t="shared" si="9"/>
        <v>14834.928229665073</v>
      </c>
      <c r="Q37" s="169">
        <f t="shared" si="10"/>
        <v>2.1538728725251826</v>
      </c>
      <c r="R37" s="170">
        <f t="shared" si="12"/>
        <v>364</v>
      </c>
      <c r="S37" s="170">
        <f t="shared" si="12"/>
        <v>938</v>
      </c>
      <c r="T37" s="171"/>
      <c r="U37" s="72"/>
      <c r="V37" s="72"/>
      <c r="W37" s="403"/>
      <c r="X37" s="403"/>
      <c r="Y37" s="403"/>
      <c r="Z37" s="383" t="s">
        <v>26</v>
      </c>
      <c r="AA37" s="383"/>
      <c r="AB37" s="383"/>
      <c r="AC37" s="383"/>
      <c r="AD37" s="404"/>
      <c r="AE37" s="384">
        <v>0.418</v>
      </c>
      <c r="AF37" s="384"/>
      <c r="AG37" s="384"/>
      <c r="AH37" s="384"/>
      <c r="AI37" s="384"/>
      <c r="AJ37" s="414">
        <v>2515</v>
      </c>
      <c r="AK37" s="402">
        <f t="shared" si="13"/>
        <v>5263</v>
      </c>
      <c r="AL37" s="414">
        <v>2583</v>
      </c>
      <c r="AM37" s="414">
        <v>2680</v>
      </c>
      <c r="AN37" s="72"/>
    </row>
    <row r="38" spans="3:40" ht="10.5" customHeight="1">
      <c r="C38" s="83"/>
      <c r="D38" s="83"/>
      <c r="E38" s="83"/>
      <c r="F38" s="83"/>
      <c r="G38" s="390" t="s">
        <v>30</v>
      </c>
      <c r="H38" s="390"/>
      <c r="I38" s="390"/>
      <c r="J38" s="390"/>
      <c r="L38" s="167">
        <v>2429</v>
      </c>
      <c r="M38" s="168">
        <f t="shared" si="11"/>
        <v>4838</v>
      </c>
      <c r="N38" s="168">
        <v>2239</v>
      </c>
      <c r="O38" s="168">
        <v>2599</v>
      </c>
      <c r="P38" s="168">
        <f t="shared" si="9"/>
        <v>14932.098765432098</v>
      </c>
      <c r="Q38" s="169">
        <f t="shared" si="10"/>
        <v>1.991766158913133</v>
      </c>
      <c r="R38" s="170">
        <f t="shared" si="12"/>
        <v>40</v>
      </c>
      <c r="S38" s="170">
        <f t="shared" si="12"/>
        <v>20</v>
      </c>
      <c r="T38" s="171"/>
      <c r="U38" s="72"/>
      <c r="V38" s="72"/>
      <c r="W38" s="403"/>
      <c r="X38" s="403"/>
      <c r="Y38" s="403"/>
      <c r="Z38" s="383" t="s">
        <v>30</v>
      </c>
      <c r="AA38" s="383"/>
      <c r="AB38" s="383"/>
      <c r="AC38" s="383"/>
      <c r="AD38" s="404"/>
      <c r="AE38" s="384">
        <v>0.324</v>
      </c>
      <c r="AF38" s="384"/>
      <c r="AG38" s="384"/>
      <c r="AH38" s="384"/>
      <c r="AI38" s="384"/>
      <c r="AJ38" s="414">
        <v>2389</v>
      </c>
      <c r="AK38" s="402">
        <f t="shared" si="13"/>
        <v>4818</v>
      </c>
      <c r="AL38" s="414">
        <v>2224</v>
      </c>
      <c r="AM38" s="414">
        <v>2594</v>
      </c>
      <c r="AN38" s="72"/>
    </row>
    <row r="39" spans="3:40" ht="10.5" customHeight="1">
      <c r="C39" s="83"/>
      <c r="D39" s="83"/>
      <c r="E39" s="83"/>
      <c r="F39" s="83"/>
      <c r="G39" s="390" t="s">
        <v>33</v>
      </c>
      <c r="H39" s="390"/>
      <c r="I39" s="390"/>
      <c r="J39" s="390"/>
      <c r="L39" s="167">
        <v>1317</v>
      </c>
      <c r="M39" s="168">
        <f t="shared" si="11"/>
        <v>2430</v>
      </c>
      <c r="N39" s="168">
        <v>1178</v>
      </c>
      <c r="O39" s="168">
        <v>1252</v>
      </c>
      <c r="P39" s="168">
        <f t="shared" si="9"/>
        <v>10800</v>
      </c>
      <c r="Q39" s="169">
        <f t="shared" si="10"/>
        <v>1.8451025056947608</v>
      </c>
      <c r="R39" s="170">
        <f t="shared" si="12"/>
        <v>34</v>
      </c>
      <c r="S39" s="170">
        <f t="shared" si="12"/>
        <v>-14</v>
      </c>
      <c r="T39" s="171"/>
      <c r="U39" s="72"/>
      <c r="V39" s="72"/>
      <c r="W39" s="403"/>
      <c r="X39" s="403"/>
      <c r="Y39" s="403"/>
      <c r="Z39" s="383" t="s">
        <v>33</v>
      </c>
      <c r="AA39" s="383"/>
      <c r="AB39" s="383"/>
      <c r="AC39" s="383"/>
      <c r="AD39" s="404"/>
      <c r="AE39" s="384">
        <v>0.225</v>
      </c>
      <c r="AF39" s="384"/>
      <c r="AG39" s="384"/>
      <c r="AH39" s="384"/>
      <c r="AI39" s="384"/>
      <c r="AJ39" s="414">
        <v>1283</v>
      </c>
      <c r="AK39" s="402">
        <f t="shared" si="13"/>
        <v>2444</v>
      </c>
      <c r="AL39" s="414">
        <v>1186</v>
      </c>
      <c r="AM39" s="414">
        <v>1258</v>
      </c>
      <c r="AN39" s="72"/>
    </row>
    <row r="40" spans="3:40" ht="10.5" customHeight="1">
      <c r="C40" s="83"/>
      <c r="D40" s="83"/>
      <c r="E40" s="83"/>
      <c r="F40" s="83"/>
      <c r="G40" s="390" t="s">
        <v>36</v>
      </c>
      <c r="H40" s="390"/>
      <c r="I40" s="390"/>
      <c r="J40" s="390"/>
      <c r="L40" s="167">
        <v>1866</v>
      </c>
      <c r="M40" s="168">
        <f t="shared" si="11"/>
        <v>3736</v>
      </c>
      <c r="N40" s="168">
        <v>1757</v>
      </c>
      <c r="O40" s="168">
        <v>1979</v>
      </c>
      <c r="P40" s="168">
        <f t="shared" si="9"/>
        <v>10643.874643874644</v>
      </c>
      <c r="Q40" s="347">
        <f t="shared" si="10"/>
        <v>2.002143622722401</v>
      </c>
      <c r="R40" s="170">
        <f t="shared" si="12"/>
        <v>6</v>
      </c>
      <c r="S40" s="170">
        <f t="shared" si="12"/>
        <v>-42</v>
      </c>
      <c r="T40" s="171"/>
      <c r="U40" s="72"/>
      <c r="V40" s="72"/>
      <c r="W40" s="403"/>
      <c r="X40" s="403"/>
      <c r="Y40" s="403"/>
      <c r="Z40" s="383" t="s">
        <v>36</v>
      </c>
      <c r="AA40" s="383"/>
      <c r="AB40" s="383"/>
      <c r="AC40" s="383"/>
      <c r="AD40" s="404"/>
      <c r="AE40" s="384">
        <v>0.351</v>
      </c>
      <c r="AF40" s="384"/>
      <c r="AG40" s="384"/>
      <c r="AH40" s="384"/>
      <c r="AI40" s="384"/>
      <c r="AJ40" s="414">
        <v>1860</v>
      </c>
      <c r="AK40" s="402">
        <f t="shared" si="13"/>
        <v>3778</v>
      </c>
      <c r="AL40" s="414">
        <v>1812</v>
      </c>
      <c r="AM40" s="414">
        <v>1966</v>
      </c>
      <c r="AN40" s="72"/>
    </row>
    <row r="41" spans="3:40" ht="10.5" customHeight="1">
      <c r="C41" s="83"/>
      <c r="D41" s="83"/>
      <c r="E41" s="83"/>
      <c r="F41" s="83"/>
      <c r="G41" s="390" t="s">
        <v>37</v>
      </c>
      <c r="H41" s="390"/>
      <c r="I41" s="390"/>
      <c r="J41" s="390"/>
      <c r="L41" s="167">
        <v>2795</v>
      </c>
      <c r="M41" s="168">
        <f t="shared" si="11"/>
        <v>5836</v>
      </c>
      <c r="N41" s="168">
        <v>2785</v>
      </c>
      <c r="O41" s="168">
        <v>3051</v>
      </c>
      <c r="P41" s="168">
        <f t="shared" si="9"/>
        <v>13173.814898419865</v>
      </c>
      <c r="Q41" s="169">
        <f t="shared" si="10"/>
        <v>2.088014311270125</v>
      </c>
      <c r="R41" s="170">
        <f t="shared" si="12"/>
        <v>84</v>
      </c>
      <c r="S41" s="170">
        <f t="shared" si="12"/>
        <v>16</v>
      </c>
      <c r="T41" s="171"/>
      <c r="U41" s="72"/>
      <c r="V41" s="72"/>
      <c r="W41" s="403"/>
      <c r="X41" s="403"/>
      <c r="Y41" s="403"/>
      <c r="Z41" s="383" t="s">
        <v>37</v>
      </c>
      <c r="AA41" s="383"/>
      <c r="AB41" s="383"/>
      <c r="AC41" s="383"/>
      <c r="AD41" s="404"/>
      <c r="AE41" s="384">
        <v>0.443</v>
      </c>
      <c r="AF41" s="384"/>
      <c r="AG41" s="384"/>
      <c r="AH41" s="384"/>
      <c r="AI41" s="384"/>
      <c r="AJ41" s="414">
        <v>2711</v>
      </c>
      <c r="AK41" s="402">
        <f t="shared" si="13"/>
        <v>5820</v>
      </c>
      <c r="AL41" s="414">
        <v>2771</v>
      </c>
      <c r="AM41" s="414">
        <v>3049</v>
      </c>
      <c r="AN41" s="72"/>
    </row>
    <row r="42" spans="3:40" ht="10.5" customHeight="1">
      <c r="C42" s="83"/>
      <c r="D42" s="83"/>
      <c r="E42" s="83"/>
      <c r="F42" s="83"/>
      <c r="G42" s="390" t="s">
        <v>68</v>
      </c>
      <c r="H42" s="390"/>
      <c r="I42" s="390"/>
      <c r="J42" s="390"/>
      <c r="L42" s="167">
        <v>2587</v>
      </c>
      <c r="M42" s="168">
        <f t="shared" si="11"/>
        <v>5868</v>
      </c>
      <c r="N42" s="168">
        <v>2929</v>
      </c>
      <c r="O42" s="168">
        <v>2939</v>
      </c>
      <c r="P42" s="168">
        <f t="shared" si="9"/>
        <v>14560.794044665012</v>
      </c>
      <c r="Q42" s="169">
        <f t="shared" si="10"/>
        <v>2.2682643989176654</v>
      </c>
      <c r="R42" s="170">
        <f t="shared" si="12"/>
        <v>69</v>
      </c>
      <c r="S42" s="170">
        <f t="shared" si="12"/>
        <v>38</v>
      </c>
      <c r="T42" s="171"/>
      <c r="U42" s="72"/>
      <c r="V42" s="72"/>
      <c r="W42" s="403"/>
      <c r="X42" s="403"/>
      <c r="Y42" s="403"/>
      <c r="Z42" s="383" t="s">
        <v>68</v>
      </c>
      <c r="AA42" s="383"/>
      <c r="AB42" s="383"/>
      <c r="AC42" s="383"/>
      <c r="AD42" s="404"/>
      <c r="AE42" s="384">
        <v>0.403</v>
      </c>
      <c r="AF42" s="384"/>
      <c r="AG42" s="384"/>
      <c r="AH42" s="384"/>
      <c r="AI42" s="384"/>
      <c r="AJ42" s="414">
        <v>2518</v>
      </c>
      <c r="AK42" s="402">
        <f t="shared" si="13"/>
        <v>5830</v>
      </c>
      <c r="AL42" s="414">
        <v>2916</v>
      </c>
      <c r="AM42" s="414">
        <v>2914</v>
      </c>
      <c r="AN42" s="72"/>
    </row>
    <row r="43" spans="3:39" ht="6.75" customHeight="1">
      <c r="C43" s="83"/>
      <c r="D43" s="83"/>
      <c r="E43" s="83"/>
      <c r="F43" s="83"/>
      <c r="G43" s="83"/>
      <c r="H43" s="83"/>
      <c r="I43" s="83"/>
      <c r="J43" s="83"/>
      <c r="L43" s="161"/>
      <c r="M43" s="168"/>
      <c r="N43" s="162"/>
      <c r="O43" s="162"/>
      <c r="P43" s="168"/>
      <c r="Q43" s="169"/>
      <c r="R43" s="170"/>
      <c r="S43" s="170"/>
      <c r="T43" s="71"/>
      <c r="V43" s="72"/>
      <c r="W43" s="399"/>
      <c r="X43" s="399"/>
      <c r="Y43" s="399"/>
      <c r="Z43" s="399"/>
      <c r="AA43" s="399"/>
      <c r="AB43" s="399"/>
      <c r="AC43" s="399"/>
      <c r="AD43" s="399"/>
      <c r="AE43" s="399"/>
      <c r="AF43" s="399"/>
      <c r="AG43" s="399"/>
      <c r="AH43" s="399"/>
      <c r="AI43" s="399"/>
      <c r="AJ43" s="402"/>
      <c r="AK43" s="402"/>
      <c r="AL43" s="402"/>
      <c r="AM43" s="402"/>
    </row>
    <row r="44" spans="3:39" s="77" customFormat="1" ht="10.5" customHeight="1">
      <c r="C44" s="364" t="s">
        <v>90</v>
      </c>
      <c r="D44" s="364"/>
      <c r="E44" s="364"/>
      <c r="F44" s="364"/>
      <c r="G44" s="364"/>
      <c r="H44" s="364"/>
      <c r="I44" s="364"/>
      <c r="J44" s="364"/>
      <c r="L44" s="161">
        <v>7</v>
      </c>
      <c r="M44" s="162">
        <f>SUM(N44:O44)</f>
        <v>18</v>
      </c>
      <c r="N44" s="162">
        <v>8</v>
      </c>
      <c r="O44" s="162">
        <v>10</v>
      </c>
      <c r="P44" s="162">
        <f>SUM(M44/AE44)</f>
        <v>9000</v>
      </c>
      <c r="Q44" s="163">
        <f>SUM(M44/L44)</f>
        <v>2.5714285714285716</v>
      </c>
      <c r="R44" s="164">
        <f>SUM(L44-AJ44)</f>
        <v>-1</v>
      </c>
      <c r="S44" s="164">
        <f>SUM(M44-AK44)</f>
        <v>0</v>
      </c>
      <c r="T44" s="194"/>
      <c r="V44" s="78"/>
      <c r="W44" s="380" t="s">
        <v>90</v>
      </c>
      <c r="X44" s="380"/>
      <c r="Y44" s="380"/>
      <c r="Z44" s="380"/>
      <c r="AA44" s="380"/>
      <c r="AB44" s="380"/>
      <c r="AC44" s="380"/>
      <c r="AD44" s="400"/>
      <c r="AE44" s="382">
        <v>0.002</v>
      </c>
      <c r="AF44" s="382"/>
      <c r="AG44" s="382"/>
      <c r="AH44" s="382"/>
      <c r="AI44" s="382"/>
      <c r="AJ44" s="428">
        <v>8</v>
      </c>
      <c r="AK44" s="401">
        <f>SUM(AL44:AM44)</f>
        <v>18</v>
      </c>
      <c r="AL44" s="428">
        <v>7</v>
      </c>
      <c r="AM44" s="428">
        <v>11</v>
      </c>
    </row>
    <row r="45" spans="3:39" ht="6.75" customHeight="1">
      <c r="C45" s="83"/>
      <c r="D45" s="83"/>
      <c r="E45" s="83"/>
      <c r="F45" s="83"/>
      <c r="G45" s="83"/>
      <c r="H45" s="83"/>
      <c r="I45" s="83"/>
      <c r="J45" s="83"/>
      <c r="L45" s="161"/>
      <c r="M45" s="168"/>
      <c r="N45" s="162"/>
      <c r="O45" s="162"/>
      <c r="P45" s="168"/>
      <c r="Q45" s="169"/>
      <c r="R45" s="170"/>
      <c r="S45" s="170"/>
      <c r="T45" s="71"/>
      <c r="V45" s="72"/>
      <c r="W45" s="399"/>
      <c r="X45" s="399"/>
      <c r="Y45" s="399"/>
      <c r="Z45" s="399"/>
      <c r="AA45" s="399"/>
      <c r="AB45" s="399"/>
      <c r="AC45" s="399"/>
      <c r="AD45" s="399"/>
      <c r="AE45" s="399"/>
      <c r="AF45" s="399"/>
      <c r="AG45" s="399"/>
      <c r="AH45" s="399"/>
      <c r="AI45" s="399"/>
      <c r="AJ45" s="402"/>
      <c r="AK45" s="402"/>
      <c r="AL45" s="402"/>
      <c r="AM45" s="402"/>
    </row>
    <row r="46" spans="3:39" s="77" customFormat="1" ht="10.5" customHeight="1">
      <c r="C46" s="364" t="s">
        <v>91</v>
      </c>
      <c r="D46" s="364"/>
      <c r="E46" s="364"/>
      <c r="F46" s="364"/>
      <c r="G46" s="364"/>
      <c r="H46" s="364"/>
      <c r="I46" s="364"/>
      <c r="J46" s="364"/>
      <c r="L46" s="161">
        <f>SUM(L47:L52)</f>
        <v>8685</v>
      </c>
      <c r="M46" s="162">
        <f>SUM(M47:M52)</f>
        <v>21111</v>
      </c>
      <c r="N46" s="162">
        <f>SUM(N47:N52)</f>
        <v>10571</v>
      </c>
      <c r="O46" s="162">
        <f>SUM(O47:O52)</f>
        <v>10540</v>
      </c>
      <c r="P46" s="162">
        <f aca="true" t="shared" si="14" ref="P46:P52">SUM(M46/AE46)</f>
        <v>11605.827377680043</v>
      </c>
      <c r="Q46" s="163">
        <f aca="true" t="shared" si="15" ref="Q46:Q52">SUM(M46/L46)</f>
        <v>2.4307426597582036</v>
      </c>
      <c r="R46" s="164">
        <f>SUM(R47:R52)</f>
        <v>229</v>
      </c>
      <c r="S46" s="164">
        <f>SUM(S47:S52)</f>
        <v>125</v>
      </c>
      <c r="T46" s="194"/>
      <c r="V46" s="78"/>
      <c r="W46" s="380" t="s">
        <v>91</v>
      </c>
      <c r="X46" s="380"/>
      <c r="Y46" s="380"/>
      <c r="Z46" s="380"/>
      <c r="AA46" s="380"/>
      <c r="AB46" s="380"/>
      <c r="AC46" s="380"/>
      <c r="AD46" s="400"/>
      <c r="AE46" s="382">
        <f>SUM(AE47:AI52)</f>
        <v>1.8190000000000002</v>
      </c>
      <c r="AF46" s="382"/>
      <c r="AG46" s="382"/>
      <c r="AH46" s="382"/>
      <c r="AI46" s="382"/>
      <c r="AJ46" s="401">
        <f>SUM(AJ47:AJ52)</f>
        <v>8456</v>
      </c>
      <c r="AK46" s="401">
        <f>SUM(AK47:AK52)</f>
        <v>20986</v>
      </c>
      <c r="AL46" s="401">
        <f>SUM(AL47:AL52)</f>
        <v>10546</v>
      </c>
      <c r="AM46" s="401">
        <f>SUM(AM47:AM52)</f>
        <v>10440</v>
      </c>
    </row>
    <row r="47" spans="3:40" ht="10.5" customHeight="1">
      <c r="C47" s="83"/>
      <c r="D47" s="83"/>
      <c r="E47" s="83"/>
      <c r="F47" s="83"/>
      <c r="G47" s="390" t="s">
        <v>25</v>
      </c>
      <c r="H47" s="390"/>
      <c r="I47" s="390"/>
      <c r="J47" s="390"/>
      <c r="L47" s="167">
        <v>1612</v>
      </c>
      <c r="M47" s="168">
        <f aca="true" t="shared" si="16" ref="M47:M52">SUM(N47:O47)</f>
        <v>3677</v>
      </c>
      <c r="N47" s="168">
        <v>1857</v>
      </c>
      <c r="O47" s="168">
        <v>1820</v>
      </c>
      <c r="P47" s="168">
        <f t="shared" si="14"/>
        <v>13419.70802919708</v>
      </c>
      <c r="Q47" s="169">
        <f t="shared" si="15"/>
        <v>2.281017369727047</v>
      </c>
      <c r="R47" s="170">
        <f aca="true" t="shared" si="17" ref="R47:S52">SUM(L47-AJ47)</f>
        <v>13</v>
      </c>
      <c r="S47" s="170">
        <f t="shared" si="17"/>
        <v>-3</v>
      </c>
      <c r="T47" s="171"/>
      <c r="U47" s="72"/>
      <c r="V47" s="72"/>
      <c r="W47" s="403"/>
      <c r="X47" s="403"/>
      <c r="Y47" s="403"/>
      <c r="Z47" s="383" t="s">
        <v>25</v>
      </c>
      <c r="AA47" s="383"/>
      <c r="AB47" s="383"/>
      <c r="AC47" s="383"/>
      <c r="AD47" s="404"/>
      <c r="AE47" s="384">
        <v>0.274</v>
      </c>
      <c r="AF47" s="384"/>
      <c r="AG47" s="384"/>
      <c r="AH47" s="384"/>
      <c r="AI47" s="384"/>
      <c r="AJ47" s="414">
        <v>1599</v>
      </c>
      <c r="AK47" s="402">
        <f aca="true" t="shared" si="18" ref="AK47:AK52">SUM(AL47:AM47)</f>
        <v>3680</v>
      </c>
      <c r="AL47" s="414">
        <v>1861</v>
      </c>
      <c r="AM47" s="414">
        <v>1819</v>
      </c>
      <c r="AN47" s="72"/>
    </row>
    <row r="48" spans="3:40" ht="10.5" customHeight="1">
      <c r="C48" s="83"/>
      <c r="D48" s="83"/>
      <c r="E48" s="83"/>
      <c r="F48" s="83"/>
      <c r="G48" s="390" t="s">
        <v>26</v>
      </c>
      <c r="H48" s="390"/>
      <c r="I48" s="390"/>
      <c r="J48" s="390"/>
      <c r="L48" s="167">
        <v>1157</v>
      </c>
      <c r="M48" s="168">
        <f t="shared" si="16"/>
        <v>3023</v>
      </c>
      <c r="N48" s="168">
        <v>1486</v>
      </c>
      <c r="O48" s="168">
        <v>1537</v>
      </c>
      <c r="P48" s="168">
        <f t="shared" si="14"/>
        <v>9160.60606060606</v>
      </c>
      <c r="Q48" s="169">
        <f t="shared" si="15"/>
        <v>2.6127917026793432</v>
      </c>
      <c r="R48" s="170">
        <f t="shared" si="17"/>
        <v>35</v>
      </c>
      <c r="S48" s="170">
        <f t="shared" si="17"/>
        <v>38</v>
      </c>
      <c r="T48" s="171"/>
      <c r="U48" s="72"/>
      <c r="V48" s="72"/>
      <c r="W48" s="403"/>
      <c r="X48" s="403"/>
      <c r="Y48" s="403"/>
      <c r="Z48" s="383" t="s">
        <v>26</v>
      </c>
      <c r="AA48" s="383"/>
      <c r="AB48" s="383"/>
      <c r="AC48" s="383"/>
      <c r="AD48" s="404"/>
      <c r="AE48" s="384">
        <v>0.33</v>
      </c>
      <c r="AF48" s="384"/>
      <c r="AG48" s="384"/>
      <c r="AH48" s="384"/>
      <c r="AI48" s="384"/>
      <c r="AJ48" s="414">
        <v>1122</v>
      </c>
      <c r="AK48" s="402">
        <f t="shared" si="18"/>
        <v>2985</v>
      </c>
      <c r="AL48" s="414">
        <v>1469</v>
      </c>
      <c r="AM48" s="414">
        <v>1516</v>
      </c>
      <c r="AN48" s="72"/>
    </row>
    <row r="49" spans="3:40" ht="10.5" customHeight="1">
      <c r="C49" s="83"/>
      <c r="D49" s="83"/>
      <c r="E49" s="83"/>
      <c r="F49" s="83"/>
      <c r="G49" s="390" t="s">
        <v>30</v>
      </c>
      <c r="H49" s="390"/>
      <c r="I49" s="390"/>
      <c r="J49" s="390"/>
      <c r="L49" s="167">
        <v>1541</v>
      </c>
      <c r="M49" s="168">
        <f t="shared" si="16"/>
        <v>3557</v>
      </c>
      <c r="N49" s="168">
        <v>1811</v>
      </c>
      <c r="O49" s="168">
        <v>1746</v>
      </c>
      <c r="P49" s="168">
        <f t="shared" si="14"/>
        <v>11936.241610738256</v>
      </c>
      <c r="Q49" s="169">
        <f t="shared" si="15"/>
        <v>2.308241401687216</v>
      </c>
      <c r="R49" s="170">
        <f t="shared" si="17"/>
        <v>25</v>
      </c>
      <c r="S49" s="170">
        <f t="shared" si="17"/>
        <v>-40</v>
      </c>
      <c r="T49" s="171"/>
      <c r="U49" s="72"/>
      <c r="V49" s="72"/>
      <c r="W49" s="403"/>
      <c r="X49" s="403"/>
      <c r="Y49" s="403"/>
      <c r="Z49" s="383" t="s">
        <v>30</v>
      </c>
      <c r="AA49" s="383"/>
      <c r="AB49" s="383"/>
      <c r="AC49" s="383"/>
      <c r="AD49" s="404"/>
      <c r="AE49" s="384">
        <v>0.298</v>
      </c>
      <c r="AF49" s="384"/>
      <c r="AG49" s="384"/>
      <c r="AH49" s="384"/>
      <c r="AI49" s="384"/>
      <c r="AJ49" s="414">
        <v>1516</v>
      </c>
      <c r="AK49" s="402">
        <f t="shared" si="18"/>
        <v>3597</v>
      </c>
      <c r="AL49" s="414">
        <v>1819</v>
      </c>
      <c r="AM49" s="414">
        <v>1778</v>
      </c>
      <c r="AN49" s="72"/>
    </row>
    <row r="50" spans="3:40" ht="10.5" customHeight="1">
      <c r="C50" s="83"/>
      <c r="D50" s="83"/>
      <c r="E50" s="83"/>
      <c r="F50" s="83"/>
      <c r="G50" s="390" t="s">
        <v>33</v>
      </c>
      <c r="H50" s="390"/>
      <c r="I50" s="390"/>
      <c r="J50" s="390"/>
      <c r="L50" s="167">
        <v>1252</v>
      </c>
      <c r="M50" s="168">
        <f t="shared" si="16"/>
        <v>3264</v>
      </c>
      <c r="N50" s="168">
        <v>1628</v>
      </c>
      <c r="O50" s="168">
        <v>1636</v>
      </c>
      <c r="P50" s="168">
        <f t="shared" si="14"/>
        <v>9299.145299145299</v>
      </c>
      <c r="Q50" s="169">
        <f t="shared" si="15"/>
        <v>2.6070287539936103</v>
      </c>
      <c r="R50" s="170">
        <f t="shared" si="17"/>
        <v>75</v>
      </c>
      <c r="S50" s="170">
        <f t="shared" si="17"/>
        <v>144</v>
      </c>
      <c r="T50" s="171"/>
      <c r="U50" s="72"/>
      <c r="V50" s="72"/>
      <c r="W50" s="403"/>
      <c r="X50" s="403"/>
      <c r="Y50" s="403"/>
      <c r="Z50" s="383" t="s">
        <v>33</v>
      </c>
      <c r="AA50" s="383"/>
      <c r="AB50" s="383"/>
      <c r="AC50" s="383"/>
      <c r="AD50" s="404"/>
      <c r="AE50" s="384">
        <v>0.351</v>
      </c>
      <c r="AF50" s="384"/>
      <c r="AG50" s="384"/>
      <c r="AH50" s="384"/>
      <c r="AI50" s="384"/>
      <c r="AJ50" s="414">
        <v>1177</v>
      </c>
      <c r="AK50" s="402">
        <f t="shared" si="18"/>
        <v>3120</v>
      </c>
      <c r="AL50" s="414">
        <v>1566</v>
      </c>
      <c r="AM50" s="414">
        <v>1554</v>
      </c>
      <c r="AN50" s="72"/>
    </row>
    <row r="51" spans="3:40" ht="10.5" customHeight="1">
      <c r="C51" s="83"/>
      <c r="D51" s="83"/>
      <c r="E51" s="83"/>
      <c r="F51" s="83"/>
      <c r="G51" s="390" t="s">
        <v>36</v>
      </c>
      <c r="H51" s="390"/>
      <c r="I51" s="390"/>
      <c r="J51" s="390"/>
      <c r="L51" s="167">
        <v>2045</v>
      </c>
      <c r="M51" s="168">
        <f t="shared" si="16"/>
        <v>4943</v>
      </c>
      <c r="N51" s="168">
        <v>2453</v>
      </c>
      <c r="O51" s="168">
        <v>2490</v>
      </c>
      <c r="P51" s="168">
        <f t="shared" si="14"/>
        <v>12906.005221932115</v>
      </c>
      <c r="Q51" s="169">
        <f t="shared" si="15"/>
        <v>2.417114914425428</v>
      </c>
      <c r="R51" s="170">
        <f t="shared" si="17"/>
        <v>51</v>
      </c>
      <c r="S51" s="170">
        <f t="shared" si="17"/>
        <v>-8</v>
      </c>
      <c r="T51" s="171"/>
      <c r="U51" s="72"/>
      <c r="V51" s="72"/>
      <c r="W51" s="403"/>
      <c r="X51" s="403"/>
      <c r="Y51" s="403"/>
      <c r="Z51" s="383" t="s">
        <v>36</v>
      </c>
      <c r="AA51" s="383"/>
      <c r="AB51" s="383"/>
      <c r="AC51" s="383"/>
      <c r="AD51" s="404"/>
      <c r="AE51" s="384">
        <v>0.383</v>
      </c>
      <c r="AF51" s="384"/>
      <c r="AG51" s="384"/>
      <c r="AH51" s="384"/>
      <c r="AI51" s="384"/>
      <c r="AJ51" s="414">
        <v>1994</v>
      </c>
      <c r="AK51" s="402">
        <f t="shared" si="18"/>
        <v>4951</v>
      </c>
      <c r="AL51" s="414">
        <v>2481</v>
      </c>
      <c r="AM51" s="414">
        <v>2470</v>
      </c>
      <c r="AN51" s="72"/>
    </row>
    <row r="52" spans="3:40" ht="10.5" customHeight="1">
      <c r="C52" s="83"/>
      <c r="D52" s="83"/>
      <c r="E52" s="83"/>
      <c r="F52" s="83"/>
      <c r="G52" s="390" t="s">
        <v>37</v>
      </c>
      <c r="H52" s="390"/>
      <c r="I52" s="390"/>
      <c r="J52" s="390"/>
      <c r="L52" s="167">
        <v>1078</v>
      </c>
      <c r="M52" s="168">
        <f t="shared" si="16"/>
        <v>2647</v>
      </c>
      <c r="N52" s="168">
        <v>1336</v>
      </c>
      <c r="O52" s="168">
        <v>1311</v>
      </c>
      <c r="P52" s="168">
        <f t="shared" si="14"/>
        <v>14464.48087431694</v>
      </c>
      <c r="Q52" s="169">
        <f t="shared" si="15"/>
        <v>2.4554730983302413</v>
      </c>
      <c r="R52" s="170">
        <f t="shared" si="17"/>
        <v>30</v>
      </c>
      <c r="S52" s="170">
        <f t="shared" si="17"/>
        <v>-6</v>
      </c>
      <c r="T52" s="171"/>
      <c r="U52" s="72"/>
      <c r="V52" s="72"/>
      <c r="W52" s="403"/>
      <c r="X52" s="403"/>
      <c r="Y52" s="403"/>
      <c r="Z52" s="383" t="s">
        <v>37</v>
      </c>
      <c r="AA52" s="383"/>
      <c r="AB52" s="383"/>
      <c r="AC52" s="383"/>
      <c r="AD52" s="404"/>
      <c r="AE52" s="384">
        <v>0.183</v>
      </c>
      <c r="AF52" s="384"/>
      <c r="AG52" s="384"/>
      <c r="AH52" s="384"/>
      <c r="AI52" s="384"/>
      <c r="AJ52" s="414">
        <v>1048</v>
      </c>
      <c r="AK52" s="402">
        <f t="shared" si="18"/>
        <v>2653</v>
      </c>
      <c r="AL52" s="414">
        <v>1350</v>
      </c>
      <c r="AM52" s="414">
        <v>1303</v>
      </c>
      <c r="AN52" s="72"/>
    </row>
    <row r="53" spans="12:39" ht="6.75" customHeight="1">
      <c r="L53" s="161"/>
      <c r="M53" s="168"/>
      <c r="N53" s="162"/>
      <c r="O53" s="162"/>
      <c r="P53" s="168"/>
      <c r="Q53" s="169"/>
      <c r="R53" s="170"/>
      <c r="S53" s="170"/>
      <c r="T53" s="71"/>
      <c r="V53" s="72"/>
      <c r="W53" s="399"/>
      <c r="X53" s="399"/>
      <c r="Y53" s="399"/>
      <c r="Z53" s="399"/>
      <c r="AA53" s="399"/>
      <c r="AB53" s="399"/>
      <c r="AC53" s="399"/>
      <c r="AD53" s="399"/>
      <c r="AE53" s="399"/>
      <c r="AF53" s="399"/>
      <c r="AG53" s="399"/>
      <c r="AH53" s="399"/>
      <c r="AI53" s="399"/>
      <c r="AJ53" s="402"/>
      <c r="AK53" s="402"/>
      <c r="AL53" s="402"/>
      <c r="AM53" s="402"/>
    </row>
    <row r="54" spans="3:39" s="77" customFormat="1" ht="10.5" customHeight="1">
      <c r="C54" s="391" t="s">
        <v>92</v>
      </c>
      <c r="D54" s="391"/>
      <c r="E54" s="391"/>
      <c r="F54" s="391"/>
      <c r="G54" s="391"/>
      <c r="H54" s="391"/>
      <c r="I54" s="391"/>
      <c r="J54" s="391"/>
      <c r="L54" s="161">
        <f>SUM(L55:L60)</f>
        <v>10846</v>
      </c>
      <c r="M54" s="162">
        <f>SUM(M55:M60)</f>
        <v>25793</v>
      </c>
      <c r="N54" s="162">
        <f>SUM(N55:N60)</f>
        <v>12861</v>
      </c>
      <c r="O54" s="162">
        <f>SUM(O55:O60)</f>
        <v>12932</v>
      </c>
      <c r="P54" s="162">
        <f aca="true" t="shared" si="19" ref="P54:P60">SUM(M54/AE54)</f>
        <v>14313.54051054384</v>
      </c>
      <c r="Q54" s="163">
        <f aca="true" t="shared" si="20" ref="Q54:Q60">SUM(M54/L54)</f>
        <v>2.3781117462659043</v>
      </c>
      <c r="R54" s="164">
        <f>SUM(R55:R60)</f>
        <v>393</v>
      </c>
      <c r="S54" s="164">
        <f>SUM(S55:S60)</f>
        <v>757</v>
      </c>
      <c r="T54" s="194"/>
      <c r="V54" s="78"/>
      <c r="W54" s="380" t="s">
        <v>92</v>
      </c>
      <c r="X54" s="380"/>
      <c r="Y54" s="380"/>
      <c r="Z54" s="380"/>
      <c r="AA54" s="380"/>
      <c r="AB54" s="380"/>
      <c r="AC54" s="380"/>
      <c r="AD54" s="400"/>
      <c r="AE54" s="382">
        <f>SUM(AE55:AI60)</f>
        <v>1.802</v>
      </c>
      <c r="AF54" s="382"/>
      <c r="AG54" s="382"/>
      <c r="AH54" s="382"/>
      <c r="AI54" s="382"/>
      <c r="AJ54" s="401">
        <f>SUM(AJ55:AJ60)</f>
        <v>10453</v>
      </c>
      <c r="AK54" s="401">
        <f>SUM(AK55:AK60)</f>
        <v>25036</v>
      </c>
      <c r="AL54" s="401">
        <f>SUM(AL55:AL60)</f>
        <v>12474</v>
      </c>
      <c r="AM54" s="401">
        <f>SUM(AM55:AM60)</f>
        <v>12562</v>
      </c>
    </row>
    <row r="55" spans="3:40" ht="10.5" customHeight="1">
      <c r="C55" s="83"/>
      <c r="D55" s="83"/>
      <c r="E55" s="83"/>
      <c r="F55" s="83"/>
      <c r="G55" s="390" t="s">
        <v>25</v>
      </c>
      <c r="H55" s="390"/>
      <c r="I55" s="390"/>
      <c r="J55" s="390"/>
      <c r="L55" s="167">
        <v>1927</v>
      </c>
      <c r="M55" s="168">
        <f aca="true" t="shared" si="21" ref="M55:M60">SUM(N55:O55)</f>
        <v>4764</v>
      </c>
      <c r="N55" s="168">
        <v>2331</v>
      </c>
      <c r="O55" s="168">
        <v>2433</v>
      </c>
      <c r="P55" s="168">
        <f t="shared" si="19"/>
        <v>14306.306306306305</v>
      </c>
      <c r="Q55" s="169">
        <f t="shared" si="20"/>
        <v>2.4722366372599898</v>
      </c>
      <c r="R55" s="170">
        <f aca="true" t="shared" si="22" ref="R55:S60">SUM(L55-AJ55)</f>
        <v>46</v>
      </c>
      <c r="S55" s="170">
        <f t="shared" si="22"/>
        <v>45</v>
      </c>
      <c r="T55" s="171"/>
      <c r="U55" s="72"/>
      <c r="V55" s="72"/>
      <c r="W55" s="403"/>
      <c r="X55" s="403"/>
      <c r="Y55" s="403"/>
      <c r="Z55" s="383" t="s">
        <v>25</v>
      </c>
      <c r="AA55" s="383"/>
      <c r="AB55" s="383"/>
      <c r="AC55" s="383"/>
      <c r="AD55" s="404"/>
      <c r="AE55" s="384">
        <v>0.333</v>
      </c>
      <c r="AF55" s="384"/>
      <c r="AG55" s="384"/>
      <c r="AH55" s="384"/>
      <c r="AI55" s="384"/>
      <c r="AJ55" s="414">
        <v>1881</v>
      </c>
      <c r="AK55" s="402">
        <f aca="true" t="shared" si="23" ref="AK55:AK60">SUM(AL55:AM55)</f>
        <v>4719</v>
      </c>
      <c r="AL55" s="414">
        <v>2323</v>
      </c>
      <c r="AM55" s="414">
        <v>2396</v>
      </c>
      <c r="AN55" s="72"/>
    </row>
    <row r="56" spans="3:40" ht="10.5" customHeight="1">
      <c r="C56" s="83"/>
      <c r="D56" s="83"/>
      <c r="E56" s="83"/>
      <c r="F56" s="83"/>
      <c r="G56" s="390" t="s">
        <v>26</v>
      </c>
      <c r="H56" s="390"/>
      <c r="I56" s="390"/>
      <c r="J56" s="390"/>
      <c r="L56" s="167">
        <v>1680</v>
      </c>
      <c r="M56" s="168">
        <f t="shared" si="21"/>
        <v>4352</v>
      </c>
      <c r="N56" s="168">
        <v>2166</v>
      </c>
      <c r="O56" s="168">
        <v>2186</v>
      </c>
      <c r="P56" s="168">
        <f t="shared" si="19"/>
        <v>15487.544483985763</v>
      </c>
      <c r="Q56" s="169">
        <f t="shared" si="20"/>
        <v>2.5904761904761906</v>
      </c>
      <c r="R56" s="170">
        <f t="shared" si="22"/>
        <v>110</v>
      </c>
      <c r="S56" s="170">
        <f t="shared" si="22"/>
        <v>298</v>
      </c>
      <c r="T56" s="171"/>
      <c r="U56" s="72"/>
      <c r="V56" s="72"/>
      <c r="W56" s="403"/>
      <c r="X56" s="403"/>
      <c r="Y56" s="403"/>
      <c r="Z56" s="383" t="s">
        <v>26</v>
      </c>
      <c r="AA56" s="383"/>
      <c r="AB56" s="383"/>
      <c r="AC56" s="383"/>
      <c r="AD56" s="404"/>
      <c r="AE56" s="384">
        <v>0.281</v>
      </c>
      <c r="AF56" s="384"/>
      <c r="AG56" s="384"/>
      <c r="AH56" s="384"/>
      <c r="AI56" s="384"/>
      <c r="AJ56" s="414">
        <v>1570</v>
      </c>
      <c r="AK56" s="402">
        <f t="shared" si="23"/>
        <v>4054</v>
      </c>
      <c r="AL56" s="414">
        <v>2012</v>
      </c>
      <c r="AM56" s="414">
        <v>2042</v>
      </c>
      <c r="AN56" s="72"/>
    </row>
    <row r="57" spans="3:40" ht="10.5" customHeight="1">
      <c r="C57" s="83"/>
      <c r="D57" s="83"/>
      <c r="E57" s="83"/>
      <c r="F57" s="83"/>
      <c r="G57" s="390" t="s">
        <v>30</v>
      </c>
      <c r="H57" s="390"/>
      <c r="I57" s="390"/>
      <c r="J57" s="390"/>
      <c r="L57" s="167">
        <v>1856</v>
      </c>
      <c r="M57" s="168">
        <f t="shared" si="21"/>
        <v>4268</v>
      </c>
      <c r="N57" s="168">
        <v>2129</v>
      </c>
      <c r="O57" s="168">
        <v>2139</v>
      </c>
      <c r="P57" s="168">
        <f t="shared" si="19"/>
        <v>12627.218934911241</v>
      </c>
      <c r="Q57" s="169">
        <f t="shared" si="20"/>
        <v>2.2995689655172415</v>
      </c>
      <c r="R57" s="170">
        <f t="shared" si="22"/>
        <v>28</v>
      </c>
      <c r="S57" s="170">
        <f t="shared" si="22"/>
        <v>-13</v>
      </c>
      <c r="T57" s="171"/>
      <c r="U57" s="72"/>
      <c r="V57" s="72"/>
      <c r="W57" s="403"/>
      <c r="X57" s="403"/>
      <c r="Y57" s="403"/>
      <c r="Z57" s="383" t="s">
        <v>30</v>
      </c>
      <c r="AA57" s="383"/>
      <c r="AB57" s="383"/>
      <c r="AC57" s="383"/>
      <c r="AD57" s="404"/>
      <c r="AE57" s="384">
        <v>0.338</v>
      </c>
      <c r="AF57" s="384"/>
      <c r="AG57" s="384"/>
      <c r="AH57" s="384"/>
      <c r="AI57" s="384"/>
      <c r="AJ57" s="414">
        <v>1828</v>
      </c>
      <c r="AK57" s="402">
        <f t="shared" si="23"/>
        <v>4281</v>
      </c>
      <c r="AL57" s="414">
        <v>2132</v>
      </c>
      <c r="AM57" s="414">
        <v>2149</v>
      </c>
      <c r="AN57" s="72"/>
    </row>
    <row r="58" spans="3:40" ht="10.5" customHeight="1">
      <c r="C58" s="83"/>
      <c r="D58" s="83"/>
      <c r="E58" s="83"/>
      <c r="F58" s="83"/>
      <c r="G58" s="390" t="s">
        <v>33</v>
      </c>
      <c r="H58" s="390"/>
      <c r="I58" s="390"/>
      <c r="J58" s="390"/>
      <c r="L58" s="167">
        <v>2740</v>
      </c>
      <c r="M58" s="168">
        <f t="shared" si="21"/>
        <v>6134</v>
      </c>
      <c r="N58" s="168">
        <v>3062</v>
      </c>
      <c r="O58" s="168">
        <v>3072</v>
      </c>
      <c r="P58" s="168">
        <f t="shared" si="19"/>
        <v>16759.562841530056</v>
      </c>
      <c r="Q58" s="169">
        <f t="shared" si="20"/>
        <v>2.2386861313868613</v>
      </c>
      <c r="R58" s="170">
        <f t="shared" si="22"/>
        <v>122</v>
      </c>
      <c r="S58" s="170">
        <f t="shared" si="22"/>
        <v>360</v>
      </c>
      <c r="T58" s="171"/>
      <c r="U58" s="72"/>
      <c r="V58" s="72"/>
      <c r="W58" s="403"/>
      <c r="X58" s="403"/>
      <c r="Y58" s="403"/>
      <c r="Z58" s="383" t="s">
        <v>33</v>
      </c>
      <c r="AA58" s="383"/>
      <c r="AB58" s="383"/>
      <c r="AC58" s="383"/>
      <c r="AD58" s="404"/>
      <c r="AE58" s="384">
        <v>0.366</v>
      </c>
      <c r="AF58" s="384"/>
      <c r="AG58" s="384"/>
      <c r="AH58" s="384"/>
      <c r="AI58" s="384"/>
      <c r="AJ58" s="414">
        <v>2618</v>
      </c>
      <c r="AK58" s="402">
        <f t="shared" si="23"/>
        <v>5774</v>
      </c>
      <c r="AL58" s="414">
        <v>2895</v>
      </c>
      <c r="AM58" s="414">
        <v>2879</v>
      </c>
      <c r="AN58" s="72"/>
    </row>
    <row r="59" spans="3:40" ht="10.5" customHeight="1">
      <c r="C59" s="83"/>
      <c r="D59" s="83"/>
      <c r="E59" s="83"/>
      <c r="F59" s="83"/>
      <c r="G59" s="390" t="s">
        <v>36</v>
      </c>
      <c r="H59" s="390"/>
      <c r="I59" s="390"/>
      <c r="J59" s="390"/>
      <c r="L59" s="167">
        <v>1915</v>
      </c>
      <c r="M59" s="168">
        <f t="shared" si="21"/>
        <v>4493</v>
      </c>
      <c r="N59" s="168">
        <v>2273</v>
      </c>
      <c r="O59" s="168">
        <v>2220</v>
      </c>
      <c r="P59" s="168">
        <f t="shared" si="19"/>
        <v>12377.41046831956</v>
      </c>
      <c r="Q59" s="169">
        <f t="shared" si="20"/>
        <v>2.34621409921671</v>
      </c>
      <c r="R59" s="170">
        <f t="shared" si="22"/>
        <v>74</v>
      </c>
      <c r="S59" s="170">
        <f t="shared" si="22"/>
        <v>71</v>
      </c>
      <c r="T59" s="171"/>
      <c r="U59" s="72"/>
      <c r="V59" s="72"/>
      <c r="W59" s="403"/>
      <c r="X59" s="403"/>
      <c r="Y59" s="403"/>
      <c r="Z59" s="383" t="s">
        <v>36</v>
      </c>
      <c r="AA59" s="383"/>
      <c r="AB59" s="383"/>
      <c r="AC59" s="383"/>
      <c r="AD59" s="404"/>
      <c r="AE59" s="384">
        <v>0.363</v>
      </c>
      <c r="AF59" s="384"/>
      <c r="AG59" s="384"/>
      <c r="AH59" s="384"/>
      <c r="AI59" s="384"/>
      <c r="AJ59" s="414">
        <v>1841</v>
      </c>
      <c r="AK59" s="402">
        <f t="shared" si="23"/>
        <v>4422</v>
      </c>
      <c r="AL59" s="414">
        <v>2226</v>
      </c>
      <c r="AM59" s="414">
        <v>2196</v>
      </c>
      <c r="AN59" s="72"/>
    </row>
    <row r="60" spans="3:40" ht="10.5" customHeight="1">
      <c r="C60" s="83"/>
      <c r="D60" s="83"/>
      <c r="E60" s="83"/>
      <c r="F60" s="83"/>
      <c r="G60" s="390" t="s">
        <v>37</v>
      </c>
      <c r="H60" s="390"/>
      <c r="I60" s="390"/>
      <c r="J60" s="390"/>
      <c r="L60" s="167">
        <v>728</v>
      </c>
      <c r="M60" s="168">
        <f t="shared" si="21"/>
        <v>1782</v>
      </c>
      <c r="N60" s="168">
        <v>900</v>
      </c>
      <c r="O60" s="168">
        <v>882</v>
      </c>
      <c r="P60" s="168">
        <f t="shared" si="19"/>
        <v>14727.272727272728</v>
      </c>
      <c r="Q60" s="169">
        <f t="shared" si="20"/>
        <v>2.447802197802198</v>
      </c>
      <c r="R60" s="170">
        <f t="shared" si="22"/>
        <v>13</v>
      </c>
      <c r="S60" s="170">
        <f t="shared" si="22"/>
        <v>-4</v>
      </c>
      <c r="T60" s="171"/>
      <c r="U60" s="72"/>
      <c r="V60" s="72"/>
      <c r="W60" s="403"/>
      <c r="X60" s="403"/>
      <c r="Y60" s="403"/>
      <c r="Z60" s="383" t="s">
        <v>37</v>
      </c>
      <c r="AA60" s="383"/>
      <c r="AB60" s="383"/>
      <c r="AC60" s="383"/>
      <c r="AD60" s="404"/>
      <c r="AE60" s="384">
        <v>0.121</v>
      </c>
      <c r="AF60" s="384"/>
      <c r="AG60" s="384"/>
      <c r="AH60" s="384"/>
      <c r="AI60" s="384"/>
      <c r="AJ60" s="414">
        <v>715</v>
      </c>
      <c r="AK60" s="402">
        <f t="shared" si="23"/>
        <v>1786</v>
      </c>
      <c r="AL60" s="414">
        <v>886</v>
      </c>
      <c r="AM60" s="414">
        <v>900</v>
      </c>
      <c r="AN60" s="72"/>
    </row>
    <row r="61" spans="3:39" ht="6.75" customHeight="1">
      <c r="C61" s="83"/>
      <c r="D61" s="83"/>
      <c r="E61" s="83"/>
      <c r="F61" s="83"/>
      <c r="G61" s="83"/>
      <c r="H61" s="83"/>
      <c r="I61" s="83"/>
      <c r="J61" s="83"/>
      <c r="L61" s="161"/>
      <c r="M61" s="168"/>
      <c r="N61" s="162"/>
      <c r="O61" s="162"/>
      <c r="P61" s="168"/>
      <c r="Q61" s="169"/>
      <c r="R61" s="170"/>
      <c r="S61" s="170"/>
      <c r="T61" s="71"/>
      <c r="V61" s="72"/>
      <c r="W61" s="399"/>
      <c r="X61" s="399"/>
      <c r="Y61" s="399"/>
      <c r="Z61" s="399"/>
      <c r="AA61" s="399"/>
      <c r="AB61" s="399"/>
      <c r="AC61" s="399"/>
      <c r="AD61" s="399"/>
      <c r="AE61" s="399"/>
      <c r="AF61" s="399"/>
      <c r="AG61" s="399"/>
      <c r="AH61" s="399"/>
      <c r="AI61" s="399"/>
      <c r="AJ61" s="402"/>
      <c r="AK61" s="402"/>
      <c r="AL61" s="402"/>
      <c r="AM61" s="402"/>
    </row>
    <row r="62" spans="3:39" s="77" customFormat="1" ht="10.5" customHeight="1">
      <c r="C62" s="391" t="s">
        <v>93</v>
      </c>
      <c r="D62" s="391"/>
      <c r="E62" s="391"/>
      <c r="F62" s="391"/>
      <c r="G62" s="391"/>
      <c r="H62" s="391"/>
      <c r="I62" s="391"/>
      <c r="J62" s="391"/>
      <c r="L62" s="161">
        <f>SUM(L63:L68)</f>
        <v>9136</v>
      </c>
      <c r="M62" s="162">
        <f>SUM(M63:M68)</f>
        <v>22193</v>
      </c>
      <c r="N62" s="162">
        <f>SUM(N63:N68)</f>
        <v>11132</v>
      </c>
      <c r="O62" s="162">
        <f>SUM(O63:O68)</f>
        <v>11061</v>
      </c>
      <c r="P62" s="162">
        <f aca="true" t="shared" si="24" ref="P62:P68">SUM(M62/AE62)</f>
        <v>10664.58433445459</v>
      </c>
      <c r="Q62" s="163">
        <f aca="true" t="shared" si="25" ref="Q62:Q68">SUM(M62/L62)</f>
        <v>2.4291812609457093</v>
      </c>
      <c r="R62" s="164">
        <f>SUM(R63:R68)</f>
        <v>159</v>
      </c>
      <c r="S62" s="164">
        <f>SUM(S63:S68)</f>
        <v>176</v>
      </c>
      <c r="T62" s="194"/>
      <c r="V62" s="78"/>
      <c r="W62" s="380" t="s">
        <v>93</v>
      </c>
      <c r="X62" s="380"/>
      <c r="Y62" s="380"/>
      <c r="Z62" s="380"/>
      <c r="AA62" s="380"/>
      <c r="AB62" s="380"/>
      <c r="AC62" s="380"/>
      <c r="AD62" s="400"/>
      <c r="AE62" s="382">
        <f>SUM(AE63:AI68)</f>
        <v>2.081</v>
      </c>
      <c r="AF62" s="382"/>
      <c r="AG62" s="382"/>
      <c r="AH62" s="382"/>
      <c r="AI62" s="382"/>
      <c r="AJ62" s="401">
        <f>SUM(AJ63:AJ68)</f>
        <v>8977</v>
      </c>
      <c r="AK62" s="401">
        <f>SUM(AK63:AK68)</f>
        <v>22017</v>
      </c>
      <c r="AL62" s="401">
        <f>SUM(AL63:AL68)</f>
        <v>11079</v>
      </c>
      <c r="AM62" s="401">
        <f>SUM(AM63:AM68)</f>
        <v>10938</v>
      </c>
    </row>
    <row r="63" spans="3:40" ht="10.5" customHeight="1">
      <c r="C63" s="83"/>
      <c r="D63" s="83"/>
      <c r="E63" s="83"/>
      <c r="F63" s="83"/>
      <c r="G63" s="390" t="s">
        <v>25</v>
      </c>
      <c r="H63" s="390"/>
      <c r="I63" s="390"/>
      <c r="J63" s="390"/>
      <c r="L63" s="167">
        <v>1902</v>
      </c>
      <c r="M63" s="168">
        <f aca="true" t="shared" si="26" ref="M63:M68">SUM(N63:O63)</f>
        <v>4886</v>
      </c>
      <c r="N63" s="168">
        <v>2448</v>
      </c>
      <c r="O63" s="168">
        <v>2438</v>
      </c>
      <c r="P63" s="168">
        <f t="shared" si="24"/>
        <v>9850.806451612903</v>
      </c>
      <c r="Q63" s="169">
        <f t="shared" si="25"/>
        <v>2.568874868559411</v>
      </c>
      <c r="R63" s="170">
        <f aca="true" t="shared" si="27" ref="R63:S68">SUM(L63-AJ63)</f>
        <v>86</v>
      </c>
      <c r="S63" s="170">
        <f t="shared" si="27"/>
        <v>111</v>
      </c>
      <c r="T63" s="171"/>
      <c r="U63" s="72"/>
      <c r="V63" s="72"/>
      <c r="W63" s="403"/>
      <c r="X63" s="403"/>
      <c r="Y63" s="403"/>
      <c r="Z63" s="383" t="s">
        <v>25</v>
      </c>
      <c r="AA63" s="383"/>
      <c r="AB63" s="383"/>
      <c r="AC63" s="383"/>
      <c r="AD63" s="404"/>
      <c r="AE63" s="384">
        <v>0.496</v>
      </c>
      <c r="AF63" s="384"/>
      <c r="AG63" s="384"/>
      <c r="AH63" s="384"/>
      <c r="AI63" s="384"/>
      <c r="AJ63" s="414">
        <v>1816</v>
      </c>
      <c r="AK63" s="402">
        <f aca="true" t="shared" si="28" ref="AK63:AK68">SUM(AL63:AM63)</f>
        <v>4775</v>
      </c>
      <c r="AL63" s="414">
        <v>2426</v>
      </c>
      <c r="AM63" s="414">
        <v>2349</v>
      </c>
      <c r="AN63" s="72"/>
    </row>
    <row r="64" spans="3:40" ht="10.5" customHeight="1">
      <c r="C64" s="83"/>
      <c r="D64" s="83"/>
      <c r="E64" s="83"/>
      <c r="F64" s="83"/>
      <c r="G64" s="390" t="s">
        <v>26</v>
      </c>
      <c r="H64" s="390"/>
      <c r="I64" s="390"/>
      <c r="J64" s="390"/>
      <c r="L64" s="167">
        <v>2081</v>
      </c>
      <c r="M64" s="168">
        <f t="shared" si="26"/>
        <v>4974</v>
      </c>
      <c r="N64" s="168">
        <v>2492</v>
      </c>
      <c r="O64" s="168">
        <v>2482</v>
      </c>
      <c r="P64" s="168">
        <f t="shared" si="24"/>
        <v>10628.205128205127</v>
      </c>
      <c r="Q64" s="169">
        <f t="shared" si="25"/>
        <v>2.390197020663143</v>
      </c>
      <c r="R64" s="170">
        <f t="shared" si="27"/>
        <v>42</v>
      </c>
      <c r="S64" s="170">
        <f t="shared" si="27"/>
        <v>75</v>
      </c>
      <c r="T64" s="171"/>
      <c r="U64" s="72"/>
      <c r="V64" s="72"/>
      <c r="W64" s="403"/>
      <c r="X64" s="403"/>
      <c r="Y64" s="403"/>
      <c r="Z64" s="383" t="s">
        <v>26</v>
      </c>
      <c r="AA64" s="383"/>
      <c r="AB64" s="383"/>
      <c r="AC64" s="383"/>
      <c r="AD64" s="404"/>
      <c r="AE64" s="384">
        <v>0.468</v>
      </c>
      <c r="AF64" s="384"/>
      <c r="AG64" s="384"/>
      <c r="AH64" s="384"/>
      <c r="AI64" s="384"/>
      <c r="AJ64" s="414">
        <v>2039</v>
      </c>
      <c r="AK64" s="402">
        <f t="shared" si="28"/>
        <v>4899</v>
      </c>
      <c r="AL64" s="414">
        <v>2434</v>
      </c>
      <c r="AM64" s="414">
        <v>2465</v>
      </c>
      <c r="AN64" s="72"/>
    </row>
    <row r="65" spans="3:40" ht="10.5" customHeight="1">
      <c r="C65" s="83"/>
      <c r="D65" s="83"/>
      <c r="E65" s="83"/>
      <c r="F65" s="83"/>
      <c r="G65" s="390" t="s">
        <v>30</v>
      </c>
      <c r="H65" s="390"/>
      <c r="I65" s="390"/>
      <c r="J65" s="390"/>
      <c r="L65" s="167">
        <v>1645</v>
      </c>
      <c r="M65" s="168">
        <f t="shared" si="26"/>
        <v>4216</v>
      </c>
      <c r="N65" s="168">
        <v>2130</v>
      </c>
      <c r="O65" s="168">
        <v>2086</v>
      </c>
      <c r="P65" s="168">
        <f t="shared" si="24"/>
        <v>10282.926829268294</v>
      </c>
      <c r="Q65" s="169">
        <f t="shared" si="25"/>
        <v>2.562917933130699</v>
      </c>
      <c r="R65" s="170">
        <f t="shared" si="27"/>
        <v>20</v>
      </c>
      <c r="S65" s="170">
        <f t="shared" si="27"/>
        <v>-4</v>
      </c>
      <c r="T65" s="171"/>
      <c r="U65" s="72"/>
      <c r="V65" s="72"/>
      <c r="W65" s="403"/>
      <c r="X65" s="403"/>
      <c r="Y65" s="403"/>
      <c r="Z65" s="383" t="s">
        <v>30</v>
      </c>
      <c r="AA65" s="383"/>
      <c r="AB65" s="383"/>
      <c r="AC65" s="383"/>
      <c r="AD65" s="404"/>
      <c r="AE65" s="384">
        <v>0.41</v>
      </c>
      <c r="AF65" s="384"/>
      <c r="AG65" s="384"/>
      <c r="AH65" s="384"/>
      <c r="AI65" s="384"/>
      <c r="AJ65" s="414">
        <v>1625</v>
      </c>
      <c r="AK65" s="402">
        <f t="shared" si="28"/>
        <v>4220</v>
      </c>
      <c r="AL65" s="414">
        <v>2130</v>
      </c>
      <c r="AM65" s="414">
        <v>2090</v>
      </c>
      <c r="AN65" s="72"/>
    </row>
    <row r="66" spans="3:40" ht="10.5" customHeight="1">
      <c r="C66" s="83"/>
      <c r="D66" s="83"/>
      <c r="E66" s="83"/>
      <c r="F66" s="83"/>
      <c r="G66" s="390" t="s">
        <v>33</v>
      </c>
      <c r="H66" s="390"/>
      <c r="I66" s="390"/>
      <c r="J66" s="390"/>
      <c r="L66" s="167">
        <v>1451</v>
      </c>
      <c r="M66" s="168">
        <f t="shared" si="26"/>
        <v>3451</v>
      </c>
      <c r="N66" s="168">
        <v>1741</v>
      </c>
      <c r="O66" s="168">
        <v>1710</v>
      </c>
      <c r="P66" s="168">
        <f t="shared" si="24"/>
        <v>10031.976744186048</v>
      </c>
      <c r="Q66" s="169">
        <f t="shared" si="25"/>
        <v>2.378359751895245</v>
      </c>
      <c r="R66" s="170">
        <f t="shared" si="27"/>
        <v>-10</v>
      </c>
      <c r="S66" s="170">
        <f t="shared" si="27"/>
        <v>-17</v>
      </c>
      <c r="T66" s="171"/>
      <c r="U66" s="72"/>
      <c r="V66" s="72"/>
      <c r="W66" s="403"/>
      <c r="X66" s="403"/>
      <c r="Y66" s="403"/>
      <c r="Z66" s="383" t="s">
        <v>33</v>
      </c>
      <c r="AA66" s="383"/>
      <c r="AB66" s="383"/>
      <c r="AC66" s="383"/>
      <c r="AD66" s="404"/>
      <c r="AE66" s="384">
        <v>0.344</v>
      </c>
      <c r="AF66" s="384"/>
      <c r="AG66" s="384"/>
      <c r="AH66" s="384"/>
      <c r="AI66" s="384"/>
      <c r="AJ66" s="414">
        <v>1461</v>
      </c>
      <c r="AK66" s="402">
        <f t="shared" si="28"/>
        <v>3468</v>
      </c>
      <c r="AL66" s="414">
        <v>1770</v>
      </c>
      <c r="AM66" s="414">
        <v>1698</v>
      </c>
      <c r="AN66" s="72"/>
    </row>
    <row r="67" spans="3:40" ht="10.5" customHeight="1">
      <c r="C67" s="83"/>
      <c r="D67" s="83"/>
      <c r="E67" s="83"/>
      <c r="F67" s="83"/>
      <c r="G67" s="390" t="s">
        <v>36</v>
      </c>
      <c r="H67" s="390"/>
      <c r="I67" s="390"/>
      <c r="J67" s="390"/>
      <c r="L67" s="167">
        <v>1001</v>
      </c>
      <c r="M67" s="168">
        <f t="shared" si="26"/>
        <v>2236</v>
      </c>
      <c r="N67" s="168">
        <v>1129</v>
      </c>
      <c r="O67" s="168">
        <v>1107</v>
      </c>
      <c r="P67" s="168">
        <f t="shared" si="24"/>
        <v>9850.22026431718</v>
      </c>
      <c r="Q67" s="169">
        <f t="shared" si="25"/>
        <v>2.2337662337662336</v>
      </c>
      <c r="R67" s="170">
        <f t="shared" si="27"/>
        <v>24</v>
      </c>
      <c r="S67" s="170">
        <f t="shared" si="27"/>
        <v>1</v>
      </c>
      <c r="T67" s="171"/>
      <c r="U67" s="72"/>
      <c r="V67" s="72"/>
      <c r="W67" s="403"/>
      <c r="X67" s="403"/>
      <c r="Y67" s="403"/>
      <c r="Z67" s="383" t="s">
        <v>36</v>
      </c>
      <c r="AA67" s="383"/>
      <c r="AB67" s="383"/>
      <c r="AC67" s="383"/>
      <c r="AD67" s="404"/>
      <c r="AE67" s="384">
        <v>0.227</v>
      </c>
      <c r="AF67" s="384"/>
      <c r="AG67" s="384"/>
      <c r="AH67" s="384"/>
      <c r="AI67" s="384"/>
      <c r="AJ67" s="414">
        <v>977</v>
      </c>
      <c r="AK67" s="402">
        <f t="shared" si="28"/>
        <v>2235</v>
      </c>
      <c r="AL67" s="414">
        <v>1115</v>
      </c>
      <c r="AM67" s="414">
        <v>1120</v>
      </c>
      <c r="AN67" s="72"/>
    </row>
    <row r="68" spans="3:40" ht="10.5" customHeight="1">
      <c r="C68" s="83"/>
      <c r="D68" s="83"/>
      <c r="E68" s="83"/>
      <c r="F68" s="83"/>
      <c r="G68" s="390" t="s">
        <v>37</v>
      </c>
      <c r="H68" s="390"/>
      <c r="I68" s="390"/>
      <c r="J68" s="390"/>
      <c r="L68" s="167">
        <v>1056</v>
      </c>
      <c r="M68" s="168">
        <f t="shared" si="26"/>
        <v>2430</v>
      </c>
      <c r="N68" s="168">
        <v>1192</v>
      </c>
      <c r="O68" s="168">
        <v>1238</v>
      </c>
      <c r="P68" s="168">
        <f t="shared" si="24"/>
        <v>17867.647058823528</v>
      </c>
      <c r="Q68" s="169">
        <f t="shared" si="25"/>
        <v>2.3011363636363638</v>
      </c>
      <c r="R68" s="170">
        <f t="shared" si="27"/>
        <v>-3</v>
      </c>
      <c r="S68" s="170">
        <f t="shared" si="27"/>
        <v>10</v>
      </c>
      <c r="T68" s="171"/>
      <c r="U68" s="72"/>
      <c r="V68" s="72"/>
      <c r="W68" s="403"/>
      <c r="X68" s="403"/>
      <c r="Y68" s="403"/>
      <c r="Z68" s="383" t="s">
        <v>37</v>
      </c>
      <c r="AA68" s="383"/>
      <c r="AB68" s="383"/>
      <c r="AC68" s="383"/>
      <c r="AD68" s="404"/>
      <c r="AE68" s="384">
        <v>0.136</v>
      </c>
      <c r="AF68" s="384"/>
      <c r="AG68" s="384"/>
      <c r="AH68" s="384"/>
      <c r="AI68" s="384"/>
      <c r="AJ68" s="414">
        <v>1059</v>
      </c>
      <c r="AK68" s="402">
        <f t="shared" si="28"/>
        <v>2420</v>
      </c>
      <c r="AL68" s="414">
        <v>1204</v>
      </c>
      <c r="AM68" s="414">
        <v>1216</v>
      </c>
      <c r="AN68" s="72"/>
    </row>
    <row r="69" spans="3:39" ht="6.75" customHeight="1">
      <c r="C69" s="83"/>
      <c r="D69" s="83"/>
      <c r="E69" s="83"/>
      <c r="F69" s="83"/>
      <c r="G69" s="83"/>
      <c r="H69" s="83"/>
      <c r="I69" s="83"/>
      <c r="J69" s="83"/>
      <c r="L69" s="161"/>
      <c r="M69" s="168"/>
      <c r="N69" s="162"/>
      <c r="O69" s="162"/>
      <c r="P69" s="168"/>
      <c r="Q69" s="169"/>
      <c r="R69" s="170"/>
      <c r="S69" s="170"/>
      <c r="T69" s="71"/>
      <c r="V69" s="72"/>
      <c r="W69" s="399"/>
      <c r="X69" s="399"/>
      <c r="Y69" s="399"/>
      <c r="Z69" s="399"/>
      <c r="AA69" s="399"/>
      <c r="AB69" s="399"/>
      <c r="AC69" s="399"/>
      <c r="AD69" s="399"/>
      <c r="AE69" s="399"/>
      <c r="AF69" s="399"/>
      <c r="AG69" s="399"/>
      <c r="AH69" s="399"/>
      <c r="AI69" s="399"/>
      <c r="AJ69" s="402"/>
      <c r="AK69" s="402"/>
      <c r="AL69" s="402"/>
      <c r="AM69" s="402"/>
    </row>
    <row r="70" spans="3:39" s="77" customFormat="1" ht="10.5" customHeight="1">
      <c r="C70" s="391" t="s">
        <v>94</v>
      </c>
      <c r="D70" s="391"/>
      <c r="E70" s="391"/>
      <c r="F70" s="391"/>
      <c r="G70" s="391"/>
      <c r="H70" s="391"/>
      <c r="I70" s="391"/>
      <c r="J70" s="391"/>
      <c r="L70" s="161">
        <f>SUM(L71:L79)</f>
        <v>13938</v>
      </c>
      <c r="M70" s="162">
        <f>SUM(M71:M79)</f>
        <v>33159</v>
      </c>
      <c r="N70" s="162">
        <f>SUM(N71:N79)</f>
        <v>16378</v>
      </c>
      <c r="O70" s="162">
        <f>SUM(O71:O79)</f>
        <v>16781</v>
      </c>
      <c r="P70" s="162">
        <f aca="true" t="shared" si="29" ref="P70:P79">SUM(M70/AE70)</f>
        <v>10310.63432835821</v>
      </c>
      <c r="Q70" s="163">
        <f aca="true" t="shared" si="30" ref="Q70:Q79">SUM(M70/L70)</f>
        <v>2.3790357296599227</v>
      </c>
      <c r="R70" s="164">
        <f>SUM(R71:R79)</f>
        <v>466</v>
      </c>
      <c r="S70" s="164">
        <f>SUM(S71:S79)</f>
        <v>418</v>
      </c>
      <c r="T70" s="194"/>
      <c r="V70" s="78"/>
      <c r="W70" s="380" t="s">
        <v>94</v>
      </c>
      <c r="X70" s="380"/>
      <c r="Y70" s="380"/>
      <c r="Z70" s="380"/>
      <c r="AA70" s="380"/>
      <c r="AB70" s="380"/>
      <c r="AC70" s="380"/>
      <c r="AD70" s="400"/>
      <c r="AE70" s="382">
        <f>SUM(AE71:AI79)</f>
        <v>3.2159999999999997</v>
      </c>
      <c r="AF70" s="382"/>
      <c r="AG70" s="382"/>
      <c r="AH70" s="382"/>
      <c r="AI70" s="382"/>
      <c r="AJ70" s="401">
        <f>SUM(AJ71:AJ79)</f>
        <v>13472</v>
      </c>
      <c r="AK70" s="401">
        <f>SUM(AK71:AK79)</f>
        <v>32741</v>
      </c>
      <c r="AL70" s="401">
        <f>SUM(AL71:AL79)</f>
        <v>16261</v>
      </c>
      <c r="AM70" s="401">
        <f>SUM(AM71:AM79)</f>
        <v>16480</v>
      </c>
    </row>
    <row r="71" spans="3:40" ht="10.5" customHeight="1">
      <c r="C71" s="83"/>
      <c r="D71" s="83"/>
      <c r="E71" s="83"/>
      <c r="F71" s="83"/>
      <c r="G71" s="390" t="s">
        <v>25</v>
      </c>
      <c r="H71" s="390"/>
      <c r="I71" s="390"/>
      <c r="J71" s="390"/>
      <c r="L71" s="167">
        <v>1202</v>
      </c>
      <c r="M71" s="168">
        <f aca="true" t="shared" si="31" ref="M71:M79">SUM(N71:O71)</f>
        <v>2740</v>
      </c>
      <c r="N71" s="168">
        <v>1368</v>
      </c>
      <c r="O71" s="168">
        <v>1372</v>
      </c>
      <c r="P71" s="168">
        <f t="shared" si="29"/>
        <v>11659.574468085108</v>
      </c>
      <c r="Q71" s="169">
        <f t="shared" si="30"/>
        <v>2.279534109816972</v>
      </c>
      <c r="R71" s="170">
        <f aca="true" t="shared" si="32" ref="R71:S79">SUM(L71-AJ71)</f>
        <v>-26</v>
      </c>
      <c r="S71" s="170">
        <f t="shared" si="32"/>
        <v>-120</v>
      </c>
      <c r="T71" s="171"/>
      <c r="U71" s="72"/>
      <c r="V71" s="72"/>
      <c r="W71" s="403"/>
      <c r="X71" s="403"/>
      <c r="Y71" s="403"/>
      <c r="Z71" s="383" t="s">
        <v>25</v>
      </c>
      <c r="AA71" s="383"/>
      <c r="AB71" s="383"/>
      <c r="AC71" s="383"/>
      <c r="AD71" s="404"/>
      <c r="AE71" s="384">
        <v>0.235</v>
      </c>
      <c r="AF71" s="384"/>
      <c r="AG71" s="384"/>
      <c r="AH71" s="384"/>
      <c r="AI71" s="384"/>
      <c r="AJ71" s="414">
        <v>1228</v>
      </c>
      <c r="AK71" s="402">
        <f aca="true" t="shared" si="33" ref="AK71:AK79">SUM(AL71:AM71)</f>
        <v>2860</v>
      </c>
      <c r="AL71" s="414">
        <v>1435</v>
      </c>
      <c r="AM71" s="414">
        <v>1425</v>
      </c>
      <c r="AN71" s="72"/>
    </row>
    <row r="72" spans="3:40" ht="10.5" customHeight="1">
      <c r="C72" s="83"/>
      <c r="D72" s="83"/>
      <c r="E72" s="83"/>
      <c r="F72" s="83"/>
      <c r="G72" s="390" t="s">
        <v>26</v>
      </c>
      <c r="H72" s="390"/>
      <c r="I72" s="390"/>
      <c r="J72" s="390"/>
      <c r="L72" s="167">
        <v>1694</v>
      </c>
      <c r="M72" s="168">
        <f t="shared" si="31"/>
        <v>3774</v>
      </c>
      <c r="N72" s="168">
        <v>1859</v>
      </c>
      <c r="O72" s="168">
        <v>1915</v>
      </c>
      <c r="P72" s="168">
        <f t="shared" si="29"/>
        <v>11333.333333333332</v>
      </c>
      <c r="Q72" s="169">
        <f t="shared" si="30"/>
        <v>2.227863046044864</v>
      </c>
      <c r="R72" s="170">
        <f t="shared" si="32"/>
        <v>79</v>
      </c>
      <c r="S72" s="170">
        <f t="shared" si="32"/>
        <v>85</v>
      </c>
      <c r="T72" s="171"/>
      <c r="U72" s="72"/>
      <c r="V72" s="72"/>
      <c r="W72" s="403"/>
      <c r="X72" s="403"/>
      <c r="Y72" s="403"/>
      <c r="Z72" s="383" t="s">
        <v>26</v>
      </c>
      <c r="AA72" s="383"/>
      <c r="AB72" s="383"/>
      <c r="AC72" s="383"/>
      <c r="AD72" s="404"/>
      <c r="AE72" s="384">
        <v>0.333</v>
      </c>
      <c r="AF72" s="384"/>
      <c r="AG72" s="384"/>
      <c r="AH72" s="384"/>
      <c r="AI72" s="384"/>
      <c r="AJ72" s="414">
        <v>1615</v>
      </c>
      <c r="AK72" s="402">
        <f t="shared" si="33"/>
        <v>3689</v>
      </c>
      <c r="AL72" s="414">
        <v>1835</v>
      </c>
      <c r="AM72" s="414">
        <v>1854</v>
      </c>
      <c r="AN72" s="72"/>
    </row>
    <row r="73" spans="3:40" ht="10.5" customHeight="1">
      <c r="C73" s="83"/>
      <c r="D73" s="83"/>
      <c r="E73" s="83"/>
      <c r="F73" s="83"/>
      <c r="G73" s="390" t="s">
        <v>30</v>
      </c>
      <c r="H73" s="390"/>
      <c r="I73" s="390"/>
      <c r="J73" s="390"/>
      <c r="L73" s="167">
        <v>1101</v>
      </c>
      <c r="M73" s="168">
        <f t="shared" si="31"/>
        <v>2826</v>
      </c>
      <c r="N73" s="168">
        <v>1460</v>
      </c>
      <c r="O73" s="168">
        <v>1366</v>
      </c>
      <c r="P73" s="168">
        <f t="shared" si="29"/>
        <v>7785.123966942149</v>
      </c>
      <c r="Q73" s="169">
        <f t="shared" si="30"/>
        <v>2.566757493188011</v>
      </c>
      <c r="R73" s="170">
        <f t="shared" si="32"/>
        <v>48</v>
      </c>
      <c r="S73" s="170">
        <f t="shared" si="32"/>
        <v>85</v>
      </c>
      <c r="T73" s="171"/>
      <c r="U73" s="72"/>
      <c r="V73" s="72"/>
      <c r="W73" s="403"/>
      <c r="X73" s="403"/>
      <c r="Y73" s="403"/>
      <c r="Z73" s="383" t="s">
        <v>30</v>
      </c>
      <c r="AA73" s="383"/>
      <c r="AB73" s="383"/>
      <c r="AC73" s="383"/>
      <c r="AD73" s="404"/>
      <c r="AE73" s="384">
        <v>0.363</v>
      </c>
      <c r="AF73" s="384"/>
      <c r="AG73" s="384"/>
      <c r="AH73" s="384"/>
      <c r="AI73" s="384"/>
      <c r="AJ73" s="414">
        <v>1053</v>
      </c>
      <c r="AK73" s="402">
        <f t="shared" si="33"/>
        <v>2741</v>
      </c>
      <c r="AL73" s="414">
        <v>1427</v>
      </c>
      <c r="AM73" s="414">
        <v>1314</v>
      </c>
      <c r="AN73" s="72"/>
    </row>
    <row r="74" spans="3:40" ht="10.5" customHeight="1">
      <c r="C74" s="83"/>
      <c r="D74" s="83"/>
      <c r="E74" s="83"/>
      <c r="F74" s="83"/>
      <c r="G74" s="390" t="s">
        <v>33</v>
      </c>
      <c r="H74" s="390"/>
      <c r="I74" s="390"/>
      <c r="J74" s="390"/>
      <c r="L74" s="167">
        <v>1719</v>
      </c>
      <c r="M74" s="168">
        <f t="shared" si="31"/>
        <v>4246</v>
      </c>
      <c r="N74" s="168">
        <v>2062</v>
      </c>
      <c r="O74" s="168">
        <v>2184</v>
      </c>
      <c r="P74" s="168">
        <f t="shared" si="29"/>
        <v>11086.16187989556</v>
      </c>
      <c r="Q74" s="169">
        <f t="shared" si="30"/>
        <v>2.470040721349622</v>
      </c>
      <c r="R74" s="170">
        <f t="shared" si="32"/>
        <v>44</v>
      </c>
      <c r="S74" s="170">
        <f t="shared" si="32"/>
        <v>85</v>
      </c>
      <c r="T74" s="171"/>
      <c r="U74" s="72"/>
      <c r="V74" s="72"/>
      <c r="W74" s="403"/>
      <c r="X74" s="403"/>
      <c r="Y74" s="403"/>
      <c r="Z74" s="383" t="s">
        <v>33</v>
      </c>
      <c r="AA74" s="383"/>
      <c r="AB74" s="383"/>
      <c r="AC74" s="383"/>
      <c r="AD74" s="404"/>
      <c r="AE74" s="384">
        <v>0.383</v>
      </c>
      <c r="AF74" s="384"/>
      <c r="AG74" s="384"/>
      <c r="AH74" s="384"/>
      <c r="AI74" s="384"/>
      <c r="AJ74" s="414">
        <v>1675</v>
      </c>
      <c r="AK74" s="402">
        <f t="shared" si="33"/>
        <v>4161</v>
      </c>
      <c r="AL74" s="414">
        <v>2045</v>
      </c>
      <c r="AM74" s="414">
        <v>2116</v>
      </c>
      <c r="AN74" s="72"/>
    </row>
    <row r="75" spans="3:40" ht="10.5" customHeight="1">
      <c r="C75" s="83"/>
      <c r="D75" s="83"/>
      <c r="E75" s="83"/>
      <c r="F75" s="83"/>
      <c r="G75" s="390" t="s">
        <v>36</v>
      </c>
      <c r="H75" s="390"/>
      <c r="I75" s="390"/>
      <c r="J75" s="390"/>
      <c r="L75" s="167">
        <v>1783</v>
      </c>
      <c r="M75" s="168">
        <f t="shared" si="31"/>
        <v>4469</v>
      </c>
      <c r="N75" s="168">
        <v>2209</v>
      </c>
      <c r="O75" s="168">
        <v>2260</v>
      </c>
      <c r="P75" s="168">
        <f t="shared" si="29"/>
        <v>11638.020833333334</v>
      </c>
      <c r="Q75" s="169">
        <f t="shared" si="30"/>
        <v>2.5064498037016265</v>
      </c>
      <c r="R75" s="170">
        <f t="shared" si="32"/>
        <v>85</v>
      </c>
      <c r="S75" s="170">
        <f t="shared" si="32"/>
        <v>173</v>
      </c>
      <c r="T75" s="171"/>
      <c r="U75" s="72"/>
      <c r="V75" s="72"/>
      <c r="W75" s="403"/>
      <c r="X75" s="403"/>
      <c r="Y75" s="403"/>
      <c r="Z75" s="383" t="s">
        <v>36</v>
      </c>
      <c r="AA75" s="383"/>
      <c r="AB75" s="383"/>
      <c r="AC75" s="383"/>
      <c r="AD75" s="404"/>
      <c r="AE75" s="384">
        <v>0.384</v>
      </c>
      <c r="AF75" s="384"/>
      <c r="AG75" s="384"/>
      <c r="AH75" s="384"/>
      <c r="AI75" s="384"/>
      <c r="AJ75" s="414">
        <v>1698</v>
      </c>
      <c r="AK75" s="402">
        <f t="shared" si="33"/>
        <v>4296</v>
      </c>
      <c r="AL75" s="414">
        <v>2134</v>
      </c>
      <c r="AM75" s="414">
        <v>2162</v>
      </c>
      <c r="AN75" s="72"/>
    </row>
    <row r="76" spans="3:40" ht="10.5" customHeight="1">
      <c r="C76" s="83"/>
      <c r="D76" s="83"/>
      <c r="E76" s="83"/>
      <c r="F76" s="83"/>
      <c r="G76" s="390" t="s">
        <v>37</v>
      </c>
      <c r="H76" s="390"/>
      <c r="I76" s="390"/>
      <c r="J76" s="390"/>
      <c r="L76" s="167">
        <v>2114</v>
      </c>
      <c r="M76" s="168">
        <f t="shared" si="31"/>
        <v>5080</v>
      </c>
      <c r="N76" s="168">
        <v>2482</v>
      </c>
      <c r="O76" s="168">
        <v>2598</v>
      </c>
      <c r="P76" s="168">
        <f t="shared" si="29"/>
        <v>11896.955503512881</v>
      </c>
      <c r="Q76" s="169">
        <f t="shared" si="30"/>
        <v>2.403027436140019</v>
      </c>
      <c r="R76" s="170">
        <f t="shared" si="32"/>
        <v>39</v>
      </c>
      <c r="S76" s="170">
        <f t="shared" si="32"/>
        <v>-43</v>
      </c>
      <c r="T76" s="171"/>
      <c r="U76" s="72"/>
      <c r="V76" s="72"/>
      <c r="W76" s="403"/>
      <c r="X76" s="403"/>
      <c r="Y76" s="403"/>
      <c r="Z76" s="383" t="s">
        <v>37</v>
      </c>
      <c r="AA76" s="383"/>
      <c r="AB76" s="383"/>
      <c r="AC76" s="383"/>
      <c r="AD76" s="404"/>
      <c r="AE76" s="384">
        <v>0.427</v>
      </c>
      <c r="AF76" s="384"/>
      <c r="AG76" s="384"/>
      <c r="AH76" s="384"/>
      <c r="AI76" s="384"/>
      <c r="AJ76" s="414">
        <v>2075</v>
      </c>
      <c r="AK76" s="402">
        <f t="shared" si="33"/>
        <v>5123</v>
      </c>
      <c r="AL76" s="414">
        <v>2520</v>
      </c>
      <c r="AM76" s="414">
        <v>2603</v>
      </c>
      <c r="AN76" s="72"/>
    </row>
    <row r="77" spans="3:40" ht="10.5" customHeight="1">
      <c r="C77" s="83"/>
      <c r="D77" s="83"/>
      <c r="E77" s="83"/>
      <c r="F77" s="83"/>
      <c r="G77" s="390" t="s">
        <v>68</v>
      </c>
      <c r="H77" s="390"/>
      <c r="I77" s="390"/>
      <c r="J77" s="390"/>
      <c r="L77" s="167">
        <v>2248</v>
      </c>
      <c r="M77" s="168">
        <f t="shared" si="31"/>
        <v>5175</v>
      </c>
      <c r="N77" s="168">
        <v>2501</v>
      </c>
      <c r="O77" s="168">
        <v>2674</v>
      </c>
      <c r="P77" s="168">
        <f t="shared" si="29"/>
        <v>12937.5</v>
      </c>
      <c r="Q77" s="169">
        <f t="shared" si="30"/>
        <v>2.3020462633451957</v>
      </c>
      <c r="R77" s="170">
        <f t="shared" si="32"/>
        <v>104</v>
      </c>
      <c r="S77" s="170">
        <f t="shared" si="32"/>
        <v>120</v>
      </c>
      <c r="T77" s="171"/>
      <c r="U77" s="72"/>
      <c r="V77" s="72"/>
      <c r="W77" s="403"/>
      <c r="X77" s="403"/>
      <c r="Y77" s="403"/>
      <c r="Z77" s="383" t="s">
        <v>68</v>
      </c>
      <c r="AA77" s="383"/>
      <c r="AB77" s="383"/>
      <c r="AC77" s="383"/>
      <c r="AD77" s="404"/>
      <c r="AE77" s="384">
        <v>0.4</v>
      </c>
      <c r="AF77" s="384"/>
      <c r="AG77" s="384"/>
      <c r="AH77" s="384"/>
      <c r="AI77" s="384"/>
      <c r="AJ77" s="414">
        <v>2144</v>
      </c>
      <c r="AK77" s="402">
        <f t="shared" si="33"/>
        <v>5055</v>
      </c>
      <c r="AL77" s="414">
        <v>2461</v>
      </c>
      <c r="AM77" s="414">
        <v>2594</v>
      </c>
      <c r="AN77" s="72"/>
    </row>
    <row r="78" spans="3:40" ht="10.5" customHeight="1">
      <c r="C78" s="83"/>
      <c r="D78" s="83"/>
      <c r="E78" s="83"/>
      <c r="F78" s="83"/>
      <c r="G78" s="390" t="s">
        <v>69</v>
      </c>
      <c r="H78" s="390"/>
      <c r="I78" s="390"/>
      <c r="J78" s="390"/>
      <c r="L78" s="167">
        <v>2001</v>
      </c>
      <c r="M78" s="168">
        <f t="shared" si="31"/>
        <v>4773</v>
      </c>
      <c r="N78" s="168">
        <v>2398</v>
      </c>
      <c r="O78" s="168">
        <v>2375</v>
      </c>
      <c r="P78" s="168">
        <f t="shared" si="29"/>
        <v>13445.070422535211</v>
      </c>
      <c r="Q78" s="169">
        <f t="shared" si="30"/>
        <v>2.3853073463268366</v>
      </c>
      <c r="R78" s="170">
        <f t="shared" si="32"/>
        <v>42</v>
      </c>
      <c r="S78" s="170">
        <f t="shared" si="32"/>
        <v>-18</v>
      </c>
      <c r="T78" s="171"/>
      <c r="U78" s="72"/>
      <c r="V78" s="72"/>
      <c r="W78" s="403"/>
      <c r="X78" s="403"/>
      <c r="Y78" s="403"/>
      <c r="Z78" s="383" t="s">
        <v>69</v>
      </c>
      <c r="AA78" s="383"/>
      <c r="AB78" s="383"/>
      <c r="AC78" s="383"/>
      <c r="AD78" s="404"/>
      <c r="AE78" s="384">
        <v>0.355</v>
      </c>
      <c r="AF78" s="384"/>
      <c r="AG78" s="384"/>
      <c r="AH78" s="384"/>
      <c r="AI78" s="384"/>
      <c r="AJ78" s="414">
        <v>1959</v>
      </c>
      <c r="AK78" s="402">
        <f t="shared" si="33"/>
        <v>4791</v>
      </c>
      <c r="AL78" s="414">
        <v>2393</v>
      </c>
      <c r="AM78" s="414">
        <v>2398</v>
      </c>
      <c r="AN78" s="72"/>
    </row>
    <row r="79" spans="3:40" ht="10.5" customHeight="1">
      <c r="C79" s="83"/>
      <c r="D79" s="83"/>
      <c r="E79" s="83"/>
      <c r="F79" s="83"/>
      <c r="G79" s="390" t="s">
        <v>95</v>
      </c>
      <c r="H79" s="390"/>
      <c r="I79" s="390"/>
      <c r="J79" s="390"/>
      <c r="L79" s="167">
        <v>76</v>
      </c>
      <c r="M79" s="168">
        <f t="shared" si="31"/>
        <v>76</v>
      </c>
      <c r="N79" s="168">
        <v>39</v>
      </c>
      <c r="O79" s="168">
        <v>37</v>
      </c>
      <c r="P79" s="168">
        <f t="shared" si="29"/>
        <v>226.19047619047618</v>
      </c>
      <c r="Q79" s="348">
        <f t="shared" si="30"/>
        <v>1</v>
      </c>
      <c r="R79" s="170">
        <f t="shared" si="32"/>
        <v>51</v>
      </c>
      <c r="S79" s="170">
        <f t="shared" si="32"/>
        <v>51</v>
      </c>
      <c r="T79" s="171"/>
      <c r="U79" s="72"/>
      <c r="V79" s="72"/>
      <c r="W79" s="403"/>
      <c r="X79" s="403"/>
      <c r="Y79" s="403"/>
      <c r="Z79" s="383" t="s">
        <v>95</v>
      </c>
      <c r="AA79" s="383"/>
      <c r="AB79" s="383"/>
      <c r="AC79" s="383"/>
      <c r="AD79" s="404"/>
      <c r="AE79" s="384">
        <v>0.336</v>
      </c>
      <c r="AF79" s="384"/>
      <c r="AG79" s="384"/>
      <c r="AH79" s="384"/>
      <c r="AI79" s="384"/>
      <c r="AJ79" s="414">
        <v>25</v>
      </c>
      <c r="AK79" s="402">
        <f t="shared" si="33"/>
        <v>25</v>
      </c>
      <c r="AL79" s="414">
        <v>11</v>
      </c>
      <c r="AM79" s="414">
        <v>14</v>
      </c>
      <c r="AN79" s="72"/>
    </row>
    <row r="80" spans="2:39" ht="10.5" customHeight="1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105"/>
      <c r="M80" s="86"/>
      <c r="N80" s="86"/>
      <c r="O80" s="86"/>
      <c r="P80" s="86"/>
      <c r="Q80" s="86"/>
      <c r="R80" s="86"/>
      <c r="S80" s="86"/>
      <c r="T80" s="72"/>
      <c r="V80" s="72"/>
      <c r="W80" s="399"/>
      <c r="X80" s="399"/>
      <c r="Y80" s="399"/>
      <c r="Z80" s="399"/>
      <c r="AA80" s="399"/>
      <c r="AB80" s="399"/>
      <c r="AC80" s="399"/>
      <c r="AD80" s="399"/>
      <c r="AE80" s="399"/>
      <c r="AF80" s="399"/>
      <c r="AG80" s="399"/>
      <c r="AH80" s="399"/>
      <c r="AI80" s="399"/>
      <c r="AJ80" s="399"/>
      <c r="AK80" s="399"/>
      <c r="AL80" s="399"/>
      <c r="AM80" s="399"/>
    </row>
    <row r="81" spans="22:39" ht="10.5" customHeight="1">
      <c r="V81" s="72"/>
      <c r="W81" s="399"/>
      <c r="X81" s="399"/>
      <c r="Y81" s="399"/>
      <c r="Z81" s="399"/>
      <c r="AA81" s="399"/>
      <c r="AB81" s="399"/>
      <c r="AC81" s="399"/>
      <c r="AD81" s="399"/>
      <c r="AE81" s="399"/>
      <c r="AF81" s="399"/>
      <c r="AG81" s="399"/>
      <c r="AH81" s="399"/>
      <c r="AI81" s="399"/>
      <c r="AJ81" s="399"/>
      <c r="AK81" s="399"/>
      <c r="AL81" s="399"/>
      <c r="AM81" s="399"/>
    </row>
    <row r="82" spans="22:39" ht="11.25">
      <c r="V82" s="72"/>
      <c r="W82" s="399"/>
      <c r="X82" s="399"/>
      <c r="Y82" s="399"/>
      <c r="Z82" s="399"/>
      <c r="AA82" s="399"/>
      <c r="AB82" s="399"/>
      <c r="AC82" s="399"/>
      <c r="AD82" s="399"/>
      <c r="AE82" s="399"/>
      <c r="AF82" s="399"/>
      <c r="AG82" s="399"/>
      <c r="AH82" s="399"/>
      <c r="AI82" s="399"/>
      <c r="AJ82" s="399"/>
      <c r="AK82" s="399"/>
      <c r="AL82" s="399"/>
      <c r="AM82" s="399"/>
    </row>
    <row r="83" spans="22:39" ht="11.25">
      <c r="V83" s="72"/>
      <c r="W83" s="399"/>
      <c r="X83" s="399"/>
      <c r="Y83" s="399"/>
      <c r="Z83" s="399"/>
      <c r="AA83" s="399"/>
      <c r="AB83" s="399"/>
      <c r="AC83" s="399"/>
      <c r="AD83" s="399"/>
      <c r="AE83" s="399"/>
      <c r="AF83" s="399"/>
      <c r="AG83" s="399"/>
      <c r="AH83" s="399"/>
      <c r="AI83" s="399"/>
      <c r="AJ83" s="399"/>
      <c r="AK83" s="399"/>
      <c r="AL83" s="399"/>
      <c r="AM83" s="399"/>
    </row>
    <row r="84" spans="22:39" ht="11.25">
      <c r="V84" s="72"/>
      <c r="W84" s="399"/>
      <c r="X84" s="399"/>
      <c r="Y84" s="399"/>
      <c r="Z84" s="399"/>
      <c r="AA84" s="399"/>
      <c r="AB84" s="399"/>
      <c r="AC84" s="399"/>
      <c r="AD84" s="399"/>
      <c r="AE84" s="399"/>
      <c r="AF84" s="399"/>
      <c r="AG84" s="399"/>
      <c r="AH84" s="399"/>
      <c r="AI84" s="399"/>
      <c r="AJ84" s="399"/>
      <c r="AK84" s="399"/>
      <c r="AL84" s="399"/>
      <c r="AM84" s="399"/>
    </row>
    <row r="85" spans="22:39" ht="11.25">
      <c r="V85" s="72"/>
      <c r="W85" s="399"/>
      <c r="X85" s="399"/>
      <c r="Y85" s="399"/>
      <c r="Z85" s="399"/>
      <c r="AA85" s="399"/>
      <c r="AB85" s="399"/>
      <c r="AC85" s="399"/>
      <c r="AD85" s="399"/>
      <c r="AE85" s="399"/>
      <c r="AF85" s="399"/>
      <c r="AG85" s="399"/>
      <c r="AH85" s="399"/>
      <c r="AI85" s="399"/>
      <c r="AJ85" s="399"/>
      <c r="AK85" s="399"/>
      <c r="AL85" s="399"/>
      <c r="AM85" s="399"/>
    </row>
    <row r="86" spans="22:39" ht="11.25">
      <c r="V86" s="72"/>
      <c r="W86" s="399"/>
      <c r="X86" s="399"/>
      <c r="Y86" s="399"/>
      <c r="Z86" s="399"/>
      <c r="AA86" s="399"/>
      <c r="AB86" s="399"/>
      <c r="AC86" s="399"/>
      <c r="AD86" s="399"/>
      <c r="AE86" s="399"/>
      <c r="AF86" s="399"/>
      <c r="AG86" s="399"/>
      <c r="AH86" s="399"/>
      <c r="AI86" s="399"/>
      <c r="AJ86" s="399"/>
      <c r="AK86" s="399"/>
      <c r="AL86" s="399"/>
      <c r="AM86" s="399"/>
    </row>
    <row r="87" spans="22:39" ht="11.25">
      <c r="V87" s="72"/>
      <c r="W87" s="399"/>
      <c r="X87" s="399"/>
      <c r="Y87" s="399"/>
      <c r="Z87" s="399"/>
      <c r="AA87" s="399"/>
      <c r="AB87" s="399"/>
      <c r="AC87" s="399"/>
      <c r="AD87" s="399"/>
      <c r="AE87" s="399"/>
      <c r="AF87" s="399"/>
      <c r="AG87" s="399"/>
      <c r="AH87" s="399"/>
      <c r="AI87" s="399"/>
      <c r="AJ87" s="399"/>
      <c r="AK87" s="399"/>
      <c r="AL87" s="399"/>
      <c r="AM87" s="399"/>
    </row>
    <row r="88" spans="22:39" ht="11.25">
      <c r="V88" s="72"/>
      <c r="W88" s="399"/>
      <c r="X88" s="399"/>
      <c r="Y88" s="399"/>
      <c r="Z88" s="399"/>
      <c r="AA88" s="399"/>
      <c r="AB88" s="399"/>
      <c r="AC88" s="399"/>
      <c r="AD88" s="399"/>
      <c r="AE88" s="399"/>
      <c r="AF88" s="399"/>
      <c r="AG88" s="399"/>
      <c r="AH88" s="399"/>
      <c r="AI88" s="399"/>
      <c r="AJ88" s="399"/>
      <c r="AK88" s="399"/>
      <c r="AL88" s="399"/>
      <c r="AM88" s="399"/>
    </row>
    <row r="89" spans="22:39" ht="11.25">
      <c r="V89" s="72"/>
      <c r="W89" s="399"/>
      <c r="X89" s="399"/>
      <c r="Y89" s="399"/>
      <c r="Z89" s="399"/>
      <c r="AA89" s="399"/>
      <c r="AB89" s="399"/>
      <c r="AC89" s="399"/>
      <c r="AD89" s="399"/>
      <c r="AE89" s="399"/>
      <c r="AF89" s="399"/>
      <c r="AG89" s="399"/>
      <c r="AH89" s="399"/>
      <c r="AI89" s="399"/>
      <c r="AJ89" s="399"/>
      <c r="AK89" s="399"/>
      <c r="AL89" s="399"/>
      <c r="AM89" s="399"/>
    </row>
    <row r="90" spans="3:39" ht="15" customHeight="1">
      <c r="C90" s="366" t="s">
        <v>183</v>
      </c>
      <c r="D90" s="366"/>
      <c r="E90" s="366"/>
      <c r="F90" s="366"/>
      <c r="G90" s="366"/>
      <c r="H90" s="366"/>
      <c r="I90" s="366"/>
      <c r="J90" s="366"/>
      <c r="K90" s="425"/>
      <c r="L90" s="426">
        <f>SUM(L8,L16,L18,L22,L28,L35,L44,L46,L54,L62,L70)</f>
        <v>87538</v>
      </c>
      <c r="M90" s="427">
        <f>SUM(M8,M16,M18,M22,M28,M35,M44,M46,M54,M62,M70)</f>
        <v>196888</v>
      </c>
      <c r="N90" s="427">
        <f>SUM(N8,N16,N18,N22,N28,N35,N44,N46,N54,N62,N70)</f>
        <v>97344</v>
      </c>
      <c r="O90" s="427">
        <f>SUM(O8,O16,O18,O22,O28,O35,O44,O46,O54,O62,O70)</f>
        <v>99544</v>
      </c>
      <c r="P90" s="427">
        <f>SUM(P8,P16,P18,P22,P28,P35,P44,P46,P54,P62,P70)</f>
        <v>141217.85659591475</v>
      </c>
      <c r="Q90" s="427"/>
      <c r="R90" s="427">
        <f>SUM(R8,R16,R18,R22,R28,R35,R44,R46,R54,R62,R70)</f>
        <v>2366</v>
      </c>
      <c r="S90" s="427">
        <f>SUM(S8,S16,S18,S22,S28,S35,S44,S46,S54,S62,S70)</f>
        <v>2855</v>
      </c>
      <c r="T90" s="115"/>
      <c r="V90" s="72"/>
      <c r="W90" s="383"/>
      <c r="X90" s="383"/>
      <c r="Y90" s="383"/>
      <c r="Z90" s="383"/>
      <c r="AA90" s="383"/>
      <c r="AB90" s="383"/>
      <c r="AC90" s="383"/>
      <c r="AD90" s="404"/>
      <c r="AE90" s="384"/>
      <c r="AF90" s="384"/>
      <c r="AG90" s="384"/>
      <c r="AH90" s="384"/>
      <c r="AI90" s="384"/>
      <c r="AJ90" s="416">
        <f>SUM(AJ8,AJ16,AJ18,AJ22,AJ28,AJ35,AJ44,AJ46,AJ54,AJ62,AJ70)</f>
        <v>85172</v>
      </c>
      <c r="AK90" s="416">
        <f>SUM(AK8,AK16,AK18,AK22,AK28,AK35,AK44,AK46,AK54,AK62,AK70)</f>
        <v>194033</v>
      </c>
      <c r="AL90" s="416">
        <f>SUM(AL8,AL16,AL18,AL22,AL28,AL35,AL44,AL46,AL54,AL62,AL70)</f>
        <v>96115</v>
      </c>
      <c r="AM90" s="416">
        <f>SUM(AM8,AM16,AM18,AM22,AM28,AM35,AM44,AM46,AM54,AM62,AM70)</f>
        <v>97918</v>
      </c>
    </row>
    <row r="91" spans="22:39" ht="11.25">
      <c r="V91" s="72"/>
      <c r="W91" s="399"/>
      <c r="X91" s="399"/>
      <c r="Y91" s="399"/>
      <c r="Z91" s="399"/>
      <c r="AA91" s="399"/>
      <c r="AB91" s="399"/>
      <c r="AC91" s="399"/>
      <c r="AD91" s="399"/>
      <c r="AE91" s="399"/>
      <c r="AF91" s="399"/>
      <c r="AG91" s="399"/>
      <c r="AH91" s="399"/>
      <c r="AI91" s="399"/>
      <c r="AJ91" s="399"/>
      <c r="AK91" s="399"/>
      <c r="AL91" s="399"/>
      <c r="AM91" s="399"/>
    </row>
    <row r="92" spans="23:36" ht="11.25"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</row>
    <row r="93" spans="23:36" ht="11.25"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</row>
    <row r="94" spans="23:36" ht="11.25"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</row>
    <row r="95" spans="23:36" ht="11.25">
      <c r="W95" s="72"/>
      <c r="X95" s="72"/>
      <c r="Y95" s="72"/>
      <c r="Z95" s="72"/>
      <c r="AA95" s="72"/>
      <c r="AB95" s="72"/>
      <c r="AC95" s="72"/>
      <c r="AD95" s="72"/>
      <c r="AE95" s="72"/>
      <c r="AF95" s="72"/>
      <c r="AG95" s="72"/>
      <c r="AH95" s="72"/>
      <c r="AI95" s="72"/>
      <c r="AJ95" s="72"/>
    </row>
    <row r="96" spans="23:36" ht="11.25"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</row>
    <row r="97" spans="23:36" ht="11.25">
      <c r="W97" s="72"/>
      <c r="X97" s="72"/>
      <c r="Y97" s="72"/>
      <c r="Z97" s="72"/>
      <c r="AA97" s="72"/>
      <c r="AB97" s="72"/>
      <c r="AC97" s="72"/>
      <c r="AD97" s="72"/>
      <c r="AE97" s="72"/>
      <c r="AF97" s="72"/>
      <c r="AG97" s="72"/>
      <c r="AH97" s="72"/>
      <c r="AI97" s="72"/>
      <c r="AJ97" s="72"/>
    </row>
    <row r="98" spans="23:36" ht="11.25"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72"/>
      <c r="AH98" s="72"/>
      <c r="AI98" s="72"/>
      <c r="AJ98" s="72"/>
    </row>
    <row r="99" spans="23:36" ht="11.25"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</row>
    <row r="100" spans="23:36" ht="11.25">
      <c r="W100" s="72"/>
      <c r="X100" s="72"/>
      <c r="Y100" s="72"/>
      <c r="Z100" s="72"/>
      <c r="AA100" s="72"/>
      <c r="AB100" s="72"/>
      <c r="AC100" s="72"/>
      <c r="AD100" s="72"/>
      <c r="AE100" s="72"/>
      <c r="AF100" s="72"/>
      <c r="AG100" s="72"/>
      <c r="AH100" s="72"/>
      <c r="AI100" s="72"/>
      <c r="AJ100" s="72"/>
    </row>
    <row r="101" spans="23:36" ht="11.25"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</row>
    <row r="102" spans="23:36" ht="11.25"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</row>
    <row r="103" spans="23:36" ht="11.25"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</row>
    <row r="104" spans="23:36" ht="11.25"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  <c r="AG104" s="72"/>
      <c r="AH104" s="72"/>
      <c r="AI104" s="72"/>
      <c r="AJ104" s="72"/>
    </row>
    <row r="105" spans="23:36" ht="11.25"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  <c r="AJ105" s="72"/>
    </row>
    <row r="106" spans="23:36" ht="11.25">
      <c r="W106" s="72"/>
      <c r="X106" s="72"/>
      <c r="Y106" s="72"/>
      <c r="Z106" s="72"/>
      <c r="AA106" s="72"/>
      <c r="AB106" s="72"/>
      <c r="AC106" s="72"/>
      <c r="AD106" s="72"/>
      <c r="AE106" s="72"/>
      <c r="AF106" s="72"/>
      <c r="AG106" s="72"/>
      <c r="AH106" s="72"/>
      <c r="AI106" s="72"/>
      <c r="AJ106" s="72"/>
    </row>
    <row r="107" spans="23:36" ht="11.25">
      <c r="W107" s="72"/>
      <c r="X107" s="72"/>
      <c r="Y107" s="72"/>
      <c r="Z107" s="72"/>
      <c r="AA107" s="72"/>
      <c r="AB107" s="72"/>
      <c r="AC107" s="72"/>
      <c r="AD107" s="72"/>
      <c r="AE107" s="72"/>
      <c r="AF107" s="72"/>
      <c r="AG107" s="72"/>
      <c r="AH107" s="72"/>
      <c r="AI107" s="72"/>
      <c r="AJ107" s="72"/>
    </row>
    <row r="108" spans="23:36" ht="11.25">
      <c r="W108" s="72"/>
      <c r="X108" s="72"/>
      <c r="Y108" s="72"/>
      <c r="Z108" s="72"/>
      <c r="AA108" s="72"/>
      <c r="AB108" s="72"/>
      <c r="AC108" s="72"/>
      <c r="AD108" s="72"/>
      <c r="AE108" s="72"/>
      <c r="AF108" s="72"/>
      <c r="AG108" s="72"/>
      <c r="AH108" s="72"/>
      <c r="AI108" s="72"/>
      <c r="AJ108" s="72"/>
    </row>
    <row r="109" spans="23:36" ht="11.25">
      <c r="W109" s="72"/>
      <c r="X109" s="72"/>
      <c r="Y109" s="72"/>
      <c r="Z109" s="72"/>
      <c r="AA109" s="72"/>
      <c r="AB109" s="72"/>
      <c r="AC109" s="72"/>
      <c r="AD109" s="72"/>
      <c r="AE109" s="72"/>
      <c r="AF109" s="72"/>
      <c r="AG109" s="72"/>
      <c r="AH109" s="72"/>
      <c r="AI109" s="72"/>
      <c r="AJ109" s="72"/>
    </row>
    <row r="110" spans="23:36" ht="11.25">
      <c r="W110" s="72"/>
      <c r="X110" s="72"/>
      <c r="Y110" s="72"/>
      <c r="Z110" s="72"/>
      <c r="AA110" s="72"/>
      <c r="AB110" s="72"/>
      <c r="AC110" s="72"/>
      <c r="AD110" s="72"/>
      <c r="AE110" s="72"/>
      <c r="AF110" s="72"/>
      <c r="AG110" s="72"/>
      <c r="AH110" s="72"/>
      <c r="AI110" s="72"/>
      <c r="AJ110" s="72"/>
    </row>
    <row r="111" spans="23:36" ht="11.25">
      <c r="W111" s="72"/>
      <c r="X111" s="72"/>
      <c r="Y111" s="72"/>
      <c r="Z111" s="72"/>
      <c r="AA111" s="72"/>
      <c r="AB111" s="72"/>
      <c r="AC111" s="72"/>
      <c r="AD111" s="72"/>
      <c r="AE111" s="72"/>
      <c r="AF111" s="72"/>
      <c r="AG111" s="72"/>
      <c r="AH111" s="72"/>
      <c r="AI111" s="72"/>
      <c r="AJ111" s="72"/>
    </row>
    <row r="112" spans="23:36" ht="11.25">
      <c r="W112" s="72"/>
      <c r="X112" s="72"/>
      <c r="Y112" s="72"/>
      <c r="Z112" s="72"/>
      <c r="AA112" s="72"/>
      <c r="AB112" s="72"/>
      <c r="AC112" s="72"/>
      <c r="AD112" s="72"/>
      <c r="AE112" s="72"/>
      <c r="AF112" s="72"/>
      <c r="AG112" s="72"/>
      <c r="AH112" s="72"/>
      <c r="AI112" s="72"/>
      <c r="AJ112" s="72"/>
    </row>
    <row r="113" spans="23:36" ht="11.25">
      <c r="W113" s="72"/>
      <c r="X113" s="72"/>
      <c r="Y113" s="72"/>
      <c r="Z113" s="72"/>
      <c r="AA113" s="72"/>
      <c r="AB113" s="72"/>
      <c r="AC113" s="72"/>
      <c r="AD113" s="72"/>
      <c r="AE113" s="72"/>
      <c r="AF113" s="72"/>
      <c r="AG113" s="72"/>
      <c r="AH113" s="72"/>
      <c r="AI113" s="72"/>
      <c r="AJ113" s="72"/>
    </row>
    <row r="114" spans="23:36" ht="11.25">
      <c r="W114" s="72"/>
      <c r="X114" s="72"/>
      <c r="Y114" s="72"/>
      <c r="Z114" s="72"/>
      <c r="AA114" s="72"/>
      <c r="AB114" s="72"/>
      <c r="AC114" s="72"/>
      <c r="AD114" s="72"/>
      <c r="AE114" s="72"/>
      <c r="AF114" s="72"/>
      <c r="AG114" s="72"/>
      <c r="AH114" s="72"/>
      <c r="AI114" s="72"/>
      <c r="AJ114" s="72"/>
    </row>
    <row r="115" spans="23:36" ht="11.25">
      <c r="W115" s="72"/>
      <c r="X115" s="72"/>
      <c r="Y115" s="72"/>
      <c r="Z115" s="72"/>
      <c r="AA115" s="72"/>
      <c r="AB115" s="72"/>
      <c r="AC115" s="72"/>
      <c r="AD115" s="72"/>
      <c r="AE115" s="72"/>
      <c r="AF115" s="72"/>
      <c r="AG115" s="72"/>
      <c r="AH115" s="72"/>
      <c r="AI115" s="72"/>
      <c r="AJ115" s="72"/>
    </row>
    <row r="116" spans="23:36" ht="11.25">
      <c r="W116" s="72"/>
      <c r="X116" s="72"/>
      <c r="Y116" s="72"/>
      <c r="Z116" s="72"/>
      <c r="AA116" s="72"/>
      <c r="AB116" s="72"/>
      <c r="AC116" s="72"/>
      <c r="AD116" s="72"/>
      <c r="AE116" s="72"/>
      <c r="AF116" s="72"/>
      <c r="AG116" s="72"/>
      <c r="AH116" s="72"/>
      <c r="AI116" s="72"/>
      <c r="AJ116" s="72"/>
    </row>
    <row r="117" spans="23:36" ht="11.25">
      <c r="W117" s="72"/>
      <c r="X117" s="72"/>
      <c r="Y117" s="72"/>
      <c r="Z117" s="72"/>
      <c r="AA117" s="72"/>
      <c r="AB117" s="72"/>
      <c r="AC117" s="72"/>
      <c r="AD117" s="72"/>
      <c r="AE117" s="72"/>
      <c r="AF117" s="72"/>
      <c r="AG117" s="72"/>
      <c r="AH117" s="72"/>
      <c r="AI117" s="72"/>
      <c r="AJ117" s="72"/>
    </row>
    <row r="118" spans="23:36" ht="11.25">
      <c r="W118" s="72"/>
      <c r="X118" s="72"/>
      <c r="Y118" s="72"/>
      <c r="Z118" s="72"/>
      <c r="AA118" s="72"/>
      <c r="AB118" s="72"/>
      <c r="AC118" s="72"/>
      <c r="AD118" s="72"/>
      <c r="AE118" s="72"/>
      <c r="AF118" s="72"/>
      <c r="AG118" s="72"/>
      <c r="AH118" s="72"/>
      <c r="AI118" s="72"/>
      <c r="AJ118" s="72"/>
    </row>
    <row r="119" spans="23:36" ht="11.25">
      <c r="W119" s="72"/>
      <c r="X119" s="72"/>
      <c r="Y119" s="72"/>
      <c r="Z119" s="72"/>
      <c r="AA119" s="72"/>
      <c r="AB119" s="72"/>
      <c r="AC119" s="72"/>
      <c r="AD119" s="72"/>
      <c r="AE119" s="72"/>
      <c r="AF119" s="72"/>
      <c r="AG119" s="72"/>
      <c r="AH119" s="72"/>
      <c r="AI119" s="72"/>
      <c r="AJ119" s="72"/>
    </row>
    <row r="120" spans="23:36" ht="11.25">
      <c r="W120" s="72"/>
      <c r="X120" s="72"/>
      <c r="Y120" s="72"/>
      <c r="Z120" s="72"/>
      <c r="AA120" s="72"/>
      <c r="AB120" s="72"/>
      <c r="AC120" s="72"/>
      <c r="AD120" s="72"/>
      <c r="AE120" s="72"/>
      <c r="AF120" s="72"/>
      <c r="AG120" s="72"/>
      <c r="AH120" s="72"/>
      <c r="AI120" s="72"/>
      <c r="AJ120" s="72"/>
    </row>
    <row r="121" spans="23:36" ht="11.25">
      <c r="W121" s="72"/>
      <c r="X121" s="72"/>
      <c r="Y121" s="72"/>
      <c r="Z121" s="72"/>
      <c r="AA121" s="72"/>
      <c r="AB121" s="72"/>
      <c r="AC121" s="72"/>
      <c r="AD121" s="72"/>
      <c r="AE121" s="72"/>
      <c r="AF121" s="72"/>
      <c r="AG121" s="72"/>
      <c r="AH121" s="72"/>
      <c r="AI121" s="72"/>
      <c r="AJ121" s="72"/>
    </row>
    <row r="122" spans="23:36" ht="11.25">
      <c r="W122" s="72"/>
      <c r="X122" s="72"/>
      <c r="Y122" s="72"/>
      <c r="Z122" s="72"/>
      <c r="AA122" s="72"/>
      <c r="AB122" s="72"/>
      <c r="AC122" s="72"/>
      <c r="AD122" s="72"/>
      <c r="AE122" s="72"/>
      <c r="AF122" s="72"/>
      <c r="AG122" s="72"/>
      <c r="AH122" s="72"/>
      <c r="AI122" s="72"/>
      <c r="AJ122" s="72"/>
    </row>
    <row r="123" spans="23:36" ht="11.25">
      <c r="W123" s="72"/>
      <c r="X123" s="72"/>
      <c r="Y123" s="72"/>
      <c r="Z123" s="72"/>
      <c r="AA123" s="72"/>
      <c r="AB123" s="72"/>
      <c r="AC123" s="72"/>
      <c r="AD123" s="72"/>
      <c r="AE123" s="72"/>
      <c r="AF123" s="72"/>
      <c r="AG123" s="72"/>
      <c r="AH123" s="72"/>
      <c r="AI123" s="72"/>
      <c r="AJ123" s="72"/>
    </row>
    <row r="124" spans="23:36" ht="11.25">
      <c r="W124" s="72"/>
      <c r="X124" s="72"/>
      <c r="Y124" s="72"/>
      <c r="Z124" s="72"/>
      <c r="AA124" s="72"/>
      <c r="AB124" s="72"/>
      <c r="AC124" s="72"/>
      <c r="AD124" s="72"/>
      <c r="AE124" s="72"/>
      <c r="AF124" s="72"/>
      <c r="AG124" s="72"/>
      <c r="AH124" s="72"/>
      <c r="AI124" s="72"/>
      <c r="AJ124" s="72"/>
    </row>
    <row r="125" spans="23:36" ht="11.25">
      <c r="W125" s="72"/>
      <c r="X125" s="72"/>
      <c r="Y125" s="72"/>
      <c r="Z125" s="72"/>
      <c r="AA125" s="72"/>
      <c r="AB125" s="72"/>
      <c r="AC125" s="72"/>
      <c r="AD125" s="72"/>
      <c r="AE125" s="72"/>
      <c r="AF125" s="72"/>
      <c r="AG125" s="72"/>
      <c r="AH125" s="72"/>
      <c r="AI125" s="72"/>
      <c r="AJ125" s="72"/>
    </row>
    <row r="126" spans="23:36" ht="11.25">
      <c r="W126" s="72"/>
      <c r="X126" s="72"/>
      <c r="Y126" s="72"/>
      <c r="Z126" s="72"/>
      <c r="AA126" s="72"/>
      <c r="AB126" s="72"/>
      <c r="AC126" s="72"/>
      <c r="AD126" s="72"/>
      <c r="AE126" s="72"/>
      <c r="AF126" s="72"/>
      <c r="AG126" s="72"/>
      <c r="AH126" s="72"/>
      <c r="AI126" s="72"/>
      <c r="AJ126" s="72"/>
    </row>
    <row r="127" spans="23:36" ht="11.25">
      <c r="W127" s="72"/>
      <c r="X127" s="72"/>
      <c r="Y127" s="72"/>
      <c r="Z127" s="72"/>
      <c r="AA127" s="72"/>
      <c r="AB127" s="72"/>
      <c r="AC127" s="72"/>
      <c r="AD127" s="72"/>
      <c r="AE127" s="72"/>
      <c r="AF127" s="72"/>
      <c r="AG127" s="72"/>
      <c r="AH127" s="72"/>
      <c r="AI127" s="72"/>
      <c r="AJ127" s="72"/>
    </row>
    <row r="128" spans="23:36" ht="11.25">
      <c r="W128" s="72"/>
      <c r="X128" s="72"/>
      <c r="Y128" s="72"/>
      <c r="Z128" s="72"/>
      <c r="AA128" s="72"/>
      <c r="AB128" s="72"/>
      <c r="AC128" s="72"/>
      <c r="AD128" s="72"/>
      <c r="AE128" s="72"/>
      <c r="AF128" s="72"/>
      <c r="AG128" s="72"/>
      <c r="AH128" s="72"/>
      <c r="AI128" s="72"/>
      <c r="AJ128" s="72"/>
    </row>
    <row r="129" spans="23:36" ht="11.25">
      <c r="W129" s="72"/>
      <c r="X129" s="72"/>
      <c r="Y129" s="72"/>
      <c r="Z129" s="72"/>
      <c r="AA129" s="72"/>
      <c r="AB129" s="72"/>
      <c r="AC129" s="72"/>
      <c r="AD129" s="72"/>
      <c r="AE129" s="72"/>
      <c r="AF129" s="72"/>
      <c r="AG129" s="72"/>
      <c r="AH129" s="72"/>
      <c r="AI129" s="72"/>
      <c r="AJ129" s="72"/>
    </row>
    <row r="130" spans="23:36" ht="11.25">
      <c r="W130" s="72"/>
      <c r="X130" s="72"/>
      <c r="Y130" s="72"/>
      <c r="Z130" s="72"/>
      <c r="AA130" s="72"/>
      <c r="AB130" s="72"/>
      <c r="AC130" s="72"/>
      <c r="AD130" s="72"/>
      <c r="AE130" s="72"/>
      <c r="AF130" s="72"/>
      <c r="AG130" s="72"/>
      <c r="AH130" s="72"/>
      <c r="AI130" s="72"/>
      <c r="AJ130" s="72"/>
    </row>
    <row r="131" spans="23:36" ht="11.25">
      <c r="W131" s="72"/>
      <c r="X131" s="72"/>
      <c r="Y131" s="72"/>
      <c r="Z131" s="72"/>
      <c r="AA131" s="72"/>
      <c r="AB131" s="72"/>
      <c r="AC131" s="72"/>
      <c r="AD131" s="72"/>
      <c r="AE131" s="72"/>
      <c r="AF131" s="72"/>
      <c r="AG131" s="72"/>
      <c r="AH131" s="72"/>
      <c r="AI131" s="72"/>
      <c r="AJ131" s="72"/>
    </row>
    <row r="132" spans="23:36" ht="11.25">
      <c r="W132" s="72"/>
      <c r="X132" s="72"/>
      <c r="Y132" s="72"/>
      <c r="Z132" s="72"/>
      <c r="AA132" s="72"/>
      <c r="AB132" s="72"/>
      <c r="AC132" s="72"/>
      <c r="AD132" s="72"/>
      <c r="AE132" s="72"/>
      <c r="AF132" s="72"/>
      <c r="AG132" s="72"/>
      <c r="AH132" s="72"/>
      <c r="AI132" s="72"/>
      <c r="AJ132" s="72"/>
    </row>
    <row r="133" spans="23:36" ht="11.25">
      <c r="W133" s="72"/>
      <c r="X133" s="72"/>
      <c r="Y133" s="72"/>
      <c r="Z133" s="72"/>
      <c r="AA133" s="72"/>
      <c r="AB133" s="72"/>
      <c r="AC133" s="72"/>
      <c r="AD133" s="72"/>
      <c r="AE133" s="72"/>
      <c r="AF133" s="72"/>
      <c r="AG133" s="72"/>
      <c r="AH133" s="72"/>
      <c r="AI133" s="72"/>
      <c r="AJ133" s="72"/>
    </row>
    <row r="134" spans="23:36" ht="11.25">
      <c r="W134" s="72"/>
      <c r="X134" s="72"/>
      <c r="Y134" s="72"/>
      <c r="Z134" s="72"/>
      <c r="AA134" s="72"/>
      <c r="AB134" s="72"/>
      <c r="AC134" s="72"/>
      <c r="AD134" s="72"/>
      <c r="AE134" s="72"/>
      <c r="AF134" s="72"/>
      <c r="AG134" s="72"/>
      <c r="AH134" s="72"/>
      <c r="AI134" s="72"/>
      <c r="AJ134" s="72"/>
    </row>
    <row r="135" spans="23:36" ht="11.25">
      <c r="W135" s="72"/>
      <c r="X135" s="72"/>
      <c r="Y135" s="72"/>
      <c r="Z135" s="72"/>
      <c r="AA135" s="72"/>
      <c r="AB135" s="72"/>
      <c r="AC135" s="72"/>
      <c r="AD135" s="72"/>
      <c r="AE135" s="72"/>
      <c r="AF135" s="72"/>
      <c r="AG135" s="72"/>
      <c r="AH135" s="72"/>
      <c r="AI135" s="72"/>
      <c r="AJ135" s="72"/>
    </row>
    <row r="136" spans="23:36" ht="11.25">
      <c r="W136" s="72"/>
      <c r="X136" s="72"/>
      <c r="Y136" s="72"/>
      <c r="Z136" s="72"/>
      <c r="AA136" s="72"/>
      <c r="AB136" s="72"/>
      <c r="AC136" s="72"/>
      <c r="AD136" s="72"/>
      <c r="AE136" s="72"/>
      <c r="AF136" s="72"/>
      <c r="AG136" s="72"/>
      <c r="AH136" s="72"/>
      <c r="AI136" s="72"/>
      <c r="AJ136" s="72"/>
    </row>
  </sheetData>
  <mergeCells count="197">
    <mergeCell ref="C90:J90"/>
    <mergeCell ref="Z78:AC78"/>
    <mergeCell ref="AE78:AI78"/>
    <mergeCell ref="Z79:AC79"/>
    <mergeCell ref="AE79:AI79"/>
    <mergeCell ref="G79:J79"/>
    <mergeCell ref="G78:J78"/>
    <mergeCell ref="Z76:AC76"/>
    <mergeCell ref="AE76:AI76"/>
    <mergeCell ref="Z77:AC77"/>
    <mergeCell ref="AE77:AI77"/>
    <mergeCell ref="Z74:AC74"/>
    <mergeCell ref="AE74:AI74"/>
    <mergeCell ref="Z75:AC75"/>
    <mergeCell ref="AE75:AI75"/>
    <mergeCell ref="Z72:AC72"/>
    <mergeCell ref="AE72:AI72"/>
    <mergeCell ref="Z73:AC73"/>
    <mergeCell ref="AE73:AI73"/>
    <mergeCell ref="W70:AC70"/>
    <mergeCell ref="AE70:AI70"/>
    <mergeCell ref="Z71:AC71"/>
    <mergeCell ref="AE71:AI71"/>
    <mergeCell ref="Z67:AC67"/>
    <mergeCell ref="AE67:AI67"/>
    <mergeCell ref="Z68:AC68"/>
    <mergeCell ref="AE68:AI68"/>
    <mergeCell ref="Z65:AC65"/>
    <mergeCell ref="AE65:AI65"/>
    <mergeCell ref="Z66:AC66"/>
    <mergeCell ref="AE66:AI66"/>
    <mergeCell ref="Z63:AC63"/>
    <mergeCell ref="AE63:AI63"/>
    <mergeCell ref="Z64:AC64"/>
    <mergeCell ref="AE64:AI64"/>
    <mergeCell ref="Z60:AC60"/>
    <mergeCell ref="AE60:AI60"/>
    <mergeCell ref="W62:AC62"/>
    <mergeCell ref="AE62:AI62"/>
    <mergeCell ref="Z58:AC58"/>
    <mergeCell ref="AE58:AI58"/>
    <mergeCell ref="Z59:AC59"/>
    <mergeCell ref="AE59:AI59"/>
    <mergeCell ref="Z56:AC56"/>
    <mergeCell ref="AE56:AI56"/>
    <mergeCell ref="Z57:AC57"/>
    <mergeCell ref="AE57:AI57"/>
    <mergeCell ref="W54:AC54"/>
    <mergeCell ref="AE54:AI54"/>
    <mergeCell ref="Z55:AC55"/>
    <mergeCell ref="AE55:AI55"/>
    <mergeCell ref="Z51:AC51"/>
    <mergeCell ref="AE51:AI51"/>
    <mergeCell ref="Z52:AC52"/>
    <mergeCell ref="AE52:AI52"/>
    <mergeCell ref="Z49:AC49"/>
    <mergeCell ref="AE49:AI49"/>
    <mergeCell ref="Z50:AC50"/>
    <mergeCell ref="AE50:AI50"/>
    <mergeCell ref="Z47:AC47"/>
    <mergeCell ref="AE47:AI47"/>
    <mergeCell ref="Z48:AC48"/>
    <mergeCell ref="AE48:AI48"/>
    <mergeCell ref="W44:AC44"/>
    <mergeCell ref="AE44:AI44"/>
    <mergeCell ref="W46:AC46"/>
    <mergeCell ref="AE46:AI46"/>
    <mergeCell ref="Z41:AC41"/>
    <mergeCell ref="AE41:AI41"/>
    <mergeCell ref="Z42:AC42"/>
    <mergeCell ref="AE42:AI42"/>
    <mergeCell ref="Z39:AC39"/>
    <mergeCell ref="AE39:AI39"/>
    <mergeCell ref="Z40:AC40"/>
    <mergeCell ref="AE40:AI40"/>
    <mergeCell ref="Z37:AC37"/>
    <mergeCell ref="AE37:AI37"/>
    <mergeCell ref="Z38:AC38"/>
    <mergeCell ref="AE38:AI38"/>
    <mergeCell ref="W35:AC35"/>
    <mergeCell ref="AE35:AI35"/>
    <mergeCell ref="Z36:AC36"/>
    <mergeCell ref="AE36:AI36"/>
    <mergeCell ref="Z32:AC32"/>
    <mergeCell ref="AE32:AI32"/>
    <mergeCell ref="Z33:AC33"/>
    <mergeCell ref="AE33:AI33"/>
    <mergeCell ref="Z30:AC30"/>
    <mergeCell ref="AE30:AI30"/>
    <mergeCell ref="Z31:AC31"/>
    <mergeCell ref="AE31:AI31"/>
    <mergeCell ref="W28:AC28"/>
    <mergeCell ref="AE28:AI28"/>
    <mergeCell ref="Z29:AC29"/>
    <mergeCell ref="AE29:AI29"/>
    <mergeCell ref="Z25:AC25"/>
    <mergeCell ref="AE25:AI25"/>
    <mergeCell ref="Z26:AC26"/>
    <mergeCell ref="AE26:AI26"/>
    <mergeCell ref="Z23:AC23"/>
    <mergeCell ref="AE23:AI23"/>
    <mergeCell ref="Z24:AC24"/>
    <mergeCell ref="AE24:AI24"/>
    <mergeCell ref="Z20:AC20"/>
    <mergeCell ref="AE20:AI20"/>
    <mergeCell ref="W22:AC22"/>
    <mergeCell ref="AE22:AI22"/>
    <mergeCell ref="W18:AC18"/>
    <mergeCell ref="AE18:AI18"/>
    <mergeCell ref="Z19:AC19"/>
    <mergeCell ref="AE19:AI19"/>
    <mergeCell ref="Z14:AC14"/>
    <mergeCell ref="AE14:AI14"/>
    <mergeCell ref="W16:AC16"/>
    <mergeCell ref="AE16:AI16"/>
    <mergeCell ref="AE11:AI11"/>
    <mergeCell ref="Z12:AC12"/>
    <mergeCell ref="AE12:AI12"/>
    <mergeCell ref="Z13:AC13"/>
    <mergeCell ref="AE13:AI13"/>
    <mergeCell ref="W5:AI6"/>
    <mergeCell ref="W90:AC90"/>
    <mergeCell ref="AE90:AI90"/>
    <mergeCell ref="W8:AC8"/>
    <mergeCell ref="AE8:AI8"/>
    <mergeCell ref="Z9:AC9"/>
    <mergeCell ref="AE9:AI9"/>
    <mergeCell ref="Z10:AC10"/>
    <mergeCell ref="AE10:AI10"/>
    <mergeCell ref="Z11:AC11"/>
    <mergeCell ref="B3:S3"/>
    <mergeCell ref="L5:L6"/>
    <mergeCell ref="R5:S5"/>
    <mergeCell ref="B5:K6"/>
    <mergeCell ref="M5:O5"/>
    <mergeCell ref="P5:P6"/>
    <mergeCell ref="Q5:Q6"/>
    <mergeCell ref="G11:J11"/>
    <mergeCell ref="G10:J10"/>
    <mergeCell ref="G9:J9"/>
    <mergeCell ref="C8:J8"/>
    <mergeCell ref="C16:J16"/>
    <mergeCell ref="G14:J14"/>
    <mergeCell ref="G13:J13"/>
    <mergeCell ref="G12:J12"/>
    <mergeCell ref="C22:J22"/>
    <mergeCell ref="G20:J20"/>
    <mergeCell ref="G19:J19"/>
    <mergeCell ref="C18:J18"/>
    <mergeCell ref="G26:J26"/>
    <mergeCell ref="G25:J25"/>
    <mergeCell ref="G24:J24"/>
    <mergeCell ref="G23:J23"/>
    <mergeCell ref="G31:J31"/>
    <mergeCell ref="G30:J30"/>
    <mergeCell ref="G29:J29"/>
    <mergeCell ref="C28:J28"/>
    <mergeCell ref="G36:J36"/>
    <mergeCell ref="C35:J35"/>
    <mergeCell ref="G33:J33"/>
    <mergeCell ref="G32:J32"/>
    <mergeCell ref="G40:J40"/>
    <mergeCell ref="G39:J39"/>
    <mergeCell ref="G38:J38"/>
    <mergeCell ref="G37:J37"/>
    <mergeCell ref="C46:J46"/>
    <mergeCell ref="C44:J44"/>
    <mergeCell ref="G42:J42"/>
    <mergeCell ref="G41:J41"/>
    <mergeCell ref="G50:J50"/>
    <mergeCell ref="G49:J49"/>
    <mergeCell ref="G48:J48"/>
    <mergeCell ref="G47:J47"/>
    <mergeCell ref="G55:J55"/>
    <mergeCell ref="C54:J54"/>
    <mergeCell ref="G52:J52"/>
    <mergeCell ref="G51:J51"/>
    <mergeCell ref="G59:J59"/>
    <mergeCell ref="G58:J58"/>
    <mergeCell ref="G57:J57"/>
    <mergeCell ref="G56:J56"/>
    <mergeCell ref="G64:J64"/>
    <mergeCell ref="G63:J63"/>
    <mergeCell ref="C62:J62"/>
    <mergeCell ref="G60:J60"/>
    <mergeCell ref="G68:J68"/>
    <mergeCell ref="G67:J67"/>
    <mergeCell ref="G66:J66"/>
    <mergeCell ref="G65:J65"/>
    <mergeCell ref="G73:J73"/>
    <mergeCell ref="G72:J72"/>
    <mergeCell ref="G71:J71"/>
    <mergeCell ref="C70:J70"/>
    <mergeCell ref="G77:J77"/>
    <mergeCell ref="G76:J76"/>
    <mergeCell ref="G75:J75"/>
    <mergeCell ref="G74:J74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4">
    <pageSetUpPr fitToPage="1"/>
  </sheetPr>
  <dimension ref="A1:Z95"/>
  <sheetViews>
    <sheetView view="pageBreakPreview" zoomScale="60" workbookViewId="0" topLeftCell="A1">
      <selection activeCell="AB75" sqref="AB75"/>
    </sheetView>
  </sheetViews>
  <sheetFormatPr defaultColWidth="9.00390625" defaultRowHeight="13.5"/>
  <cols>
    <col min="1" max="10" width="1.625" style="197" customWidth="1"/>
    <col min="11" max="13" width="11.625" style="197" customWidth="1"/>
    <col min="14" max="22" width="1.625" style="197" customWidth="1"/>
    <col min="23" max="25" width="11.625" style="197" customWidth="1"/>
    <col min="26" max="26" width="1.625" style="197" customWidth="1"/>
    <col min="27" max="16384" width="9.00390625" style="197" customWidth="1"/>
  </cols>
  <sheetData>
    <row r="1" ht="10.5" customHeight="1">
      <c r="A1" s="1" t="s">
        <v>403</v>
      </c>
    </row>
    <row r="2" ht="10.5" customHeight="1"/>
    <row r="3" spans="2:26" s="198" customFormat="1" ht="18" customHeight="1">
      <c r="B3" s="356" t="s">
        <v>264</v>
      </c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6"/>
      <c r="T3" s="356"/>
      <c r="U3" s="356"/>
      <c r="V3" s="356"/>
      <c r="W3" s="356"/>
      <c r="X3" s="356"/>
      <c r="Y3" s="356"/>
      <c r="Z3" s="199"/>
    </row>
    <row r="4" spans="2:26" ht="12.75" customHeight="1"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200" t="s">
        <v>437</v>
      </c>
      <c r="Z4" s="200"/>
    </row>
    <row r="5" spans="2:26" ht="18" customHeight="1">
      <c r="B5" s="373" t="s">
        <v>265</v>
      </c>
      <c r="C5" s="374"/>
      <c r="D5" s="374"/>
      <c r="E5" s="374"/>
      <c r="F5" s="374"/>
      <c r="G5" s="374"/>
      <c r="H5" s="374"/>
      <c r="I5" s="374"/>
      <c r="J5" s="374"/>
      <c r="K5" s="201" t="s">
        <v>12</v>
      </c>
      <c r="L5" s="202" t="s">
        <v>97</v>
      </c>
      <c r="M5" s="311" t="s">
        <v>98</v>
      </c>
      <c r="N5" s="373" t="s">
        <v>265</v>
      </c>
      <c r="O5" s="374"/>
      <c r="P5" s="374"/>
      <c r="Q5" s="374"/>
      <c r="R5" s="374"/>
      <c r="S5" s="374"/>
      <c r="T5" s="374"/>
      <c r="U5" s="374"/>
      <c r="V5" s="374"/>
      <c r="W5" s="201" t="s">
        <v>12</v>
      </c>
      <c r="X5" s="202" t="s">
        <v>97</v>
      </c>
      <c r="Y5" s="203" t="s">
        <v>98</v>
      </c>
      <c r="Z5" s="204"/>
    </row>
    <row r="6" spans="1:23" ht="10.5" customHeight="1">
      <c r="A6" s="172"/>
      <c r="B6" s="232"/>
      <c r="C6" s="232"/>
      <c r="D6" s="232"/>
      <c r="E6" s="232"/>
      <c r="F6" s="232"/>
      <c r="G6" s="232"/>
      <c r="H6" s="232"/>
      <c r="I6" s="232"/>
      <c r="J6" s="312"/>
      <c r="K6" s="232"/>
      <c r="L6" s="232"/>
      <c r="M6" s="313"/>
      <c r="N6" s="172"/>
      <c r="O6" s="172"/>
      <c r="P6" s="172"/>
      <c r="Q6" s="172"/>
      <c r="R6" s="172"/>
      <c r="S6" s="172"/>
      <c r="T6" s="172"/>
      <c r="U6" s="172"/>
      <c r="V6" s="172"/>
      <c r="W6" s="205"/>
    </row>
    <row r="7" spans="1:23" ht="10.5" customHeight="1">
      <c r="A7" s="172"/>
      <c r="B7" s="172"/>
      <c r="C7" s="391" t="s">
        <v>266</v>
      </c>
      <c r="D7" s="391"/>
      <c r="E7" s="391"/>
      <c r="F7" s="391"/>
      <c r="G7" s="391"/>
      <c r="H7" s="391"/>
      <c r="I7" s="391"/>
      <c r="J7" s="80"/>
      <c r="K7" s="207">
        <v>674123</v>
      </c>
      <c r="L7" s="207">
        <v>334898</v>
      </c>
      <c r="M7" s="314">
        <v>339225</v>
      </c>
      <c r="N7" s="315"/>
      <c r="O7" s="204"/>
      <c r="P7" s="204"/>
      <c r="Q7" s="204"/>
      <c r="R7" s="204"/>
      <c r="S7" s="204"/>
      <c r="T7" s="204"/>
      <c r="U7" s="204"/>
      <c r="V7" s="316"/>
      <c r="W7" s="172"/>
    </row>
    <row r="8" spans="1:23" ht="7.5" customHeight="1">
      <c r="A8" s="172"/>
      <c r="B8" s="172"/>
      <c r="C8" s="172"/>
      <c r="D8" s="172"/>
      <c r="E8" s="172"/>
      <c r="F8" s="172"/>
      <c r="G8" s="172"/>
      <c r="H8" s="172"/>
      <c r="I8" s="172"/>
      <c r="J8" s="317"/>
      <c r="K8" s="294"/>
      <c r="L8" s="294"/>
      <c r="M8" s="318"/>
      <c r="N8" s="319"/>
      <c r="O8" s="172"/>
      <c r="P8" s="172"/>
      <c r="Q8" s="172"/>
      <c r="R8" s="172"/>
      <c r="S8" s="172"/>
      <c r="T8" s="172"/>
      <c r="U8" s="172"/>
      <c r="V8" s="317"/>
      <c r="W8" s="172"/>
    </row>
    <row r="9" spans="1:26" s="211" customFormat="1" ht="10.5" customHeight="1">
      <c r="A9" s="166"/>
      <c r="B9" s="166"/>
      <c r="C9" s="368" t="s">
        <v>267</v>
      </c>
      <c r="D9" s="368"/>
      <c r="E9" s="368"/>
      <c r="F9" s="368"/>
      <c r="G9" s="368"/>
      <c r="H9" s="368" t="s">
        <v>268</v>
      </c>
      <c r="I9" s="368"/>
      <c r="J9" s="320"/>
      <c r="K9" s="214">
        <f>SUM(L9,M9,)</f>
        <v>28694</v>
      </c>
      <c r="L9" s="207">
        <v>14778</v>
      </c>
      <c r="M9" s="314">
        <v>13916</v>
      </c>
      <c r="N9" s="321"/>
      <c r="O9" s="368" t="s">
        <v>269</v>
      </c>
      <c r="P9" s="368"/>
      <c r="Q9" s="368"/>
      <c r="R9" s="368"/>
      <c r="S9" s="368"/>
      <c r="T9" s="368" t="s">
        <v>268</v>
      </c>
      <c r="U9" s="368"/>
      <c r="V9" s="320"/>
      <c r="W9" s="214">
        <f aca="true" t="shared" si="0" ref="W9:W14">SUM(X9,Y9,)</f>
        <v>39318</v>
      </c>
      <c r="X9" s="214">
        <v>20233</v>
      </c>
      <c r="Y9" s="214">
        <v>19085</v>
      </c>
      <c r="Z9" s="214"/>
    </row>
    <row r="10" spans="1:26" ht="10.5" customHeight="1">
      <c r="A10" s="172"/>
      <c r="B10" s="172"/>
      <c r="C10" s="367" t="s">
        <v>270</v>
      </c>
      <c r="D10" s="367"/>
      <c r="E10" s="367"/>
      <c r="F10" s="367"/>
      <c r="G10" s="367"/>
      <c r="H10" s="215"/>
      <c r="I10" s="215"/>
      <c r="J10" s="322"/>
      <c r="K10" s="294">
        <f>SUM(L10,M10,)</f>
        <v>5322</v>
      </c>
      <c r="L10" s="294">
        <v>2725</v>
      </c>
      <c r="M10" s="318">
        <v>2597</v>
      </c>
      <c r="N10" s="319"/>
      <c r="O10" s="367" t="s">
        <v>271</v>
      </c>
      <c r="P10" s="367"/>
      <c r="Q10" s="367"/>
      <c r="R10" s="367"/>
      <c r="S10" s="367"/>
      <c r="T10" s="215"/>
      <c r="U10" s="215"/>
      <c r="V10" s="322"/>
      <c r="W10" s="294">
        <f t="shared" si="0"/>
        <v>7729</v>
      </c>
      <c r="X10" s="294">
        <v>3988</v>
      </c>
      <c r="Y10" s="294">
        <v>3741</v>
      </c>
      <c r="Z10" s="210"/>
    </row>
    <row r="11" spans="1:26" ht="10.5" customHeight="1">
      <c r="A11" s="172"/>
      <c r="B11" s="172"/>
      <c r="C11" s="367" t="s">
        <v>184</v>
      </c>
      <c r="D11" s="367"/>
      <c r="E11" s="367"/>
      <c r="F11" s="367"/>
      <c r="G11" s="367"/>
      <c r="H11" s="215"/>
      <c r="I11" s="215"/>
      <c r="J11" s="322"/>
      <c r="K11" s="294">
        <f>SUM(L11,M11,)</f>
        <v>5772</v>
      </c>
      <c r="L11" s="294">
        <v>2978</v>
      </c>
      <c r="M11" s="318">
        <v>2794</v>
      </c>
      <c r="N11" s="319"/>
      <c r="O11" s="367" t="s">
        <v>185</v>
      </c>
      <c r="P11" s="367"/>
      <c r="Q11" s="367"/>
      <c r="R11" s="367"/>
      <c r="S11" s="367"/>
      <c r="T11" s="215"/>
      <c r="U11" s="215"/>
      <c r="V11" s="322"/>
      <c r="W11" s="294">
        <f t="shared" si="0"/>
        <v>7590</v>
      </c>
      <c r="X11" s="294">
        <v>3963</v>
      </c>
      <c r="Y11" s="294">
        <v>3627</v>
      </c>
      <c r="Z11" s="210"/>
    </row>
    <row r="12" spans="1:26" ht="10.5" customHeight="1">
      <c r="A12" s="172"/>
      <c r="B12" s="172"/>
      <c r="C12" s="367" t="s">
        <v>186</v>
      </c>
      <c r="D12" s="367"/>
      <c r="E12" s="367"/>
      <c r="F12" s="367"/>
      <c r="G12" s="367"/>
      <c r="H12" s="215"/>
      <c r="I12" s="215"/>
      <c r="J12" s="322"/>
      <c r="K12" s="294">
        <f>SUM(L12,M12)</f>
        <v>5772</v>
      </c>
      <c r="L12" s="294">
        <v>3010</v>
      </c>
      <c r="M12" s="318">
        <v>2762</v>
      </c>
      <c r="N12" s="319"/>
      <c r="O12" s="367" t="s">
        <v>187</v>
      </c>
      <c r="P12" s="367"/>
      <c r="Q12" s="367"/>
      <c r="R12" s="367"/>
      <c r="S12" s="367"/>
      <c r="T12" s="215"/>
      <c r="U12" s="215"/>
      <c r="V12" s="322"/>
      <c r="W12" s="294">
        <f t="shared" si="0"/>
        <v>7660</v>
      </c>
      <c r="X12" s="294">
        <v>3993</v>
      </c>
      <c r="Y12" s="294">
        <v>3667</v>
      </c>
      <c r="Z12" s="210"/>
    </row>
    <row r="13" spans="1:26" ht="10.5" customHeight="1">
      <c r="A13" s="172"/>
      <c r="B13" s="172"/>
      <c r="C13" s="367" t="s">
        <v>188</v>
      </c>
      <c r="D13" s="367"/>
      <c r="E13" s="367"/>
      <c r="F13" s="367"/>
      <c r="G13" s="367"/>
      <c r="H13" s="215"/>
      <c r="I13" s="215"/>
      <c r="J13" s="322"/>
      <c r="K13" s="294">
        <f>SUM(L13,M13,)</f>
        <v>5919</v>
      </c>
      <c r="L13" s="294">
        <v>3036</v>
      </c>
      <c r="M13" s="318">
        <v>2883</v>
      </c>
      <c r="N13" s="319"/>
      <c r="O13" s="367" t="s">
        <v>189</v>
      </c>
      <c r="P13" s="367"/>
      <c r="Q13" s="367"/>
      <c r="R13" s="367"/>
      <c r="S13" s="367"/>
      <c r="T13" s="215"/>
      <c r="U13" s="215"/>
      <c r="V13" s="322"/>
      <c r="W13" s="294">
        <f t="shared" si="0"/>
        <v>8164</v>
      </c>
      <c r="X13" s="294">
        <v>4204</v>
      </c>
      <c r="Y13" s="294">
        <v>3960</v>
      </c>
      <c r="Z13" s="210"/>
    </row>
    <row r="14" spans="1:26" ht="10.5" customHeight="1">
      <c r="A14" s="172"/>
      <c r="B14" s="172"/>
      <c r="C14" s="367" t="s">
        <v>190</v>
      </c>
      <c r="D14" s="367"/>
      <c r="E14" s="367"/>
      <c r="F14" s="367"/>
      <c r="G14" s="367"/>
      <c r="H14" s="215"/>
      <c r="I14" s="215"/>
      <c r="J14" s="322"/>
      <c r="K14" s="294">
        <f>SUM(L14,M14,)</f>
        <v>5909</v>
      </c>
      <c r="L14" s="294">
        <v>3029</v>
      </c>
      <c r="M14" s="318">
        <v>2880</v>
      </c>
      <c r="N14" s="319"/>
      <c r="O14" s="367" t="s">
        <v>191</v>
      </c>
      <c r="P14" s="367"/>
      <c r="Q14" s="367"/>
      <c r="R14" s="367"/>
      <c r="S14" s="367"/>
      <c r="T14" s="215"/>
      <c r="U14" s="215"/>
      <c r="V14" s="322"/>
      <c r="W14" s="294">
        <f t="shared" si="0"/>
        <v>8175</v>
      </c>
      <c r="X14" s="294">
        <v>4085</v>
      </c>
      <c r="Y14" s="294">
        <v>4090</v>
      </c>
      <c r="Z14" s="210"/>
    </row>
    <row r="15" spans="1:26" ht="7.5" customHeight="1">
      <c r="A15" s="172"/>
      <c r="B15" s="172"/>
      <c r="C15" s="215"/>
      <c r="D15" s="215"/>
      <c r="E15" s="215"/>
      <c r="F15" s="215"/>
      <c r="G15" s="215"/>
      <c r="H15" s="215"/>
      <c r="I15" s="215"/>
      <c r="J15" s="322"/>
      <c r="K15" s="294"/>
      <c r="L15" s="207"/>
      <c r="M15" s="314"/>
      <c r="N15" s="319"/>
      <c r="O15" s="172"/>
      <c r="P15" s="172"/>
      <c r="Q15" s="172"/>
      <c r="R15" s="172"/>
      <c r="S15" s="172"/>
      <c r="T15" s="172"/>
      <c r="U15" s="172"/>
      <c r="V15" s="317"/>
      <c r="W15" s="220"/>
      <c r="X15" s="214"/>
      <c r="Y15" s="214"/>
      <c r="Z15" s="217"/>
    </row>
    <row r="16" spans="1:26" s="211" customFormat="1" ht="10.5" customHeight="1">
      <c r="A16" s="166"/>
      <c r="B16" s="166"/>
      <c r="C16" s="368" t="s">
        <v>272</v>
      </c>
      <c r="D16" s="368"/>
      <c r="E16" s="368"/>
      <c r="F16" s="368"/>
      <c r="G16" s="368"/>
      <c r="H16" s="368" t="s">
        <v>268</v>
      </c>
      <c r="I16" s="368"/>
      <c r="J16" s="320"/>
      <c r="K16" s="214">
        <f aca="true" t="shared" si="1" ref="K16:K21">SUM(L16,M16,)</f>
        <v>29923</v>
      </c>
      <c r="L16" s="207">
        <v>15377</v>
      </c>
      <c r="M16" s="314">
        <v>14546</v>
      </c>
      <c r="N16" s="321"/>
      <c r="O16" s="368" t="s">
        <v>273</v>
      </c>
      <c r="P16" s="368"/>
      <c r="Q16" s="368"/>
      <c r="R16" s="368"/>
      <c r="S16" s="368"/>
      <c r="T16" s="368" t="s">
        <v>268</v>
      </c>
      <c r="U16" s="368"/>
      <c r="V16" s="320"/>
      <c r="W16" s="214">
        <f aca="true" t="shared" si="2" ref="W16:W21">SUM(X16,Y16,)</f>
        <v>47054</v>
      </c>
      <c r="X16" s="214">
        <v>23674</v>
      </c>
      <c r="Y16" s="214">
        <v>23380</v>
      </c>
      <c r="Z16" s="214"/>
    </row>
    <row r="17" spans="1:26" ht="10.5" customHeight="1">
      <c r="A17" s="172"/>
      <c r="B17" s="172"/>
      <c r="C17" s="367" t="s">
        <v>438</v>
      </c>
      <c r="D17" s="367"/>
      <c r="E17" s="367"/>
      <c r="F17" s="367"/>
      <c r="G17" s="367"/>
      <c r="H17" s="215"/>
      <c r="I17" s="215"/>
      <c r="J17" s="322"/>
      <c r="K17" s="294">
        <f t="shared" si="1"/>
        <v>6114</v>
      </c>
      <c r="L17" s="294">
        <v>3161</v>
      </c>
      <c r="M17" s="318">
        <v>2953</v>
      </c>
      <c r="N17" s="319"/>
      <c r="O17" s="367" t="s">
        <v>439</v>
      </c>
      <c r="P17" s="367"/>
      <c r="Q17" s="367"/>
      <c r="R17" s="367"/>
      <c r="S17" s="367"/>
      <c r="T17" s="215"/>
      <c r="U17" s="215"/>
      <c r="V17" s="322"/>
      <c r="W17" s="294">
        <f t="shared" si="2"/>
        <v>8939</v>
      </c>
      <c r="X17" s="294">
        <v>4528</v>
      </c>
      <c r="Y17" s="294">
        <v>4411</v>
      </c>
      <c r="Z17" s="210"/>
    </row>
    <row r="18" spans="1:26" ht="10.5" customHeight="1">
      <c r="A18" s="172"/>
      <c r="B18" s="172"/>
      <c r="C18" s="367" t="s">
        <v>192</v>
      </c>
      <c r="D18" s="367"/>
      <c r="E18" s="367"/>
      <c r="F18" s="367"/>
      <c r="G18" s="367"/>
      <c r="H18" s="215"/>
      <c r="I18" s="215"/>
      <c r="J18" s="322"/>
      <c r="K18" s="294">
        <f t="shared" si="1"/>
        <v>5867</v>
      </c>
      <c r="L18" s="294">
        <v>2978</v>
      </c>
      <c r="M18" s="318">
        <v>2889</v>
      </c>
      <c r="N18" s="319"/>
      <c r="O18" s="367" t="s">
        <v>193</v>
      </c>
      <c r="P18" s="367"/>
      <c r="Q18" s="367"/>
      <c r="R18" s="367"/>
      <c r="S18" s="367"/>
      <c r="T18" s="215"/>
      <c r="U18" s="215"/>
      <c r="V18" s="322"/>
      <c r="W18" s="294">
        <f t="shared" si="2"/>
        <v>10154</v>
      </c>
      <c r="X18" s="294">
        <v>5185</v>
      </c>
      <c r="Y18" s="294">
        <v>4969</v>
      </c>
      <c r="Z18" s="210"/>
    </row>
    <row r="19" spans="1:26" ht="10.5" customHeight="1">
      <c r="A19" s="172"/>
      <c r="B19" s="172"/>
      <c r="C19" s="367" t="s">
        <v>194</v>
      </c>
      <c r="D19" s="367"/>
      <c r="E19" s="367"/>
      <c r="F19" s="367"/>
      <c r="G19" s="367"/>
      <c r="H19" s="215"/>
      <c r="I19" s="215"/>
      <c r="J19" s="322"/>
      <c r="K19" s="294">
        <f t="shared" si="1"/>
        <v>6089</v>
      </c>
      <c r="L19" s="294">
        <v>3106</v>
      </c>
      <c r="M19" s="318">
        <v>2983</v>
      </c>
      <c r="N19" s="319"/>
      <c r="O19" s="367" t="s">
        <v>195</v>
      </c>
      <c r="P19" s="367"/>
      <c r="Q19" s="367"/>
      <c r="R19" s="367"/>
      <c r="S19" s="367"/>
      <c r="T19" s="215"/>
      <c r="U19" s="215"/>
      <c r="V19" s="322"/>
      <c r="W19" s="294">
        <f t="shared" si="2"/>
        <v>10370</v>
      </c>
      <c r="X19" s="294">
        <v>5271</v>
      </c>
      <c r="Y19" s="294">
        <v>5099</v>
      </c>
      <c r="Z19" s="210"/>
    </row>
    <row r="20" spans="1:26" ht="10.5" customHeight="1">
      <c r="A20" s="172"/>
      <c r="B20" s="172"/>
      <c r="C20" s="367" t="s">
        <v>196</v>
      </c>
      <c r="D20" s="367"/>
      <c r="E20" s="367"/>
      <c r="F20" s="367"/>
      <c r="G20" s="367"/>
      <c r="H20" s="215"/>
      <c r="I20" s="215"/>
      <c r="J20" s="322"/>
      <c r="K20" s="294">
        <f t="shared" si="1"/>
        <v>5956</v>
      </c>
      <c r="L20" s="294">
        <v>3081</v>
      </c>
      <c r="M20" s="318">
        <v>2875</v>
      </c>
      <c r="N20" s="319"/>
      <c r="O20" s="367" t="s">
        <v>197</v>
      </c>
      <c r="P20" s="367"/>
      <c r="Q20" s="367"/>
      <c r="R20" s="367"/>
      <c r="S20" s="367"/>
      <c r="T20" s="215"/>
      <c r="U20" s="215"/>
      <c r="V20" s="322"/>
      <c r="W20" s="294">
        <f t="shared" si="2"/>
        <v>10298</v>
      </c>
      <c r="X20" s="294">
        <v>5110</v>
      </c>
      <c r="Y20" s="294">
        <v>5188</v>
      </c>
      <c r="Z20" s="210"/>
    </row>
    <row r="21" spans="1:26" ht="10.5" customHeight="1">
      <c r="A21" s="172"/>
      <c r="B21" s="172"/>
      <c r="C21" s="367" t="s">
        <v>198</v>
      </c>
      <c r="D21" s="367"/>
      <c r="E21" s="367"/>
      <c r="F21" s="367"/>
      <c r="G21" s="367"/>
      <c r="H21" s="215"/>
      <c r="I21" s="215"/>
      <c r="J21" s="322"/>
      <c r="K21" s="294">
        <f t="shared" si="1"/>
        <v>5897</v>
      </c>
      <c r="L21" s="294">
        <v>3051</v>
      </c>
      <c r="M21" s="318">
        <v>2846</v>
      </c>
      <c r="N21" s="319"/>
      <c r="O21" s="367" t="s">
        <v>199</v>
      </c>
      <c r="P21" s="367"/>
      <c r="Q21" s="367"/>
      <c r="R21" s="367"/>
      <c r="S21" s="367"/>
      <c r="T21" s="215"/>
      <c r="U21" s="215"/>
      <c r="V21" s="322"/>
      <c r="W21" s="294">
        <f t="shared" si="2"/>
        <v>7293</v>
      </c>
      <c r="X21" s="294">
        <v>3580</v>
      </c>
      <c r="Y21" s="294">
        <v>3713</v>
      </c>
      <c r="Z21" s="210"/>
    </row>
    <row r="22" spans="1:26" ht="7.5" customHeight="1">
      <c r="A22" s="172"/>
      <c r="B22" s="172"/>
      <c r="C22" s="215"/>
      <c r="D22" s="215"/>
      <c r="E22" s="215"/>
      <c r="F22" s="215"/>
      <c r="G22" s="215"/>
      <c r="H22" s="215"/>
      <c r="I22" s="215"/>
      <c r="J22" s="322"/>
      <c r="K22" s="294"/>
      <c r="L22" s="207"/>
      <c r="M22" s="314"/>
      <c r="N22" s="319"/>
      <c r="O22" s="215"/>
      <c r="P22" s="215"/>
      <c r="Q22" s="215"/>
      <c r="R22" s="215"/>
      <c r="S22" s="215"/>
      <c r="T22" s="215"/>
      <c r="U22" s="215"/>
      <c r="V22" s="322"/>
      <c r="W22" s="224"/>
      <c r="X22" s="214"/>
      <c r="Y22" s="214"/>
      <c r="Z22" s="219"/>
    </row>
    <row r="23" spans="1:26" s="211" customFormat="1" ht="10.5" customHeight="1">
      <c r="A23" s="166"/>
      <c r="B23" s="166"/>
      <c r="C23" s="368" t="s">
        <v>274</v>
      </c>
      <c r="D23" s="368"/>
      <c r="E23" s="368"/>
      <c r="F23" s="368"/>
      <c r="G23" s="368"/>
      <c r="H23" s="368" t="s">
        <v>268</v>
      </c>
      <c r="I23" s="368"/>
      <c r="J23" s="320"/>
      <c r="K23" s="214">
        <f aca="true" t="shared" si="3" ref="K23:K28">SUM(L23,M23,)</f>
        <v>29172</v>
      </c>
      <c r="L23" s="207">
        <v>14951</v>
      </c>
      <c r="M23" s="314">
        <v>14221</v>
      </c>
      <c r="N23" s="321"/>
      <c r="O23" s="368" t="s">
        <v>275</v>
      </c>
      <c r="P23" s="368"/>
      <c r="Q23" s="368"/>
      <c r="R23" s="368"/>
      <c r="S23" s="368"/>
      <c r="T23" s="368" t="s">
        <v>268</v>
      </c>
      <c r="U23" s="368"/>
      <c r="V23" s="320"/>
      <c r="W23" s="214">
        <f aca="true" t="shared" si="4" ref="W23:W28">SUM(X23,Y23,)</f>
        <v>39229</v>
      </c>
      <c r="X23" s="214">
        <v>18584</v>
      </c>
      <c r="Y23" s="214">
        <v>20645</v>
      </c>
      <c r="Z23" s="214"/>
    </row>
    <row r="24" spans="1:26" ht="10.5" customHeight="1">
      <c r="A24" s="172"/>
      <c r="B24" s="172"/>
      <c r="C24" s="367" t="s">
        <v>440</v>
      </c>
      <c r="D24" s="367"/>
      <c r="E24" s="367"/>
      <c r="F24" s="367"/>
      <c r="G24" s="367"/>
      <c r="H24" s="215"/>
      <c r="I24" s="215"/>
      <c r="J24" s="322"/>
      <c r="K24" s="294">
        <f t="shared" si="3"/>
        <v>5798</v>
      </c>
      <c r="L24" s="294">
        <v>3009</v>
      </c>
      <c r="M24" s="318">
        <v>2789</v>
      </c>
      <c r="N24" s="319"/>
      <c r="O24" s="367" t="s">
        <v>441</v>
      </c>
      <c r="P24" s="367"/>
      <c r="Q24" s="367"/>
      <c r="R24" s="367"/>
      <c r="S24" s="367"/>
      <c r="T24" s="215"/>
      <c r="U24" s="215"/>
      <c r="V24" s="322"/>
      <c r="W24" s="294">
        <f t="shared" si="4"/>
        <v>6328</v>
      </c>
      <c r="X24" s="294">
        <v>3090</v>
      </c>
      <c r="Y24" s="294">
        <v>3238</v>
      </c>
      <c r="Z24" s="210"/>
    </row>
    <row r="25" spans="1:26" ht="10.5" customHeight="1">
      <c r="A25" s="172"/>
      <c r="B25" s="172"/>
      <c r="C25" s="367" t="s">
        <v>200</v>
      </c>
      <c r="D25" s="367"/>
      <c r="E25" s="367"/>
      <c r="F25" s="367"/>
      <c r="G25" s="367"/>
      <c r="H25" s="215"/>
      <c r="I25" s="215"/>
      <c r="J25" s="322"/>
      <c r="K25" s="294">
        <f t="shared" si="3"/>
        <v>6129</v>
      </c>
      <c r="L25" s="294">
        <v>3138</v>
      </c>
      <c r="M25" s="318">
        <v>2991</v>
      </c>
      <c r="N25" s="319"/>
      <c r="O25" s="367" t="s">
        <v>201</v>
      </c>
      <c r="P25" s="367"/>
      <c r="Q25" s="367"/>
      <c r="R25" s="367"/>
      <c r="S25" s="367"/>
      <c r="T25" s="215"/>
      <c r="U25" s="215"/>
      <c r="V25" s="322"/>
      <c r="W25" s="294">
        <f t="shared" si="4"/>
        <v>7761</v>
      </c>
      <c r="X25" s="294">
        <v>3687</v>
      </c>
      <c r="Y25" s="294">
        <v>4074</v>
      </c>
      <c r="Z25" s="210"/>
    </row>
    <row r="26" spans="1:26" ht="10.5" customHeight="1">
      <c r="A26" s="172"/>
      <c r="B26" s="172"/>
      <c r="C26" s="367" t="s">
        <v>202</v>
      </c>
      <c r="D26" s="367"/>
      <c r="E26" s="367"/>
      <c r="F26" s="367"/>
      <c r="G26" s="367"/>
      <c r="H26" s="215"/>
      <c r="I26" s="215"/>
      <c r="J26" s="322"/>
      <c r="K26" s="294">
        <f t="shared" si="3"/>
        <v>5738</v>
      </c>
      <c r="L26" s="294">
        <v>2938</v>
      </c>
      <c r="M26" s="318">
        <v>2800</v>
      </c>
      <c r="N26" s="319"/>
      <c r="O26" s="367" t="s">
        <v>203</v>
      </c>
      <c r="P26" s="367"/>
      <c r="Q26" s="367"/>
      <c r="R26" s="367"/>
      <c r="S26" s="367"/>
      <c r="T26" s="215"/>
      <c r="U26" s="215"/>
      <c r="V26" s="322"/>
      <c r="W26" s="294">
        <f t="shared" si="4"/>
        <v>8479</v>
      </c>
      <c r="X26" s="294">
        <v>4065</v>
      </c>
      <c r="Y26" s="294">
        <v>4414</v>
      </c>
      <c r="Z26" s="210"/>
    </row>
    <row r="27" spans="1:26" ht="10.5" customHeight="1">
      <c r="A27" s="172"/>
      <c r="B27" s="172"/>
      <c r="C27" s="367" t="s">
        <v>204</v>
      </c>
      <c r="D27" s="367"/>
      <c r="E27" s="367"/>
      <c r="F27" s="367"/>
      <c r="G27" s="367"/>
      <c r="H27" s="215"/>
      <c r="I27" s="215"/>
      <c r="J27" s="322"/>
      <c r="K27" s="294">
        <f t="shared" si="3"/>
        <v>5829</v>
      </c>
      <c r="L27" s="294">
        <v>2901</v>
      </c>
      <c r="M27" s="318">
        <v>2928</v>
      </c>
      <c r="N27" s="319"/>
      <c r="O27" s="367" t="s">
        <v>205</v>
      </c>
      <c r="P27" s="367"/>
      <c r="Q27" s="367"/>
      <c r="R27" s="367"/>
      <c r="S27" s="367"/>
      <c r="T27" s="215"/>
      <c r="U27" s="215"/>
      <c r="V27" s="322"/>
      <c r="W27" s="294">
        <f t="shared" si="4"/>
        <v>8197</v>
      </c>
      <c r="X27" s="294">
        <v>3874</v>
      </c>
      <c r="Y27" s="294">
        <v>4323</v>
      </c>
      <c r="Z27" s="210"/>
    </row>
    <row r="28" spans="1:26" ht="10.5" customHeight="1">
      <c r="A28" s="172"/>
      <c r="B28" s="172"/>
      <c r="C28" s="367" t="s">
        <v>206</v>
      </c>
      <c r="D28" s="367"/>
      <c r="E28" s="367"/>
      <c r="F28" s="367"/>
      <c r="G28" s="367"/>
      <c r="H28" s="215"/>
      <c r="I28" s="215"/>
      <c r="J28" s="322"/>
      <c r="K28" s="294">
        <f t="shared" si="3"/>
        <v>5678</v>
      </c>
      <c r="L28" s="294">
        <v>2965</v>
      </c>
      <c r="M28" s="318">
        <v>2713</v>
      </c>
      <c r="N28" s="319"/>
      <c r="O28" s="367" t="s">
        <v>207</v>
      </c>
      <c r="P28" s="367"/>
      <c r="Q28" s="367"/>
      <c r="R28" s="367"/>
      <c r="S28" s="367"/>
      <c r="T28" s="215"/>
      <c r="U28" s="215"/>
      <c r="V28" s="322"/>
      <c r="W28" s="294">
        <f t="shared" si="4"/>
        <v>8464</v>
      </c>
      <c r="X28" s="294">
        <v>3868</v>
      </c>
      <c r="Y28" s="294">
        <v>4596</v>
      </c>
      <c r="Z28" s="210"/>
    </row>
    <row r="29" spans="1:26" ht="7.5" customHeight="1">
      <c r="A29" s="172"/>
      <c r="B29" s="172"/>
      <c r="C29" s="215"/>
      <c r="D29" s="215"/>
      <c r="E29" s="215"/>
      <c r="F29" s="215"/>
      <c r="G29" s="215"/>
      <c r="H29" s="215"/>
      <c r="I29" s="215"/>
      <c r="J29" s="322"/>
      <c r="K29" s="294"/>
      <c r="L29" s="207"/>
      <c r="M29" s="314"/>
      <c r="N29" s="319"/>
      <c r="O29" s="215"/>
      <c r="P29" s="215"/>
      <c r="Q29" s="215"/>
      <c r="R29" s="215"/>
      <c r="S29" s="215"/>
      <c r="T29" s="215"/>
      <c r="U29" s="215"/>
      <c r="V29" s="322"/>
      <c r="W29" s="220"/>
      <c r="X29" s="214"/>
      <c r="Y29" s="214"/>
      <c r="Z29" s="217"/>
    </row>
    <row r="30" spans="1:26" s="211" customFormat="1" ht="10.5" customHeight="1">
      <c r="A30" s="166"/>
      <c r="B30" s="166"/>
      <c r="C30" s="368" t="s">
        <v>276</v>
      </c>
      <c r="D30" s="368"/>
      <c r="E30" s="368"/>
      <c r="F30" s="368"/>
      <c r="G30" s="368"/>
      <c r="H30" s="368" t="s">
        <v>268</v>
      </c>
      <c r="I30" s="368"/>
      <c r="J30" s="320"/>
      <c r="K30" s="214">
        <f aca="true" t="shared" si="5" ref="K30:K35">SUM(L30,M30,)</f>
        <v>29954</v>
      </c>
      <c r="L30" s="207">
        <v>15328</v>
      </c>
      <c r="M30" s="314">
        <v>14626</v>
      </c>
      <c r="N30" s="321"/>
      <c r="O30" s="368" t="s">
        <v>277</v>
      </c>
      <c r="P30" s="368"/>
      <c r="Q30" s="368"/>
      <c r="R30" s="368"/>
      <c r="S30" s="368"/>
      <c r="T30" s="368" t="s">
        <v>268</v>
      </c>
      <c r="U30" s="368"/>
      <c r="V30" s="320"/>
      <c r="W30" s="214">
        <f aca="true" t="shared" si="6" ref="W30:W35">SUM(X30,Y30,)</f>
        <v>36491</v>
      </c>
      <c r="X30" s="214">
        <v>16687</v>
      </c>
      <c r="Y30" s="214">
        <v>19804</v>
      </c>
      <c r="Z30" s="214"/>
    </row>
    <row r="31" spans="1:26" ht="10.5" customHeight="1">
      <c r="A31" s="172"/>
      <c r="B31" s="172"/>
      <c r="C31" s="367" t="s">
        <v>442</v>
      </c>
      <c r="D31" s="367"/>
      <c r="E31" s="367"/>
      <c r="F31" s="367"/>
      <c r="G31" s="367"/>
      <c r="H31" s="215"/>
      <c r="I31" s="215"/>
      <c r="J31" s="322"/>
      <c r="K31" s="294">
        <f t="shared" si="5"/>
        <v>5710</v>
      </c>
      <c r="L31" s="294">
        <v>2913</v>
      </c>
      <c r="M31" s="318">
        <v>2797</v>
      </c>
      <c r="N31" s="319"/>
      <c r="O31" s="367" t="s">
        <v>443</v>
      </c>
      <c r="P31" s="367"/>
      <c r="Q31" s="367"/>
      <c r="R31" s="367"/>
      <c r="S31" s="367"/>
      <c r="T31" s="215"/>
      <c r="U31" s="215"/>
      <c r="V31" s="322"/>
      <c r="W31" s="294">
        <f t="shared" si="6"/>
        <v>7695</v>
      </c>
      <c r="X31" s="294">
        <v>3517</v>
      </c>
      <c r="Y31" s="294">
        <v>4178</v>
      </c>
      <c r="Z31" s="210"/>
    </row>
    <row r="32" spans="1:26" ht="10.5" customHeight="1">
      <c r="A32" s="172"/>
      <c r="B32" s="172"/>
      <c r="C32" s="367" t="s">
        <v>208</v>
      </c>
      <c r="D32" s="367"/>
      <c r="E32" s="367"/>
      <c r="F32" s="367"/>
      <c r="G32" s="367"/>
      <c r="H32" s="215"/>
      <c r="I32" s="215"/>
      <c r="J32" s="322"/>
      <c r="K32" s="294">
        <f t="shared" si="5"/>
        <v>5657</v>
      </c>
      <c r="L32" s="294">
        <v>2857</v>
      </c>
      <c r="M32" s="318">
        <v>2800</v>
      </c>
      <c r="N32" s="319"/>
      <c r="O32" s="367" t="s">
        <v>209</v>
      </c>
      <c r="P32" s="367"/>
      <c r="Q32" s="367"/>
      <c r="R32" s="367"/>
      <c r="S32" s="367"/>
      <c r="T32" s="215"/>
      <c r="U32" s="215"/>
      <c r="V32" s="322"/>
      <c r="W32" s="294">
        <f t="shared" si="6"/>
        <v>7059</v>
      </c>
      <c r="X32" s="294">
        <v>3266</v>
      </c>
      <c r="Y32" s="294">
        <v>3793</v>
      </c>
      <c r="Z32" s="210"/>
    </row>
    <row r="33" spans="1:26" ht="10.5" customHeight="1">
      <c r="A33" s="172"/>
      <c r="B33" s="172"/>
      <c r="C33" s="367" t="s">
        <v>210</v>
      </c>
      <c r="D33" s="367"/>
      <c r="E33" s="367"/>
      <c r="F33" s="367"/>
      <c r="G33" s="367"/>
      <c r="H33" s="215"/>
      <c r="I33" s="215"/>
      <c r="J33" s="322"/>
      <c r="K33" s="294">
        <f t="shared" si="5"/>
        <v>5918</v>
      </c>
      <c r="L33" s="294">
        <v>3049</v>
      </c>
      <c r="M33" s="318">
        <v>2869</v>
      </c>
      <c r="N33" s="319"/>
      <c r="O33" s="367" t="s">
        <v>211</v>
      </c>
      <c r="P33" s="367"/>
      <c r="Q33" s="367"/>
      <c r="R33" s="367"/>
      <c r="S33" s="367"/>
      <c r="T33" s="215"/>
      <c r="U33" s="215"/>
      <c r="V33" s="322"/>
      <c r="W33" s="294">
        <f t="shared" si="6"/>
        <v>6623</v>
      </c>
      <c r="X33" s="294">
        <v>3007</v>
      </c>
      <c r="Y33" s="294">
        <v>3616</v>
      </c>
      <c r="Z33" s="210"/>
    </row>
    <row r="34" spans="1:26" ht="10.5" customHeight="1">
      <c r="A34" s="172"/>
      <c r="B34" s="172"/>
      <c r="C34" s="367" t="s">
        <v>212</v>
      </c>
      <c r="D34" s="367"/>
      <c r="E34" s="367"/>
      <c r="F34" s="367"/>
      <c r="G34" s="367"/>
      <c r="H34" s="215"/>
      <c r="I34" s="215"/>
      <c r="J34" s="322"/>
      <c r="K34" s="209">
        <f t="shared" si="5"/>
        <v>6103</v>
      </c>
      <c r="L34" s="294">
        <v>3072</v>
      </c>
      <c r="M34" s="318">
        <v>3031</v>
      </c>
      <c r="N34" s="319"/>
      <c r="O34" s="367" t="s">
        <v>213</v>
      </c>
      <c r="P34" s="367"/>
      <c r="Q34" s="367"/>
      <c r="R34" s="367"/>
      <c r="S34" s="367"/>
      <c r="T34" s="215"/>
      <c r="U34" s="215"/>
      <c r="V34" s="322"/>
      <c r="W34" s="294">
        <f t="shared" si="6"/>
        <v>7602</v>
      </c>
      <c r="X34" s="294">
        <v>3423</v>
      </c>
      <c r="Y34" s="294">
        <v>4179</v>
      </c>
      <c r="Z34" s="210"/>
    </row>
    <row r="35" spans="1:26" ht="10.5" customHeight="1">
      <c r="A35" s="172"/>
      <c r="B35" s="172"/>
      <c r="C35" s="367" t="s">
        <v>214</v>
      </c>
      <c r="D35" s="367"/>
      <c r="E35" s="367"/>
      <c r="F35" s="367"/>
      <c r="G35" s="367"/>
      <c r="H35" s="215"/>
      <c r="I35" s="215"/>
      <c r="J35" s="215"/>
      <c r="K35" s="209">
        <f t="shared" si="5"/>
        <v>6566</v>
      </c>
      <c r="L35" s="294">
        <v>3437</v>
      </c>
      <c r="M35" s="318">
        <v>3129</v>
      </c>
      <c r="N35" s="319"/>
      <c r="O35" s="367" t="s">
        <v>215</v>
      </c>
      <c r="P35" s="367"/>
      <c r="Q35" s="367"/>
      <c r="R35" s="367"/>
      <c r="S35" s="367"/>
      <c r="T35" s="215"/>
      <c r="U35" s="215"/>
      <c r="V35" s="322"/>
      <c r="W35" s="294">
        <f t="shared" si="6"/>
        <v>7512</v>
      </c>
      <c r="X35" s="294">
        <v>3474</v>
      </c>
      <c r="Y35" s="294">
        <v>4038</v>
      </c>
      <c r="Z35" s="210"/>
    </row>
    <row r="36" spans="1:26" ht="7.5" customHeight="1">
      <c r="A36" s="172"/>
      <c r="B36" s="172"/>
      <c r="C36" s="215"/>
      <c r="D36" s="215"/>
      <c r="E36" s="215"/>
      <c r="F36" s="215"/>
      <c r="G36" s="215"/>
      <c r="H36" s="215"/>
      <c r="I36" s="215"/>
      <c r="J36" s="215"/>
      <c r="K36" s="209"/>
      <c r="L36" s="207"/>
      <c r="M36" s="314"/>
      <c r="N36" s="319"/>
      <c r="O36" s="215"/>
      <c r="P36" s="215"/>
      <c r="Q36" s="215"/>
      <c r="R36" s="215"/>
      <c r="S36" s="215"/>
      <c r="T36" s="215"/>
      <c r="U36" s="215"/>
      <c r="V36" s="322"/>
      <c r="W36" s="294"/>
      <c r="X36" s="214"/>
      <c r="Y36" s="214"/>
      <c r="Z36" s="219"/>
    </row>
    <row r="37" spans="1:26" s="211" customFormat="1" ht="10.5" customHeight="1">
      <c r="A37" s="166"/>
      <c r="B37" s="166"/>
      <c r="C37" s="368" t="s">
        <v>278</v>
      </c>
      <c r="D37" s="368"/>
      <c r="E37" s="368"/>
      <c r="F37" s="368"/>
      <c r="G37" s="368"/>
      <c r="H37" s="368" t="s">
        <v>268</v>
      </c>
      <c r="I37" s="368"/>
      <c r="J37" s="212"/>
      <c r="K37" s="213">
        <f aca="true" t="shared" si="7" ref="K37:K42">SUM(L37,M37,)</f>
        <v>42461</v>
      </c>
      <c r="L37" s="207">
        <v>21942</v>
      </c>
      <c r="M37" s="314">
        <v>20519</v>
      </c>
      <c r="N37" s="321"/>
      <c r="O37" s="368" t="s">
        <v>279</v>
      </c>
      <c r="P37" s="368"/>
      <c r="Q37" s="368"/>
      <c r="R37" s="368"/>
      <c r="S37" s="368"/>
      <c r="T37" s="368" t="s">
        <v>268</v>
      </c>
      <c r="U37" s="368"/>
      <c r="V37" s="320"/>
      <c r="W37" s="214">
        <f aca="true" t="shared" si="8" ref="W37:W42">SUM(X37,Y37,)</f>
        <v>33560</v>
      </c>
      <c r="X37" s="214">
        <v>15229</v>
      </c>
      <c r="Y37" s="214">
        <v>18331</v>
      </c>
      <c r="Z37" s="214"/>
    </row>
    <row r="38" spans="1:26" ht="10.5" customHeight="1">
      <c r="A38" s="172"/>
      <c r="B38" s="172"/>
      <c r="C38" s="367" t="s">
        <v>444</v>
      </c>
      <c r="D38" s="367"/>
      <c r="E38" s="367"/>
      <c r="F38" s="367"/>
      <c r="G38" s="367"/>
      <c r="H38" s="215"/>
      <c r="I38" s="215"/>
      <c r="J38" s="215"/>
      <c r="K38" s="209">
        <f t="shared" si="7"/>
        <v>7160</v>
      </c>
      <c r="L38" s="294">
        <v>3718</v>
      </c>
      <c r="M38" s="318">
        <v>3442</v>
      </c>
      <c r="N38" s="319"/>
      <c r="O38" s="367" t="s">
        <v>445</v>
      </c>
      <c r="P38" s="367"/>
      <c r="Q38" s="367"/>
      <c r="R38" s="367"/>
      <c r="S38" s="367"/>
      <c r="T38" s="215"/>
      <c r="U38" s="215"/>
      <c r="V38" s="322"/>
      <c r="W38" s="294">
        <f t="shared" si="8"/>
        <v>7577</v>
      </c>
      <c r="X38" s="294">
        <v>3471</v>
      </c>
      <c r="Y38" s="294">
        <v>4106</v>
      </c>
      <c r="Z38" s="210"/>
    </row>
    <row r="39" spans="1:26" ht="10.5" customHeight="1">
      <c r="A39" s="172"/>
      <c r="B39" s="172"/>
      <c r="C39" s="367" t="s">
        <v>216</v>
      </c>
      <c r="D39" s="367"/>
      <c r="E39" s="367"/>
      <c r="F39" s="367"/>
      <c r="G39" s="367"/>
      <c r="H39" s="215"/>
      <c r="I39" s="215"/>
      <c r="J39" s="215"/>
      <c r="K39" s="209">
        <f t="shared" si="7"/>
        <v>7979</v>
      </c>
      <c r="L39" s="294">
        <v>4145</v>
      </c>
      <c r="M39" s="318">
        <v>3834</v>
      </c>
      <c r="N39" s="319"/>
      <c r="O39" s="367" t="s">
        <v>217</v>
      </c>
      <c r="P39" s="367"/>
      <c r="Q39" s="367"/>
      <c r="R39" s="367"/>
      <c r="S39" s="367"/>
      <c r="T39" s="215"/>
      <c r="U39" s="215"/>
      <c r="V39" s="322"/>
      <c r="W39" s="294">
        <f t="shared" si="8"/>
        <v>6632</v>
      </c>
      <c r="X39" s="294">
        <v>3000</v>
      </c>
      <c r="Y39" s="294">
        <v>3632</v>
      </c>
      <c r="Z39" s="210"/>
    </row>
    <row r="40" spans="1:26" ht="10.5" customHeight="1">
      <c r="A40" s="172"/>
      <c r="B40" s="172"/>
      <c r="C40" s="367" t="s">
        <v>218</v>
      </c>
      <c r="D40" s="367"/>
      <c r="E40" s="367"/>
      <c r="F40" s="367"/>
      <c r="G40" s="367"/>
      <c r="H40" s="215"/>
      <c r="I40" s="215"/>
      <c r="J40" s="215"/>
      <c r="K40" s="209">
        <f t="shared" si="7"/>
        <v>8510</v>
      </c>
      <c r="L40" s="294">
        <v>4430</v>
      </c>
      <c r="M40" s="318">
        <v>4080</v>
      </c>
      <c r="N40" s="319"/>
      <c r="O40" s="367" t="s">
        <v>219</v>
      </c>
      <c r="P40" s="367"/>
      <c r="Q40" s="367"/>
      <c r="R40" s="367"/>
      <c r="S40" s="367"/>
      <c r="T40" s="215"/>
      <c r="U40" s="215"/>
      <c r="V40" s="322"/>
      <c r="W40" s="294">
        <f t="shared" si="8"/>
        <v>6719</v>
      </c>
      <c r="X40" s="294">
        <v>3083</v>
      </c>
      <c r="Y40" s="294">
        <v>3636</v>
      </c>
      <c r="Z40" s="210"/>
    </row>
    <row r="41" spans="1:26" ht="10.5" customHeight="1">
      <c r="A41" s="172"/>
      <c r="B41" s="172"/>
      <c r="C41" s="367" t="s">
        <v>220</v>
      </c>
      <c r="D41" s="367"/>
      <c r="E41" s="367"/>
      <c r="F41" s="367"/>
      <c r="G41" s="367"/>
      <c r="H41" s="215"/>
      <c r="I41" s="215"/>
      <c r="J41" s="215"/>
      <c r="K41" s="209">
        <f t="shared" si="7"/>
        <v>9226</v>
      </c>
      <c r="L41" s="294">
        <v>4705</v>
      </c>
      <c r="M41" s="318">
        <v>4521</v>
      </c>
      <c r="N41" s="319"/>
      <c r="O41" s="367" t="s">
        <v>221</v>
      </c>
      <c r="P41" s="367"/>
      <c r="Q41" s="367"/>
      <c r="R41" s="367"/>
      <c r="S41" s="367"/>
      <c r="T41" s="215"/>
      <c r="U41" s="215"/>
      <c r="V41" s="322"/>
      <c r="W41" s="294">
        <f t="shared" si="8"/>
        <v>6565</v>
      </c>
      <c r="X41" s="294">
        <v>2960</v>
      </c>
      <c r="Y41" s="294">
        <v>3605</v>
      </c>
      <c r="Z41" s="210"/>
    </row>
    <row r="42" spans="1:26" ht="10.5" customHeight="1">
      <c r="A42" s="172"/>
      <c r="B42" s="172"/>
      <c r="C42" s="367" t="s">
        <v>222</v>
      </c>
      <c r="D42" s="367"/>
      <c r="E42" s="367"/>
      <c r="F42" s="367"/>
      <c r="G42" s="367"/>
      <c r="H42" s="215"/>
      <c r="I42" s="215"/>
      <c r="J42" s="215"/>
      <c r="K42" s="209">
        <f t="shared" si="7"/>
        <v>9586</v>
      </c>
      <c r="L42" s="294">
        <v>4944</v>
      </c>
      <c r="M42" s="318">
        <v>4642</v>
      </c>
      <c r="N42" s="319"/>
      <c r="O42" s="367" t="s">
        <v>223</v>
      </c>
      <c r="P42" s="367"/>
      <c r="Q42" s="367"/>
      <c r="R42" s="367"/>
      <c r="S42" s="367"/>
      <c r="T42" s="215"/>
      <c r="U42" s="215"/>
      <c r="V42" s="322"/>
      <c r="W42" s="294">
        <f t="shared" si="8"/>
        <v>6067</v>
      </c>
      <c r="X42" s="294">
        <v>2715</v>
      </c>
      <c r="Y42" s="294">
        <v>3352</v>
      </c>
      <c r="Z42" s="210"/>
    </row>
    <row r="43" spans="1:26" ht="7.5" customHeight="1">
      <c r="A43" s="172"/>
      <c r="B43" s="172"/>
      <c r="C43" s="215"/>
      <c r="D43" s="215"/>
      <c r="E43" s="215"/>
      <c r="F43" s="215"/>
      <c r="G43" s="215"/>
      <c r="H43" s="215"/>
      <c r="I43" s="215"/>
      <c r="J43" s="215"/>
      <c r="K43" s="209"/>
      <c r="L43" s="207"/>
      <c r="M43" s="314"/>
      <c r="N43" s="319"/>
      <c r="O43" s="172"/>
      <c r="P43" s="172"/>
      <c r="Q43" s="172"/>
      <c r="R43" s="172"/>
      <c r="S43" s="172"/>
      <c r="T43" s="172"/>
      <c r="U43" s="172"/>
      <c r="V43" s="317"/>
      <c r="W43" s="220"/>
      <c r="X43" s="214"/>
      <c r="Y43" s="214"/>
      <c r="Z43" s="220"/>
    </row>
    <row r="44" spans="1:26" ht="10.5" customHeight="1">
      <c r="A44" s="172"/>
      <c r="B44" s="172"/>
      <c r="C44" s="368" t="s">
        <v>280</v>
      </c>
      <c r="D44" s="368"/>
      <c r="E44" s="368"/>
      <c r="F44" s="368"/>
      <c r="G44" s="368"/>
      <c r="H44" s="368" t="s">
        <v>268</v>
      </c>
      <c r="I44" s="368"/>
      <c r="J44" s="212"/>
      <c r="K44" s="206">
        <f aca="true" t="shared" si="9" ref="K44:K49">SUM(L44,M44,)</f>
        <v>53639</v>
      </c>
      <c r="L44" s="207">
        <v>27495</v>
      </c>
      <c r="M44" s="314">
        <v>26144</v>
      </c>
      <c r="N44" s="315"/>
      <c r="O44" s="368" t="s">
        <v>281</v>
      </c>
      <c r="P44" s="368"/>
      <c r="Q44" s="368"/>
      <c r="R44" s="368"/>
      <c r="S44" s="368"/>
      <c r="T44" s="368" t="s">
        <v>268</v>
      </c>
      <c r="U44" s="368"/>
      <c r="V44" s="320"/>
      <c r="W44" s="214">
        <f aca="true" t="shared" si="10" ref="W44:W49">SUM(X44,Y44,)</f>
        <v>24296</v>
      </c>
      <c r="X44" s="214">
        <v>10573</v>
      </c>
      <c r="Y44" s="214">
        <v>13723</v>
      </c>
      <c r="Z44" s="207"/>
    </row>
    <row r="45" spans="1:26" ht="10.5" customHeight="1">
      <c r="A45" s="172"/>
      <c r="B45" s="172"/>
      <c r="C45" s="367" t="s">
        <v>446</v>
      </c>
      <c r="D45" s="367"/>
      <c r="E45" s="367"/>
      <c r="F45" s="367"/>
      <c r="G45" s="367"/>
      <c r="H45" s="215"/>
      <c r="I45" s="215"/>
      <c r="J45" s="215"/>
      <c r="K45" s="209">
        <f t="shared" si="9"/>
        <v>9900</v>
      </c>
      <c r="L45" s="294">
        <v>5032</v>
      </c>
      <c r="M45" s="318">
        <v>4868</v>
      </c>
      <c r="N45" s="319"/>
      <c r="O45" s="367" t="s">
        <v>447</v>
      </c>
      <c r="P45" s="367"/>
      <c r="Q45" s="367"/>
      <c r="R45" s="367"/>
      <c r="S45" s="367"/>
      <c r="T45" s="215"/>
      <c r="U45" s="215"/>
      <c r="V45" s="322"/>
      <c r="W45" s="294">
        <f t="shared" si="10"/>
        <v>5546</v>
      </c>
      <c r="X45" s="294">
        <v>2482</v>
      </c>
      <c r="Y45" s="294">
        <v>3064</v>
      </c>
      <c r="Z45" s="210"/>
    </row>
    <row r="46" spans="1:26" ht="10.5" customHeight="1">
      <c r="A46" s="172"/>
      <c r="B46" s="172"/>
      <c r="C46" s="367" t="s">
        <v>224</v>
      </c>
      <c r="D46" s="367"/>
      <c r="E46" s="367"/>
      <c r="F46" s="367"/>
      <c r="G46" s="367"/>
      <c r="H46" s="215"/>
      <c r="I46" s="215"/>
      <c r="J46" s="215"/>
      <c r="K46" s="209">
        <f t="shared" si="9"/>
        <v>10637</v>
      </c>
      <c r="L46" s="294">
        <v>5494</v>
      </c>
      <c r="M46" s="318">
        <v>5143</v>
      </c>
      <c r="N46" s="319"/>
      <c r="O46" s="367" t="s">
        <v>225</v>
      </c>
      <c r="P46" s="367"/>
      <c r="Q46" s="367"/>
      <c r="R46" s="367"/>
      <c r="S46" s="367"/>
      <c r="T46" s="215"/>
      <c r="U46" s="215"/>
      <c r="V46" s="322"/>
      <c r="W46" s="294">
        <f t="shared" si="10"/>
        <v>5068</v>
      </c>
      <c r="X46" s="294">
        <v>2185</v>
      </c>
      <c r="Y46" s="294">
        <v>2883</v>
      </c>
      <c r="Z46" s="210"/>
    </row>
    <row r="47" spans="1:26" ht="10.5" customHeight="1">
      <c r="A47" s="172"/>
      <c r="B47" s="172"/>
      <c r="C47" s="367" t="s">
        <v>226</v>
      </c>
      <c r="D47" s="367"/>
      <c r="E47" s="367"/>
      <c r="F47" s="367"/>
      <c r="G47" s="367"/>
      <c r="H47" s="215"/>
      <c r="I47" s="215"/>
      <c r="J47" s="215"/>
      <c r="K47" s="209">
        <f t="shared" si="9"/>
        <v>10766</v>
      </c>
      <c r="L47" s="294">
        <v>5511</v>
      </c>
      <c r="M47" s="318">
        <v>5255</v>
      </c>
      <c r="N47" s="319"/>
      <c r="O47" s="367" t="s">
        <v>227</v>
      </c>
      <c r="P47" s="367"/>
      <c r="Q47" s="367"/>
      <c r="R47" s="367"/>
      <c r="S47" s="367"/>
      <c r="T47" s="215"/>
      <c r="U47" s="215"/>
      <c r="V47" s="322"/>
      <c r="W47" s="294">
        <f t="shared" si="10"/>
        <v>5011</v>
      </c>
      <c r="X47" s="294">
        <v>2169</v>
      </c>
      <c r="Y47" s="294">
        <v>2842</v>
      </c>
      <c r="Z47" s="210"/>
    </row>
    <row r="48" spans="1:26" ht="10.5" customHeight="1">
      <c r="A48" s="172"/>
      <c r="B48" s="172"/>
      <c r="C48" s="367" t="s">
        <v>228</v>
      </c>
      <c r="D48" s="367"/>
      <c r="E48" s="367"/>
      <c r="F48" s="367"/>
      <c r="G48" s="367"/>
      <c r="H48" s="215"/>
      <c r="I48" s="215"/>
      <c r="J48" s="215"/>
      <c r="K48" s="209">
        <f t="shared" si="9"/>
        <v>10851</v>
      </c>
      <c r="L48" s="294">
        <v>5560</v>
      </c>
      <c r="M48" s="318">
        <v>5291</v>
      </c>
      <c r="N48" s="319"/>
      <c r="O48" s="367" t="s">
        <v>229</v>
      </c>
      <c r="P48" s="367"/>
      <c r="Q48" s="367"/>
      <c r="R48" s="367"/>
      <c r="S48" s="367"/>
      <c r="T48" s="215"/>
      <c r="U48" s="215"/>
      <c r="V48" s="322"/>
      <c r="W48" s="294">
        <f t="shared" si="10"/>
        <v>4511</v>
      </c>
      <c r="X48" s="294">
        <v>1955</v>
      </c>
      <c r="Y48" s="294">
        <v>2556</v>
      </c>
      <c r="Z48" s="210"/>
    </row>
    <row r="49" spans="1:26" ht="10.5" customHeight="1">
      <c r="A49" s="172"/>
      <c r="B49" s="172"/>
      <c r="C49" s="367" t="s">
        <v>230</v>
      </c>
      <c r="D49" s="367"/>
      <c r="E49" s="367"/>
      <c r="F49" s="367"/>
      <c r="G49" s="367"/>
      <c r="H49" s="215"/>
      <c r="I49" s="215"/>
      <c r="J49" s="215"/>
      <c r="K49" s="209">
        <f t="shared" si="9"/>
        <v>11485</v>
      </c>
      <c r="L49" s="294">
        <v>5898</v>
      </c>
      <c r="M49" s="318">
        <v>5587</v>
      </c>
      <c r="N49" s="319"/>
      <c r="O49" s="367" t="s">
        <v>231</v>
      </c>
      <c r="P49" s="367"/>
      <c r="Q49" s="367"/>
      <c r="R49" s="367"/>
      <c r="S49" s="367"/>
      <c r="T49" s="215"/>
      <c r="U49" s="215"/>
      <c r="V49" s="322"/>
      <c r="W49" s="294">
        <f t="shared" si="10"/>
        <v>4160</v>
      </c>
      <c r="X49" s="294">
        <v>1782</v>
      </c>
      <c r="Y49" s="294">
        <v>2378</v>
      </c>
      <c r="Z49" s="210"/>
    </row>
    <row r="50" spans="1:26" ht="7.5" customHeight="1">
      <c r="A50" s="172"/>
      <c r="B50" s="172"/>
      <c r="C50" s="215"/>
      <c r="D50" s="215"/>
      <c r="E50" s="215"/>
      <c r="F50" s="215"/>
      <c r="G50" s="215"/>
      <c r="H50" s="215"/>
      <c r="I50" s="215"/>
      <c r="J50" s="215"/>
      <c r="K50" s="216"/>
      <c r="L50" s="207"/>
      <c r="M50" s="314"/>
      <c r="N50" s="323"/>
      <c r="O50" s="215"/>
      <c r="P50" s="215"/>
      <c r="Q50" s="215"/>
      <c r="R50" s="215"/>
      <c r="S50" s="215"/>
      <c r="T50" s="215"/>
      <c r="U50" s="215"/>
      <c r="V50" s="322"/>
      <c r="W50" s="224"/>
      <c r="X50" s="214"/>
      <c r="Y50" s="214"/>
      <c r="Z50" s="219"/>
    </row>
    <row r="51" spans="1:26" ht="10.5" customHeight="1">
      <c r="A51" s="172"/>
      <c r="B51" s="172"/>
      <c r="C51" s="368" t="s">
        <v>282</v>
      </c>
      <c r="D51" s="368"/>
      <c r="E51" s="368"/>
      <c r="F51" s="368"/>
      <c r="G51" s="368"/>
      <c r="H51" s="368" t="s">
        <v>268</v>
      </c>
      <c r="I51" s="368"/>
      <c r="J51" s="212"/>
      <c r="K51" s="206">
        <f aca="true" t="shared" si="11" ref="K51:K56">SUM(L51,M51,)</f>
        <v>62056</v>
      </c>
      <c r="L51" s="207">
        <v>31919</v>
      </c>
      <c r="M51" s="314">
        <v>30137</v>
      </c>
      <c r="N51" s="315"/>
      <c r="O51" s="368" t="s">
        <v>283</v>
      </c>
      <c r="P51" s="368"/>
      <c r="Q51" s="368"/>
      <c r="R51" s="368"/>
      <c r="S51" s="368"/>
      <c r="T51" s="368" t="s">
        <v>268</v>
      </c>
      <c r="U51" s="368"/>
      <c r="V51" s="320"/>
      <c r="W51" s="214">
        <f aca="true" t="shared" si="12" ref="W51:W56">SUM(X51,Y51,)</f>
        <v>14519</v>
      </c>
      <c r="X51" s="214">
        <v>5613</v>
      </c>
      <c r="Y51" s="214">
        <v>8906</v>
      </c>
      <c r="Z51" s="207"/>
    </row>
    <row r="52" spans="1:26" ht="10.5" customHeight="1">
      <c r="A52" s="172"/>
      <c r="B52" s="172"/>
      <c r="C52" s="367" t="s">
        <v>448</v>
      </c>
      <c r="D52" s="367"/>
      <c r="E52" s="367"/>
      <c r="F52" s="367"/>
      <c r="G52" s="367"/>
      <c r="H52" s="215"/>
      <c r="I52" s="215"/>
      <c r="J52" s="215"/>
      <c r="K52" s="209">
        <f t="shared" si="11"/>
        <v>11722</v>
      </c>
      <c r="L52" s="294">
        <v>6108</v>
      </c>
      <c r="M52" s="318">
        <v>5614</v>
      </c>
      <c r="N52" s="319"/>
      <c r="O52" s="367" t="s">
        <v>449</v>
      </c>
      <c r="P52" s="367"/>
      <c r="Q52" s="367"/>
      <c r="R52" s="367"/>
      <c r="S52" s="367"/>
      <c r="T52" s="215"/>
      <c r="U52" s="215"/>
      <c r="V52" s="322"/>
      <c r="W52" s="294">
        <f t="shared" si="12"/>
        <v>3735</v>
      </c>
      <c r="X52" s="294">
        <v>1565</v>
      </c>
      <c r="Y52" s="294">
        <v>2170</v>
      </c>
      <c r="Z52" s="210"/>
    </row>
    <row r="53" spans="1:26" ht="10.5" customHeight="1">
      <c r="A53" s="172"/>
      <c r="B53" s="172"/>
      <c r="C53" s="367" t="s">
        <v>232</v>
      </c>
      <c r="D53" s="367"/>
      <c r="E53" s="367"/>
      <c r="F53" s="367"/>
      <c r="G53" s="367"/>
      <c r="H53" s="215"/>
      <c r="I53" s="215"/>
      <c r="J53" s="215"/>
      <c r="K53" s="209">
        <f t="shared" si="11"/>
        <v>12430</v>
      </c>
      <c r="L53" s="294">
        <v>6491</v>
      </c>
      <c r="M53" s="318">
        <v>5939</v>
      </c>
      <c r="N53" s="319"/>
      <c r="O53" s="367" t="s">
        <v>233</v>
      </c>
      <c r="P53" s="367"/>
      <c r="Q53" s="367"/>
      <c r="R53" s="367"/>
      <c r="S53" s="367"/>
      <c r="T53" s="215"/>
      <c r="U53" s="215"/>
      <c r="V53" s="322"/>
      <c r="W53" s="294">
        <f t="shared" si="12"/>
        <v>3188</v>
      </c>
      <c r="X53" s="294">
        <v>1303</v>
      </c>
      <c r="Y53" s="294">
        <v>1885</v>
      </c>
      <c r="Z53" s="210"/>
    </row>
    <row r="54" spans="1:26" ht="10.5" customHeight="1">
      <c r="A54" s="172"/>
      <c r="B54" s="172"/>
      <c r="C54" s="367" t="s">
        <v>234</v>
      </c>
      <c r="D54" s="367"/>
      <c r="E54" s="367"/>
      <c r="F54" s="367"/>
      <c r="G54" s="367"/>
      <c r="H54" s="215"/>
      <c r="I54" s="215"/>
      <c r="J54" s="215"/>
      <c r="K54" s="209">
        <f t="shared" si="11"/>
        <v>12822</v>
      </c>
      <c r="L54" s="294">
        <v>6512</v>
      </c>
      <c r="M54" s="318">
        <v>6310</v>
      </c>
      <c r="N54" s="319"/>
      <c r="O54" s="367" t="s">
        <v>235</v>
      </c>
      <c r="P54" s="367"/>
      <c r="Q54" s="367"/>
      <c r="R54" s="367"/>
      <c r="S54" s="367"/>
      <c r="T54" s="215"/>
      <c r="U54" s="215"/>
      <c r="V54" s="322"/>
      <c r="W54" s="294">
        <f t="shared" si="12"/>
        <v>2741</v>
      </c>
      <c r="X54" s="294">
        <v>1016</v>
      </c>
      <c r="Y54" s="294">
        <v>1725</v>
      </c>
      <c r="Z54" s="210"/>
    </row>
    <row r="55" spans="1:26" ht="10.5" customHeight="1">
      <c r="A55" s="172"/>
      <c r="B55" s="172"/>
      <c r="C55" s="367" t="s">
        <v>236</v>
      </c>
      <c r="D55" s="367"/>
      <c r="E55" s="367"/>
      <c r="F55" s="367"/>
      <c r="G55" s="367"/>
      <c r="H55" s="215"/>
      <c r="I55" s="215"/>
      <c r="J55" s="215"/>
      <c r="K55" s="209">
        <f t="shared" si="11"/>
        <v>12597</v>
      </c>
      <c r="L55" s="294">
        <v>6398</v>
      </c>
      <c r="M55" s="318">
        <v>6199</v>
      </c>
      <c r="N55" s="319"/>
      <c r="O55" s="367" t="s">
        <v>237</v>
      </c>
      <c r="P55" s="367"/>
      <c r="Q55" s="367"/>
      <c r="R55" s="367"/>
      <c r="S55" s="367"/>
      <c r="T55" s="215"/>
      <c r="U55" s="215"/>
      <c r="V55" s="322"/>
      <c r="W55" s="294">
        <f t="shared" si="12"/>
        <v>2589</v>
      </c>
      <c r="X55" s="294">
        <v>956</v>
      </c>
      <c r="Y55" s="294">
        <v>1633</v>
      </c>
      <c r="Z55" s="210"/>
    </row>
    <row r="56" spans="1:26" ht="10.5" customHeight="1">
      <c r="A56" s="172"/>
      <c r="B56" s="172"/>
      <c r="C56" s="367" t="s">
        <v>238</v>
      </c>
      <c r="D56" s="367"/>
      <c r="E56" s="367"/>
      <c r="F56" s="367"/>
      <c r="G56" s="367"/>
      <c r="H56" s="215"/>
      <c r="I56" s="215"/>
      <c r="J56" s="215"/>
      <c r="K56" s="209">
        <f t="shared" si="11"/>
        <v>12485</v>
      </c>
      <c r="L56" s="294">
        <v>6410</v>
      </c>
      <c r="M56" s="318">
        <v>6075</v>
      </c>
      <c r="N56" s="319"/>
      <c r="O56" s="367" t="s">
        <v>239</v>
      </c>
      <c r="P56" s="367"/>
      <c r="Q56" s="367"/>
      <c r="R56" s="367"/>
      <c r="S56" s="367"/>
      <c r="T56" s="215"/>
      <c r="U56" s="215"/>
      <c r="V56" s="322"/>
      <c r="W56" s="294">
        <f t="shared" si="12"/>
        <v>2266</v>
      </c>
      <c r="X56" s="294">
        <v>773</v>
      </c>
      <c r="Y56" s="294">
        <v>1493</v>
      </c>
      <c r="Z56" s="210"/>
    </row>
    <row r="57" spans="1:26" ht="7.5" customHeight="1">
      <c r="A57" s="172"/>
      <c r="B57" s="172"/>
      <c r="C57" s="215"/>
      <c r="D57" s="215"/>
      <c r="E57" s="215"/>
      <c r="F57" s="215"/>
      <c r="G57" s="215"/>
      <c r="H57" s="215"/>
      <c r="I57" s="215"/>
      <c r="J57" s="215"/>
      <c r="K57" s="218"/>
      <c r="L57" s="207"/>
      <c r="M57" s="314"/>
      <c r="N57" s="324"/>
      <c r="O57" s="215"/>
      <c r="P57" s="215"/>
      <c r="Q57" s="215"/>
      <c r="R57" s="215"/>
      <c r="S57" s="215"/>
      <c r="T57" s="215"/>
      <c r="U57" s="215"/>
      <c r="V57" s="322"/>
      <c r="W57" s="224"/>
      <c r="X57" s="214"/>
      <c r="Y57" s="214"/>
      <c r="Z57" s="219"/>
    </row>
    <row r="58" spans="1:26" ht="10.5" customHeight="1">
      <c r="A58" s="172"/>
      <c r="B58" s="172"/>
      <c r="C58" s="368" t="s">
        <v>284</v>
      </c>
      <c r="D58" s="368"/>
      <c r="E58" s="368"/>
      <c r="F58" s="368"/>
      <c r="G58" s="368"/>
      <c r="H58" s="368" t="s">
        <v>268</v>
      </c>
      <c r="I58" s="368"/>
      <c r="J58" s="212"/>
      <c r="K58" s="206">
        <f aca="true" t="shared" si="13" ref="K58:K63">SUM(L58,M58,)</f>
        <v>58782</v>
      </c>
      <c r="L58" s="207">
        <v>30407</v>
      </c>
      <c r="M58" s="314">
        <v>28375</v>
      </c>
      <c r="N58" s="325"/>
      <c r="O58" s="368" t="s">
        <v>285</v>
      </c>
      <c r="P58" s="368"/>
      <c r="Q58" s="368"/>
      <c r="R58" s="368"/>
      <c r="S58" s="368"/>
      <c r="T58" s="368" t="s">
        <v>268</v>
      </c>
      <c r="U58" s="368"/>
      <c r="V58" s="320"/>
      <c r="W58" s="214">
        <f aca="true" t="shared" si="14" ref="W58:W63">SUM(X58,Y58,)</f>
        <v>7436</v>
      </c>
      <c r="X58" s="214">
        <v>2485</v>
      </c>
      <c r="Y58" s="214">
        <v>4951</v>
      </c>
      <c r="Z58" s="207"/>
    </row>
    <row r="59" spans="1:26" ht="10.5" customHeight="1">
      <c r="A59" s="172"/>
      <c r="B59" s="172"/>
      <c r="C59" s="367" t="s">
        <v>450</v>
      </c>
      <c r="D59" s="367"/>
      <c r="E59" s="367"/>
      <c r="F59" s="367"/>
      <c r="G59" s="367"/>
      <c r="H59" s="215"/>
      <c r="I59" s="215"/>
      <c r="J59" s="215"/>
      <c r="K59" s="209">
        <f t="shared" si="13"/>
        <v>12413</v>
      </c>
      <c r="L59" s="294">
        <v>6314</v>
      </c>
      <c r="M59" s="318">
        <v>6099</v>
      </c>
      <c r="N59" s="319"/>
      <c r="O59" s="367" t="s">
        <v>451</v>
      </c>
      <c r="P59" s="367"/>
      <c r="Q59" s="367"/>
      <c r="R59" s="367"/>
      <c r="S59" s="367"/>
      <c r="T59" s="215"/>
      <c r="U59" s="215"/>
      <c r="V59" s="322"/>
      <c r="W59" s="294">
        <f t="shared" si="14"/>
        <v>2099</v>
      </c>
      <c r="X59" s="294">
        <v>725</v>
      </c>
      <c r="Y59" s="294">
        <v>1374</v>
      </c>
      <c r="Z59" s="210"/>
    </row>
    <row r="60" spans="1:26" ht="10.5" customHeight="1">
      <c r="A60" s="172"/>
      <c r="B60" s="172"/>
      <c r="C60" s="367" t="s">
        <v>240</v>
      </c>
      <c r="D60" s="367"/>
      <c r="E60" s="367"/>
      <c r="F60" s="367"/>
      <c r="G60" s="367"/>
      <c r="H60" s="215"/>
      <c r="I60" s="215"/>
      <c r="J60" s="215"/>
      <c r="K60" s="209">
        <f t="shared" si="13"/>
        <v>12210</v>
      </c>
      <c r="L60" s="294">
        <v>6250</v>
      </c>
      <c r="M60" s="318">
        <v>5960</v>
      </c>
      <c r="N60" s="319"/>
      <c r="O60" s="367" t="s">
        <v>241</v>
      </c>
      <c r="P60" s="367"/>
      <c r="Q60" s="367"/>
      <c r="R60" s="367"/>
      <c r="S60" s="367"/>
      <c r="T60" s="215"/>
      <c r="U60" s="215"/>
      <c r="V60" s="322"/>
      <c r="W60" s="294">
        <f t="shared" si="14"/>
        <v>1681</v>
      </c>
      <c r="X60" s="294">
        <v>550</v>
      </c>
      <c r="Y60" s="294">
        <v>1131</v>
      </c>
      <c r="Z60" s="210"/>
    </row>
    <row r="61" spans="1:26" ht="10.5" customHeight="1">
      <c r="A61" s="172"/>
      <c r="B61" s="172"/>
      <c r="C61" s="367" t="s">
        <v>242</v>
      </c>
      <c r="D61" s="367"/>
      <c r="E61" s="367"/>
      <c r="F61" s="367"/>
      <c r="G61" s="367"/>
      <c r="H61" s="215"/>
      <c r="I61" s="215"/>
      <c r="J61" s="215"/>
      <c r="K61" s="209">
        <f t="shared" si="13"/>
        <v>12395</v>
      </c>
      <c r="L61" s="294">
        <v>6442</v>
      </c>
      <c r="M61" s="318">
        <v>5953</v>
      </c>
      <c r="N61" s="319"/>
      <c r="O61" s="367" t="s">
        <v>243</v>
      </c>
      <c r="P61" s="367"/>
      <c r="Q61" s="367"/>
      <c r="R61" s="367"/>
      <c r="S61" s="367"/>
      <c r="T61" s="215"/>
      <c r="U61" s="215"/>
      <c r="V61" s="322"/>
      <c r="W61" s="294">
        <f t="shared" si="14"/>
        <v>1359</v>
      </c>
      <c r="X61" s="294">
        <v>455</v>
      </c>
      <c r="Y61" s="294">
        <v>904</v>
      </c>
      <c r="Z61" s="210"/>
    </row>
    <row r="62" spans="1:26" ht="10.5" customHeight="1">
      <c r="A62" s="172"/>
      <c r="B62" s="172"/>
      <c r="C62" s="367" t="s">
        <v>244</v>
      </c>
      <c r="D62" s="367"/>
      <c r="E62" s="367"/>
      <c r="F62" s="367"/>
      <c r="G62" s="367"/>
      <c r="H62" s="215"/>
      <c r="I62" s="215"/>
      <c r="J62" s="322"/>
      <c r="K62" s="209">
        <f t="shared" si="13"/>
        <v>12551</v>
      </c>
      <c r="L62" s="294">
        <v>6462</v>
      </c>
      <c r="M62" s="318">
        <v>6089</v>
      </c>
      <c r="N62" s="319"/>
      <c r="O62" s="367" t="s">
        <v>245</v>
      </c>
      <c r="P62" s="367"/>
      <c r="Q62" s="367"/>
      <c r="R62" s="367"/>
      <c r="S62" s="367"/>
      <c r="T62" s="215"/>
      <c r="U62" s="215"/>
      <c r="V62" s="322"/>
      <c r="W62" s="294">
        <f t="shared" si="14"/>
        <v>1228</v>
      </c>
      <c r="X62" s="294">
        <v>410</v>
      </c>
      <c r="Y62" s="294">
        <v>818</v>
      </c>
      <c r="Z62" s="210"/>
    </row>
    <row r="63" spans="1:26" ht="10.5" customHeight="1">
      <c r="A63" s="172"/>
      <c r="B63" s="172"/>
      <c r="C63" s="367" t="s">
        <v>246</v>
      </c>
      <c r="D63" s="367"/>
      <c r="E63" s="367"/>
      <c r="F63" s="367"/>
      <c r="G63" s="367"/>
      <c r="H63" s="215"/>
      <c r="I63" s="215"/>
      <c r="J63" s="322"/>
      <c r="K63" s="294">
        <f t="shared" si="13"/>
        <v>9213</v>
      </c>
      <c r="L63" s="294">
        <v>4939</v>
      </c>
      <c r="M63" s="318">
        <v>4274</v>
      </c>
      <c r="N63" s="319"/>
      <c r="O63" s="367" t="s">
        <v>247</v>
      </c>
      <c r="P63" s="367"/>
      <c r="Q63" s="367"/>
      <c r="R63" s="367"/>
      <c r="S63" s="367"/>
      <c r="T63" s="215"/>
      <c r="U63" s="215"/>
      <c r="V63" s="322"/>
      <c r="W63" s="294">
        <f t="shared" si="14"/>
        <v>1069</v>
      </c>
      <c r="X63" s="294">
        <v>345</v>
      </c>
      <c r="Y63" s="294">
        <v>724</v>
      </c>
      <c r="Z63" s="210"/>
    </row>
    <row r="64" spans="1:26" ht="7.5" customHeight="1">
      <c r="A64" s="172"/>
      <c r="B64" s="172"/>
      <c r="C64" s="172"/>
      <c r="D64" s="172"/>
      <c r="E64" s="172"/>
      <c r="F64" s="172"/>
      <c r="G64" s="172"/>
      <c r="H64" s="172"/>
      <c r="I64" s="172"/>
      <c r="J64" s="317"/>
      <c r="K64" s="220"/>
      <c r="L64" s="207"/>
      <c r="M64" s="314"/>
      <c r="N64" s="325"/>
      <c r="O64" s="215"/>
      <c r="P64" s="215"/>
      <c r="Q64" s="215"/>
      <c r="R64" s="215"/>
      <c r="S64" s="215"/>
      <c r="T64" s="215"/>
      <c r="U64" s="215"/>
      <c r="V64" s="322"/>
      <c r="W64" s="224"/>
      <c r="X64" s="214"/>
      <c r="Y64" s="214"/>
      <c r="Z64" s="219"/>
    </row>
    <row r="65" spans="1:26" ht="10.5" customHeight="1">
      <c r="A65" s="172"/>
      <c r="B65" s="172"/>
      <c r="C65" s="368" t="s">
        <v>286</v>
      </c>
      <c r="D65" s="368"/>
      <c r="E65" s="368"/>
      <c r="F65" s="368"/>
      <c r="G65" s="368"/>
      <c r="H65" s="368" t="s">
        <v>268</v>
      </c>
      <c r="I65" s="368"/>
      <c r="J65" s="320"/>
      <c r="K65" s="207">
        <f aca="true" t="shared" si="15" ref="K65:K70">SUM(L65,M65,)</f>
        <v>51583</v>
      </c>
      <c r="L65" s="207">
        <v>26981</v>
      </c>
      <c r="M65" s="314">
        <v>24602</v>
      </c>
      <c r="N65" s="325"/>
      <c r="O65" s="368" t="s">
        <v>287</v>
      </c>
      <c r="P65" s="368"/>
      <c r="Q65" s="368"/>
      <c r="R65" s="368"/>
      <c r="S65" s="368"/>
      <c r="T65" s="368" t="s">
        <v>268</v>
      </c>
      <c r="U65" s="368"/>
      <c r="V65" s="320"/>
      <c r="W65" s="214">
        <f aca="true" t="shared" si="16" ref="W65:W70">SUM(X65,Y65,)</f>
        <v>3239</v>
      </c>
      <c r="X65" s="214">
        <v>907</v>
      </c>
      <c r="Y65" s="214">
        <v>2332</v>
      </c>
      <c r="Z65" s="207"/>
    </row>
    <row r="66" spans="1:26" ht="10.5" customHeight="1">
      <c r="A66" s="172"/>
      <c r="B66" s="172"/>
      <c r="C66" s="367" t="s">
        <v>452</v>
      </c>
      <c r="D66" s="367"/>
      <c r="E66" s="367"/>
      <c r="F66" s="367"/>
      <c r="G66" s="367"/>
      <c r="H66" s="215"/>
      <c r="I66" s="215"/>
      <c r="J66" s="322"/>
      <c r="K66" s="294">
        <f t="shared" si="15"/>
        <v>11797</v>
      </c>
      <c r="L66" s="294">
        <v>6261</v>
      </c>
      <c r="M66" s="318">
        <v>5536</v>
      </c>
      <c r="N66" s="319"/>
      <c r="O66" s="367" t="s">
        <v>453</v>
      </c>
      <c r="P66" s="367"/>
      <c r="Q66" s="367"/>
      <c r="R66" s="367"/>
      <c r="S66" s="367"/>
      <c r="T66" s="215"/>
      <c r="U66" s="215"/>
      <c r="V66" s="322"/>
      <c r="W66" s="294">
        <f t="shared" si="16"/>
        <v>879</v>
      </c>
      <c r="X66" s="294">
        <v>280</v>
      </c>
      <c r="Y66" s="294">
        <v>599</v>
      </c>
      <c r="Z66" s="210"/>
    </row>
    <row r="67" spans="1:26" ht="10.5" customHeight="1">
      <c r="A67" s="172"/>
      <c r="B67" s="172"/>
      <c r="C67" s="367" t="s">
        <v>248</v>
      </c>
      <c r="D67" s="367"/>
      <c r="E67" s="367"/>
      <c r="F67" s="367"/>
      <c r="G67" s="367"/>
      <c r="H67" s="215"/>
      <c r="I67" s="215"/>
      <c r="J67" s="322"/>
      <c r="K67" s="294">
        <f t="shared" si="15"/>
        <v>10730</v>
      </c>
      <c r="L67" s="294">
        <v>5568</v>
      </c>
      <c r="M67" s="318">
        <v>5162</v>
      </c>
      <c r="N67" s="319"/>
      <c r="O67" s="367" t="s">
        <v>249</v>
      </c>
      <c r="P67" s="367"/>
      <c r="Q67" s="367"/>
      <c r="R67" s="367"/>
      <c r="S67" s="367"/>
      <c r="T67" s="215"/>
      <c r="U67" s="215"/>
      <c r="V67" s="322"/>
      <c r="W67" s="294">
        <f t="shared" si="16"/>
        <v>781</v>
      </c>
      <c r="X67" s="294">
        <v>207</v>
      </c>
      <c r="Y67" s="294">
        <v>574</v>
      </c>
      <c r="Z67" s="210"/>
    </row>
    <row r="68" spans="1:26" ht="10.5" customHeight="1">
      <c r="A68" s="172"/>
      <c r="B68" s="172"/>
      <c r="C68" s="367" t="s">
        <v>250</v>
      </c>
      <c r="D68" s="367"/>
      <c r="E68" s="367"/>
      <c r="F68" s="367"/>
      <c r="G68" s="367"/>
      <c r="H68" s="215"/>
      <c r="I68" s="215"/>
      <c r="J68" s="322"/>
      <c r="K68" s="294">
        <f t="shared" si="15"/>
        <v>10193</v>
      </c>
      <c r="L68" s="294">
        <v>5299</v>
      </c>
      <c r="M68" s="318">
        <v>4894</v>
      </c>
      <c r="N68" s="319"/>
      <c r="O68" s="367" t="s">
        <v>251</v>
      </c>
      <c r="P68" s="367"/>
      <c r="Q68" s="367"/>
      <c r="R68" s="367"/>
      <c r="S68" s="367"/>
      <c r="T68" s="215"/>
      <c r="U68" s="215"/>
      <c r="V68" s="322"/>
      <c r="W68" s="294">
        <f t="shared" si="16"/>
        <v>647</v>
      </c>
      <c r="X68" s="294">
        <v>185</v>
      </c>
      <c r="Y68" s="294">
        <v>462</v>
      </c>
      <c r="Z68" s="210"/>
    </row>
    <row r="69" spans="1:26" ht="10.5" customHeight="1">
      <c r="A69" s="172"/>
      <c r="B69" s="172"/>
      <c r="C69" s="367" t="s">
        <v>252</v>
      </c>
      <c r="D69" s="367"/>
      <c r="E69" s="367"/>
      <c r="F69" s="367"/>
      <c r="G69" s="367"/>
      <c r="H69" s="215"/>
      <c r="I69" s="215"/>
      <c r="J69" s="322"/>
      <c r="K69" s="294">
        <f t="shared" si="15"/>
        <v>9647</v>
      </c>
      <c r="L69" s="294">
        <v>5016</v>
      </c>
      <c r="M69" s="318">
        <v>4631</v>
      </c>
      <c r="N69" s="319"/>
      <c r="O69" s="367" t="s">
        <v>253</v>
      </c>
      <c r="P69" s="367"/>
      <c r="Q69" s="367"/>
      <c r="R69" s="367"/>
      <c r="S69" s="367"/>
      <c r="T69" s="215"/>
      <c r="U69" s="215"/>
      <c r="V69" s="322"/>
      <c r="W69" s="294">
        <f t="shared" si="16"/>
        <v>541</v>
      </c>
      <c r="X69" s="294">
        <v>143</v>
      </c>
      <c r="Y69" s="294">
        <v>398</v>
      </c>
      <c r="Z69" s="210"/>
    </row>
    <row r="70" spans="1:26" ht="10.5" customHeight="1">
      <c r="A70" s="172"/>
      <c r="B70" s="172"/>
      <c r="C70" s="367" t="s">
        <v>254</v>
      </c>
      <c r="D70" s="367"/>
      <c r="E70" s="367"/>
      <c r="F70" s="367"/>
      <c r="G70" s="367"/>
      <c r="H70" s="215"/>
      <c r="I70" s="215"/>
      <c r="J70" s="322"/>
      <c r="K70" s="294">
        <f t="shared" si="15"/>
        <v>9216</v>
      </c>
      <c r="L70" s="294">
        <v>4837</v>
      </c>
      <c r="M70" s="318">
        <v>4379</v>
      </c>
      <c r="N70" s="319"/>
      <c r="O70" s="367" t="s">
        <v>255</v>
      </c>
      <c r="P70" s="367"/>
      <c r="Q70" s="367"/>
      <c r="R70" s="367"/>
      <c r="S70" s="367"/>
      <c r="T70" s="215"/>
      <c r="U70" s="215"/>
      <c r="V70" s="322"/>
      <c r="W70" s="294">
        <f t="shared" si="16"/>
        <v>391</v>
      </c>
      <c r="X70" s="294">
        <v>92</v>
      </c>
      <c r="Y70" s="294">
        <v>299</v>
      </c>
      <c r="Z70" s="210"/>
    </row>
    <row r="71" spans="1:26" ht="7.5" customHeight="1">
      <c r="A71" s="172"/>
      <c r="B71" s="172"/>
      <c r="C71" s="172"/>
      <c r="D71" s="172"/>
      <c r="E71" s="172"/>
      <c r="F71" s="172"/>
      <c r="G71" s="172"/>
      <c r="H71" s="172"/>
      <c r="I71" s="172"/>
      <c r="J71" s="317"/>
      <c r="K71" s="220"/>
      <c r="L71" s="207"/>
      <c r="M71" s="314"/>
      <c r="N71" s="325"/>
      <c r="O71" s="215"/>
      <c r="P71" s="215"/>
      <c r="Q71" s="215"/>
      <c r="R71" s="215"/>
      <c r="S71" s="215"/>
      <c r="T71" s="215"/>
      <c r="U71" s="215"/>
      <c r="V71" s="322"/>
      <c r="W71" s="224"/>
      <c r="X71" s="214"/>
      <c r="Y71" s="214"/>
      <c r="Z71" s="219"/>
    </row>
    <row r="72" spans="1:26" ht="10.5" customHeight="1">
      <c r="A72" s="172"/>
      <c r="B72" s="172"/>
      <c r="C72" s="368" t="s">
        <v>288</v>
      </c>
      <c r="D72" s="368"/>
      <c r="E72" s="368"/>
      <c r="F72" s="368"/>
      <c r="G72" s="368"/>
      <c r="H72" s="368" t="s">
        <v>268</v>
      </c>
      <c r="I72" s="368"/>
      <c r="J72" s="320"/>
      <c r="K72" s="207">
        <f aca="true" t="shared" si="17" ref="K72:K77">SUM(L72,M72,)</f>
        <v>41778</v>
      </c>
      <c r="L72" s="207">
        <v>21550</v>
      </c>
      <c r="M72" s="314">
        <v>20228</v>
      </c>
      <c r="N72" s="325"/>
      <c r="O72" s="368" t="s">
        <v>289</v>
      </c>
      <c r="P72" s="368"/>
      <c r="Q72" s="368"/>
      <c r="R72" s="368"/>
      <c r="S72" s="368"/>
      <c r="T72" s="368" t="s">
        <v>268</v>
      </c>
      <c r="U72" s="368"/>
      <c r="V72" s="320"/>
      <c r="W72" s="214">
        <f aca="true" t="shared" si="18" ref="W72:W77">SUM(X72,Y72,)</f>
        <v>832</v>
      </c>
      <c r="X72" s="214">
        <v>173</v>
      </c>
      <c r="Y72" s="214">
        <v>659</v>
      </c>
      <c r="Z72" s="207"/>
    </row>
    <row r="73" spans="1:26" ht="10.5" customHeight="1">
      <c r="A73" s="172"/>
      <c r="B73" s="172"/>
      <c r="C73" s="367" t="s">
        <v>454</v>
      </c>
      <c r="D73" s="367"/>
      <c r="E73" s="367"/>
      <c r="F73" s="367"/>
      <c r="G73" s="367"/>
      <c r="H73" s="215"/>
      <c r="I73" s="215"/>
      <c r="J73" s="322"/>
      <c r="K73" s="294">
        <f t="shared" si="17"/>
        <v>9016</v>
      </c>
      <c r="L73" s="294">
        <v>4666</v>
      </c>
      <c r="M73" s="318">
        <v>4350</v>
      </c>
      <c r="N73" s="319"/>
      <c r="O73" s="367" t="s">
        <v>455</v>
      </c>
      <c r="P73" s="367"/>
      <c r="Q73" s="367"/>
      <c r="R73" s="367"/>
      <c r="S73" s="367"/>
      <c r="T73" s="215"/>
      <c r="U73" s="215"/>
      <c r="V73" s="322"/>
      <c r="W73" s="294">
        <f t="shared" si="18"/>
        <v>297</v>
      </c>
      <c r="X73" s="294">
        <v>57</v>
      </c>
      <c r="Y73" s="294">
        <v>240</v>
      </c>
      <c r="Z73" s="210"/>
    </row>
    <row r="74" spans="1:26" ht="10.5" customHeight="1">
      <c r="A74" s="172"/>
      <c r="B74" s="172"/>
      <c r="C74" s="367" t="s">
        <v>256</v>
      </c>
      <c r="D74" s="367"/>
      <c r="E74" s="367"/>
      <c r="F74" s="367"/>
      <c r="G74" s="367"/>
      <c r="H74" s="215"/>
      <c r="I74" s="215"/>
      <c r="J74" s="322"/>
      <c r="K74" s="294">
        <f t="shared" si="17"/>
        <v>8716</v>
      </c>
      <c r="L74" s="294">
        <v>4481</v>
      </c>
      <c r="M74" s="318">
        <v>4235</v>
      </c>
      <c r="N74" s="319"/>
      <c r="O74" s="367" t="s">
        <v>257</v>
      </c>
      <c r="P74" s="367"/>
      <c r="Q74" s="367"/>
      <c r="R74" s="367"/>
      <c r="S74" s="367"/>
      <c r="T74" s="215"/>
      <c r="U74" s="215"/>
      <c r="V74" s="322"/>
      <c r="W74" s="294">
        <f t="shared" si="18"/>
        <v>188</v>
      </c>
      <c r="X74" s="294">
        <v>42</v>
      </c>
      <c r="Y74" s="294">
        <v>146</v>
      </c>
      <c r="Z74" s="210"/>
    </row>
    <row r="75" spans="1:26" ht="10.5" customHeight="1">
      <c r="A75" s="172"/>
      <c r="B75" s="172"/>
      <c r="C75" s="367" t="s">
        <v>258</v>
      </c>
      <c r="D75" s="367"/>
      <c r="E75" s="367"/>
      <c r="F75" s="367"/>
      <c r="G75" s="367"/>
      <c r="H75" s="215"/>
      <c r="I75" s="215"/>
      <c r="J75" s="322"/>
      <c r="K75" s="294">
        <f t="shared" si="17"/>
        <v>8407</v>
      </c>
      <c r="L75" s="294">
        <v>4371</v>
      </c>
      <c r="M75" s="318">
        <v>4036</v>
      </c>
      <c r="N75" s="319"/>
      <c r="O75" s="367" t="s">
        <v>259</v>
      </c>
      <c r="P75" s="367"/>
      <c r="Q75" s="367"/>
      <c r="R75" s="367"/>
      <c r="S75" s="367"/>
      <c r="T75" s="215"/>
      <c r="U75" s="215"/>
      <c r="V75" s="322"/>
      <c r="W75" s="294">
        <f t="shared" si="18"/>
        <v>160</v>
      </c>
      <c r="X75" s="294">
        <v>38</v>
      </c>
      <c r="Y75" s="294">
        <v>122</v>
      </c>
      <c r="Z75" s="210"/>
    </row>
    <row r="76" spans="1:26" ht="10.5" customHeight="1">
      <c r="A76" s="172"/>
      <c r="B76" s="172"/>
      <c r="C76" s="367" t="s">
        <v>260</v>
      </c>
      <c r="D76" s="367"/>
      <c r="E76" s="367"/>
      <c r="F76" s="367"/>
      <c r="G76" s="367"/>
      <c r="H76" s="215"/>
      <c r="I76" s="215"/>
      <c r="J76" s="322"/>
      <c r="K76" s="294">
        <f t="shared" si="17"/>
        <v>7855</v>
      </c>
      <c r="L76" s="294">
        <v>3986</v>
      </c>
      <c r="M76" s="318">
        <v>3869</v>
      </c>
      <c r="N76" s="319"/>
      <c r="O76" s="367" t="s">
        <v>261</v>
      </c>
      <c r="P76" s="367"/>
      <c r="Q76" s="367"/>
      <c r="R76" s="367"/>
      <c r="S76" s="367"/>
      <c r="T76" s="215"/>
      <c r="U76" s="215"/>
      <c r="V76" s="322"/>
      <c r="W76" s="294">
        <f t="shared" si="18"/>
        <v>130</v>
      </c>
      <c r="X76" s="294">
        <v>26</v>
      </c>
      <c r="Y76" s="294">
        <v>104</v>
      </c>
      <c r="Z76" s="210"/>
    </row>
    <row r="77" spans="1:26" ht="10.5" customHeight="1">
      <c r="A77" s="172"/>
      <c r="B77" s="172"/>
      <c r="C77" s="367" t="s">
        <v>262</v>
      </c>
      <c r="D77" s="367"/>
      <c r="E77" s="367"/>
      <c r="F77" s="367"/>
      <c r="G77" s="367"/>
      <c r="H77" s="215"/>
      <c r="I77" s="215"/>
      <c r="J77" s="322"/>
      <c r="K77" s="294">
        <f t="shared" si="17"/>
        <v>7784</v>
      </c>
      <c r="L77" s="294">
        <v>4046</v>
      </c>
      <c r="M77" s="318">
        <v>3738</v>
      </c>
      <c r="N77" s="319"/>
      <c r="O77" s="367" t="s">
        <v>263</v>
      </c>
      <c r="P77" s="367"/>
      <c r="Q77" s="367"/>
      <c r="R77" s="367"/>
      <c r="S77" s="367"/>
      <c r="T77" s="215"/>
      <c r="U77" s="215"/>
      <c r="V77" s="322"/>
      <c r="W77" s="294">
        <f t="shared" si="18"/>
        <v>57</v>
      </c>
      <c r="X77" s="294">
        <v>10</v>
      </c>
      <c r="Y77" s="294">
        <v>47</v>
      </c>
      <c r="Z77" s="210"/>
    </row>
    <row r="78" spans="3:26" s="172" customFormat="1" ht="7.5" customHeight="1">
      <c r="C78" s="215"/>
      <c r="D78" s="215"/>
      <c r="E78" s="215"/>
      <c r="F78" s="215"/>
      <c r="G78" s="215"/>
      <c r="H78" s="215"/>
      <c r="I78" s="215"/>
      <c r="J78" s="215"/>
      <c r="K78" s="222"/>
      <c r="L78" s="223"/>
      <c r="M78" s="326"/>
      <c r="N78" s="221"/>
      <c r="O78" s="83"/>
      <c r="P78" s="83"/>
      <c r="Q78" s="83"/>
      <c r="R78" s="83"/>
      <c r="S78" s="83"/>
      <c r="T78" s="83"/>
      <c r="U78" s="83"/>
      <c r="V78" s="84"/>
      <c r="W78" s="224"/>
      <c r="X78" s="224"/>
      <c r="Y78" s="224"/>
      <c r="Z78" s="224"/>
    </row>
    <row r="79" spans="11:26" s="172" customFormat="1" ht="10.5" customHeight="1">
      <c r="K79" s="225"/>
      <c r="L79" s="226"/>
      <c r="M79" s="327"/>
      <c r="N79" s="227"/>
      <c r="O79" s="370" t="s">
        <v>290</v>
      </c>
      <c r="P79" s="370"/>
      <c r="Q79" s="370"/>
      <c r="R79" s="370"/>
      <c r="S79" s="370"/>
      <c r="T79" s="370"/>
      <c r="U79" s="370"/>
      <c r="V79" s="80"/>
      <c r="W79" s="214">
        <f>SUM(X79,Y79,)</f>
        <v>107</v>
      </c>
      <c r="X79" s="207">
        <v>12</v>
      </c>
      <c r="Y79" s="207">
        <v>95</v>
      </c>
      <c r="Z79" s="207"/>
    </row>
    <row r="80" spans="1:26" ht="10.5" customHeight="1">
      <c r="A80" s="172"/>
      <c r="B80" s="228"/>
      <c r="C80" s="228"/>
      <c r="D80" s="228"/>
      <c r="E80" s="228"/>
      <c r="F80" s="228"/>
      <c r="G80" s="228"/>
      <c r="H80" s="228"/>
      <c r="I80" s="228"/>
      <c r="J80" s="228"/>
      <c r="K80" s="229"/>
      <c r="L80" s="228"/>
      <c r="M80" s="328"/>
      <c r="N80" s="230"/>
      <c r="O80" s="228"/>
      <c r="P80" s="228"/>
      <c r="Q80" s="228"/>
      <c r="R80" s="228"/>
      <c r="S80" s="228"/>
      <c r="T80" s="228"/>
      <c r="U80" s="228"/>
      <c r="V80" s="228"/>
      <c r="W80" s="229"/>
      <c r="X80" s="228"/>
      <c r="Y80" s="228"/>
      <c r="Z80" s="172"/>
    </row>
    <row r="81" spans="1:13" ht="18" customHeight="1">
      <c r="A81" s="172"/>
      <c r="B81" s="355" t="s">
        <v>44</v>
      </c>
      <c r="C81" s="355"/>
      <c r="D81" s="355"/>
      <c r="E81" s="204" t="s">
        <v>456</v>
      </c>
      <c r="F81" s="371" t="s">
        <v>457</v>
      </c>
      <c r="G81" s="372"/>
      <c r="H81" s="372"/>
      <c r="I81" s="372"/>
      <c r="J81" s="372"/>
      <c r="K81" s="372"/>
      <c r="L81" s="372"/>
      <c r="M81" s="193"/>
    </row>
    <row r="82" spans="1:25" ht="10.5" customHeight="1">
      <c r="A82" s="172"/>
      <c r="B82" s="172"/>
      <c r="C82" s="172"/>
      <c r="D82" s="172"/>
      <c r="E82" s="172"/>
      <c r="F82" s="172"/>
      <c r="G82" s="172"/>
      <c r="H82" s="172"/>
      <c r="I82" s="172"/>
      <c r="J82" s="226"/>
      <c r="K82" s="172"/>
      <c r="L82" s="172"/>
      <c r="W82" s="217"/>
      <c r="X82" s="217"/>
      <c r="Y82" s="217"/>
    </row>
    <row r="83" spans="1:12" ht="10.5" customHeight="1">
      <c r="A83" s="172"/>
      <c r="B83" s="172"/>
      <c r="C83" s="172"/>
      <c r="D83" s="172"/>
      <c r="E83" s="172"/>
      <c r="F83" s="172"/>
      <c r="G83" s="172"/>
      <c r="H83" s="172"/>
      <c r="I83" s="172"/>
      <c r="J83" s="172"/>
      <c r="K83" s="172"/>
      <c r="L83" s="172"/>
    </row>
    <row r="84" spans="2:25" ht="10.5" customHeight="1">
      <c r="B84" s="172"/>
      <c r="C84" s="172"/>
      <c r="D84" s="172"/>
      <c r="E84" s="172"/>
      <c r="F84" s="172"/>
      <c r="G84" s="172"/>
      <c r="H84" s="172"/>
      <c r="I84" s="172"/>
      <c r="J84" s="172"/>
      <c r="K84" s="172"/>
      <c r="L84" s="172"/>
      <c r="M84" s="172"/>
      <c r="N84" s="172"/>
      <c r="O84" s="172"/>
      <c r="P84" s="172"/>
      <c r="Q84" s="172"/>
      <c r="R84" s="172"/>
      <c r="S84" s="172"/>
      <c r="T84" s="172"/>
      <c r="U84" s="172"/>
      <c r="V84" s="172"/>
      <c r="W84" s="172"/>
      <c r="X84" s="172"/>
      <c r="Y84" s="172"/>
    </row>
    <row r="85" spans="2:26" ht="18" customHeight="1">
      <c r="B85" s="172"/>
      <c r="C85" s="369" t="s">
        <v>291</v>
      </c>
      <c r="D85" s="369"/>
      <c r="E85" s="369"/>
      <c r="F85" s="369"/>
      <c r="G85" s="369"/>
      <c r="H85" s="369"/>
      <c r="I85" s="369"/>
      <c r="J85" s="429"/>
      <c r="K85" s="430">
        <f>SUM(K9,K16,K23,K30,K37,K44,K51,K58,K65,K72)</f>
        <v>428042</v>
      </c>
      <c r="L85" s="430">
        <f>SUM(L9,L16,L23,L30,L37,L44,L51,L58,L65,L72)</f>
        <v>220728</v>
      </c>
      <c r="M85" s="430">
        <f>SUM(M9,M16,M23,M30,M37,M44,M51,M58,M65,M72)</f>
        <v>207314</v>
      </c>
      <c r="N85" s="431"/>
      <c r="O85" s="369" t="s">
        <v>291</v>
      </c>
      <c r="P85" s="369"/>
      <c r="Q85" s="369"/>
      <c r="R85" s="369"/>
      <c r="S85" s="369"/>
      <c r="T85" s="369"/>
      <c r="U85" s="369"/>
      <c r="V85" s="429"/>
      <c r="W85" s="430">
        <f>SUM(W9,W16,W23,W30,W37,W44,W51,W58,W65,W72,W79)</f>
        <v>246081</v>
      </c>
      <c r="X85" s="430">
        <f>SUM(X9,X16,X23,X30,X37,X44,X51,X58,X65,X72,X79)</f>
        <v>114170</v>
      </c>
      <c r="Y85" s="430">
        <f>SUM(Y9,Y16,Y23,Y30,Y37,Y44,Y51,Y58,Y65,Y72,Y79)</f>
        <v>131911</v>
      </c>
      <c r="Z85" s="207"/>
    </row>
    <row r="86" spans="2:25" ht="11.25">
      <c r="B86" s="172"/>
      <c r="C86" s="172"/>
      <c r="D86" s="172"/>
      <c r="E86" s="172"/>
      <c r="F86" s="172"/>
      <c r="G86" s="172"/>
      <c r="H86" s="172"/>
      <c r="I86" s="172"/>
      <c r="J86" s="172"/>
      <c r="K86" s="220"/>
      <c r="L86" s="220"/>
      <c r="M86" s="220"/>
      <c r="N86" s="172"/>
      <c r="O86" s="172"/>
      <c r="P86" s="172"/>
      <c r="Q86" s="172"/>
      <c r="R86" s="172"/>
      <c r="S86" s="172"/>
      <c r="T86" s="172"/>
      <c r="U86" s="172"/>
      <c r="V86" s="172"/>
      <c r="W86" s="172"/>
      <c r="X86" s="172"/>
      <c r="Y86" s="172"/>
    </row>
    <row r="95" spans="24:25" ht="11.25">
      <c r="X95" s="217"/>
      <c r="Y95" s="217"/>
    </row>
  </sheetData>
  <mergeCells count="151">
    <mergeCell ref="N5:V5"/>
    <mergeCell ref="B5:J5"/>
    <mergeCell ref="B81:D81"/>
    <mergeCell ref="B3:Y3"/>
    <mergeCell ref="C9:G9"/>
    <mergeCell ref="H9:I9"/>
    <mergeCell ref="C75:G75"/>
    <mergeCell ref="C74:G74"/>
    <mergeCell ref="C77:G77"/>
    <mergeCell ref="C76:G76"/>
    <mergeCell ref="O66:S66"/>
    <mergeCell ref="O31:S31"/>
    <mergeCell ref="O33:S33"/>
    <mergeCell ref="O32:S32"/>
    <mergeCell ref="O34:S34"/>
    <mergeCell ref="O65:S65"/>
    <mergeCell ref="O60:S60"/>
    <mergeCell ref="O59:S59"/>
    <mergeCell ref="O58:S58"/>
    <mergeCell ref="O53:S53"/>
    <mergeCell ref="O74:S74"/>
    <mergeCell ref="O73:S73"/>
    <mergeCell ref="O72:S72"/>
    <mergeCell ref="O67:S67"/>
    <mergeCell ref="C85:G85"/>
    <mergeCell ref="H85:I85"/>
    <mergeCell ref="O85:S85"/>
    <mergeCell ref="O75:S75"/>
    <mergeCell ref="F81:L81"/>
    <mergeCell ref="T85:U85"/>
    <mergeCell ref="O77:S77"/>
    <mergeCell ref="O79:U79"/>
    <mergeCell ref="O76:S76"/>
    <mergeCell ref="T72:U72"/>
    <mergeCell ref="O70:S70"/>
    <mergeCell ref="O69:S69"/>
    <mergeCell ref="O68:S68"/>
    <mergeCell ref="T65:U65"/>
    <mergeCell ref="O63:S63"/>
    <mergeCell ref="O62:S62"/>
    <mergeCell ref="O61:S61"/>
    <mergeCell ref="T58:U58"/>
    <mergeCell ref="O56:S56"/>
    <mergeCell ref="O55:S55"/>
    <mergeCell ref="O54:S54"/>
    <mergeCell ref="O52:S52"/>
    <mergeCell ref="O51:S51"/>
    <mergeCell ref="T51:U51"/>
    <mergeCell ref="T44:U44"/>
    <mergeCell ref="O42:S42"/>
    <mergeCell ref="O49:S49"/>
    <mergeCell ref="O48:S48"/>
    <mergeCell ref="O47:S47"/>
    <mergeCell ref="O46:S46"/>
    <mergeCell ref="O39:S39"/>
    <mergeCell ref="O40:S40"/>
    <mergeCell ref="O41:S41"/>
    <mergeCell ref="C58:G58"/>
    <mergeCell ref="H58:I58"/>
    <mergeCell ref="C40:G40"/>
    <mergeCell ref="C53:G53"/>
    <mergeCell ref="H44:I44"/>
    <mergeCell ref="O45:S45"/>
    <mergeCell ref="O44:S44"/>
    <mergeCell ref="O38:S38"/>
    <mergeCell ref="O37:S37"/>
    <mergeCell ref="O27:S27"/>
    <mergeCell ref="O26:S26"/>
    <mergeCell ref="O35:S35"/>
    <mergeCell ref="O24:S24"/>
    <mergeCell ref="O30:S30"/>
    <mergeCell ref="T30:U30"/>
    <mergeCell ref="O28:S28"/>
    <mergeCell ref="O25:S25"/>
    <mergeCell ref="O13:S13"/>
    <mergeCell ref="O23:S23"/>
    <mergeCell ref="T23:U23"/>
    <mergeCell ref="O20:S20"/>
    <mergeCell ref="O21:S21"/>
    <mergeCell ref="O16:S16"/>
    <mergeCell ref="O18:S18"/>
    <mergeCell ref="O19:S19"/>
    <mergeCell ref="O17:S17"/>
    <mergeCell ref="O10:S10"/>
    <mergeCell ref="O9:S9"/>
    <mergeCell ref="T9:U9"/>
    <mergeCell ref="C35:G35"/>
    <mergeCell ref="T16:U16"/>
    <mergeCell ref="O12:S12"/>
    <mergeCell ref="O11:S11"/>
    <mergeCell ref="C32:G32"/>
    <mergeCell ref="C18:G18"/>
    <mergeCell ref="C20:G20"/>
    <mergeCell ref="H30:I30"/>
    <mergeCell ref="C26:G26"/>
    <mergeCell ref="C28:G28"/>
    <mergeCell ref="C21:G21"/>
    <mergeCell ref="C30:G30"/>
    <mergeCell ref="C27:G27"/>
    <mergeCell ref="T37:U37"/>
    <mergeCell ref="C72:G72"/>
    <mergeCell ref="H72:I72"/>
    <mergeCell ref="H37:I37"/>
    <mergeCell ref="C68:G68"/>
    <mergeCell ref="C70:G70"/>
    <mergeCell ref="C63:G63"/>
    <mergeCell ref="C56:G56"/>
    <mergeCell ref="C60:G60"/>
    <mergeCell ref="C55:G55"/>
    <mergeCell ref="C73:G73"/>
    <mergeCell ref="O14:S14"/>
    <mergeCell ref="C34:G34"/>
    <mergeCell ref="C33:G33"/>
    <mergeCell ref="C65:G65"/>
    <mergeCell ref="H65:I65"/>
    <mergeCell ref="C69:G69"/>
    <mergeCell ref="C31:G31"/>
    <mergeCell ref="C66:G66"/>
    <mergeCell ref="C67:G67"/>
    <mergeCell ref="C62:G62"/>
    <mergeCell ref="C24:G24"/>
    <mergeCell ref="C59:G59"/>
    <mergeCell ref="C48:G48"/>
    <mergeCell ref="C41:G41"/>
    <mergeCell ref="C42:G42"/>
    <mergeCell ref="C25:G25"/>
    <mergeCell ref="C54:G54"/>
    <mergeCell ref="C47:G47"/>
    <mergeCell ref="C37:G37"/>
    <mergeCell ref="C52:G52"/>
    <mergeCell ref="C51:G51"/>
    <mergeCell ref="H51:I51"/>
    <mergeCell ref="C61:G61"/>
    <mergeCell ref="C49:G49"/>
    <mergeCell ref="C12:G12"/>
    <mergeCell ref="C44:G44"/>
    <mergeCell ref="C17:G17"/>
    <mergeCell ref="C46:G46"/>
    <mergeCell ref="C13:G13"/>
    <mergeCell ref="C45:G45"/>
    <mergeCell ref="C19:G19"/>
    <mergeCell ref="C38:G38"/>
    <mergeCell ref="C39:G39"/>
    <mergeCell ref="C14:G14"/>
    <mergeCell ref="C23:G23"/>
    <mergeCell ref="C10:G10"/>
    <mergeCell ref="C7:I7"/>
    <mergeCell ref="C11:G11"/>
    <mergeCell ref="C16:G16"/>
    <mergeCell ref="H16:I16"/>
    <mergeCell ref="H23:I23"/>
  </mergeCells>
  <printOptions horizontalCentered="1"/>
  <pageMargins left="0.4724409448818898" right="0.4724409448818898" top="0.75" bottom="0.28" header="0" footer="0.25"/>
  <pageSetup fitToHeight="1" fitToWidth="1" horizontalDpi="600" verticalDpi="600" orientation="portrait" paperSize="9" scale="93" r:id="rId1"/>
  <colBreaks count="1" manualBreakCount="1">
    <brk id="25" max="8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B1:BS72"/>
  <sheetViews>
    <sheetView view="pageBreakPreview" zoomScale="60" workbookViewId="0" topLeftCell="A16">
      <selection activeCell="AD15" sqref="AD15"/>
    </sheetView>
  </sheetViews>
  <sheetFormatPr defaultColWidth="9.00390625" defaultRowHeight="13.5"/>
  <cols>
    <col min="1" max="10" width="1.625" style="51" customWidth="1"/>
    <col min="11" max="23" width="1.37890625" style="51" customWidth="1"/>
    <col min="24" max="24" width="1.875" style="51" customWidth="1"/>
    <col min="25" max="70" width="1.37890625" style="51" customWidth="1"/>
    <col min="71" max="71" width="1.625" style="51" customWidth="1"/>
    <col min="72" max="16384" width="9.00390625" style="51" customWidth="1"/>
  </cols>
  <sheetData>
    <row r="1" spans="3:71" ht="10.5" customHeight="1"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BS1" s="38" t="s">
        <v>404</v>
      </c>
    </row>
    <row r="2" ht="10.5" customHeight="1"/>
    <row r="3" spans="2:71" s="154" customFormat="1" ht="18" customHeight="1">
      <c r="B3" s="475" t="s">
        <v>296</v>
      </c>
      <c r="C3" s="475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5"/>
      <c r="O3" s="475"/>
      <c r="P3" s="475"/>
      <c r="Q3" s="475"/>
      <c r="R3" s="475"/>
      <c r="S3" s="475"/>
      <c r="T3" s="475"/>
      <c r="U3" s="475"/>
      <c r="V3" s="475"/>
      <c r="W3" s="475"/>
      <c r="X3" s="475"/>
      <c r="Y3" s="475"/>
      <c r="Z3" s="475"/>
      <c r="AA3" s="475"/>
      <c r="AB3" s="475"/>
      <c r="AC3" s="475"/>
      <c r="AD3" s="475"/>
      <c r="AE3" s="475"/>
      <c r="AF3" s="475"/>
      <c r="AG3" s="475"/>
      <c r="AH3" s="475"/>
      <c r="AI3" s="475"/>
      <c r="AJ3" s="475"/>
      <c r="AK3" s="475"/>
      <c r="AL3" s="475"/>
      <c r="AM3" s="475"/>
      <c r="AN3" s="475"/>
      <c r="AO3" s="475"/>
      <c r="AP3" s="475"/>
      <c r="AQ3" s="475"/>
      <c r="AR3" s="475"/>
      <c r="AS3" s="475"/>
      <c r="AT3" s="475"/>
      <c r="AU3" s="475"/>
      <c r="AV3" s="475"/>
      <c r="AW3" s="475"/>
      <c r="AX3" s="475"/>
      <c r="AY3" s="475"/>
      <c r="AZ3" s="475"/>
      <c r="BA3" s="475"/>
      <c r="BB3" s="475"/>
      <c r="BC3" s="475"/>
      <c r="BD3" s="475"/>
      <c r="BE3" s="475"/>
      <c r="BF3" s="475"/>
      <c r="BG3" s="475"/>
      <c r="BH3" s="475"/>
      <c r="BI3" s="475"/>
      <c r="BJ3" s="475"/>
      <c r="BK3" s="475"/>
      <c r="BL3" s="475"/>
      <c r="BM3" s="475"/>
      <c r="BN3" s="475"/>
      <c r="BO3" s="475"/>
      <c r="BP3" s="475"/>
      <c r="BQ3" s="475"/>
      <c r="BR3" s="475"/>
      <c r="BS3" s="155"/>
    </row>
    <row r="4" spans="2:71" ht="10.5" customHeight="1"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183"/>
      <c r="AG4" s="183"/>
      <c r="AH4" s="183"/>
      <c r="AI4" s="183"/>
      <c r="AJ4" s="183"/>
      <c r="AK4" s="183"/>
      <c r="AL4" s="183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</row>
    <row r="5" spans="2:71" ht="15.75" customHeight="1">
      <c r="B5" s="478" t="s">
        <v>297</v>
      </c>
      <c r="C5" s="479"/>
      <c r="D5" s="479"/>
      <c r="E5" s="479"/>
      <c r="F5" s="479"/>
      <c r="G5" s="479"/>
      <c r="H5" s="479"/>
      <c r="I5" s="479"/>
      <c r="J5" s="480"/>
      <c r="K5" s="374" t="s">
        <v>298</v>
      </c>
      <c r="L5" s="374"/>
      <c r="M5" s="374"/>
      <c r="N5" s="374"/>
      <c r="O5" s="374"/>
      <c r="P5" s="374"/>
      <c r="Q5" s="374"/>
      <c r="R5" s="374"/>
      <c r="S5" s="374"/>
      <c r="T5" s="374"/>
      <c r="U5" s="374"/>
      <c r="V5" s="374"/>
      <c r="W5" s="374"/>
      <c r="X5" s="374"/>
      <c r="Y5" s="374"/>
      <c r="Z5" s="374" t="s">
        <v>299</v>
      </c>
      <c r="AA5" s="374"/>
      <c r="AB5" s="374"/>
      <c r="AC5" s="374"/>
      <c r="AD5" s="374"/>
      <c r="AE5" s="374"/>
      <c r="AF5" s="374"/>
      <c r="AG5" s="374"/>
      <c r="AH5" s="374"/>
      <c r="AI5" s="374"/>
      <c r="AJ5" s="374"/>
      <c r="AK5" s="374"/>
      <c r="AL5" s="374"/>
      <c r="AM5" s="374"/>
      <c r="AN5" s="374"/>
      <c r="AO5" s="476" t="s">
        <v>300</v>
      </c>
      <c r="AP5" s="374"/>
      <c r="AQ5" s="374"/>
      <c r="AR5" s="374"/>
      <c r="AS5" s="374"/>
      <c r="AT5" s="374"/>
      <c r="AU5" s="374"/>
      <c r="AV5" s="374"/>
      <c r="AW5" s="374"/>
      <c r="AX5" s="374"/>
      <c r="AY5" s="374"/>
      <c r="AZ5" s="374"/>
      <c r="BA5" s="374"/>
      <c r="BB5" s="374"/>
      <c r="BC5" s="374"/>
      <c r="BD5" s="374" t="s">
        <v>301</v>
      </c>
      <c r="BE5" s="374"/>
      <c r="BF5" s="374"/>
      <c r="BG5" s="374"/>
      <c r="BH5" s="374"/>
      <c r="BI5" s="374"/>
      <c r="BJ5" s="374"/>
      <c r="BK5" s="374" t="s">
        <v>302</v>
      </c>
      <c r="BL5" s="374"/>
      <c r="BM5" s="374"/>
      <c r="BN5" s="374"/>
      <c r="BO5" s="374"/>
      <c r="BP5" s="374"/>
      <c r="BQ5" s="374"/>
      <c r="BR5" s="472"/>
      <c r="BS5" s="108"/>
    </row>
    <row r="6" spans="2:71" ht="15.75" customHeight="1">
      <c r="B6" s="481"/>
      <c r="C6" s="481"/>
      <c r="D6" s="481"/>
      <c r="E6" s="481"/>
      <c r="F6" s="481"/>
      <c r="G6" s="481"/>
      <c r="H6" s="481"/>
      <c r="I6" s="481"/>
      <c r="J6" s="482"/>
      <c r="K6" s="461"/>
      <c r="L6" s="461"/>
      <c r="M6" s="461"/>
      <c r="N6" s="461"/>
      <c r="O6" s="461"/>
      <c r="P6" s="461"/>
      <c r="Q6" s="461"/>
      <c r="R6" s="461"/>
      <c r="S6" s="461"/>
      <c r="T6" s="461"/>
      <c r="U6" s="461"/>
      <c r="V6" s="461"/>
      <c r="W6" s="461"/>
      <c r="X6" s="461"/>
      <c r="Y6" s="461"/>
      <c r="Z6" s="461"/>
      <c r="AA6" s="461"/>
      <c r="AB6" s="461"/>
      <c r="AC6" s="461"/>
      <c r="AD6" s="461"/>
      <c r="AE6" s="461"/>
      <c r="AF6" s="461"/>
      <c r="AG6" s="461"/>
      <c r="AH6" s="461"/>
      <c r="AI6" s="461"/>
      <c r="AJ6" s="461"/>
      <c r="AK6" s="461"/>
      <c r="AL6" s="461"/>
      <c r="AM6" s="461"/>
      <c r="AN6" s="461"/>
      <c r="AO6" s="461"/>
      <c r="AP6" s="461"/>
      <c r="AQ6" s="461"/>
      <c r="AR6" s="461"/>
      <c r="AS6" s="461"/>
      <c r="AT6" s="461"/>
      <c r="AU6" s="461"/>
      <c r="AV6" s="461"/>
      <c r="AW6" s="461"/>
      <c r="AX6" s="461"/>
      <c r="AY6" s="461"/>
      <c r="AZ6" s="461"/>
      <c r="BA6" s="461"/>
      <c r="BB6" s="461"/>
      <c r="BC6" s="461"/>
      <c r="BD6" s="461"/>
      <c r="BE6" s="461"/>
      <c r="BF6" s="461"/>
      <c r="BG6" s="461"/>
      <c r="BH6" s="461"/>
      <c r="BI6" s="461"/>
      <c r="BJ6" s="461"/>
      <c r="BK6" s="461"/>
      <c r="BL6" s="461"/>
      <c r="BM6" s="461"/>
      <c r="BN6" s="461"/>
      <c r="BO6" s="461"/>
      <c r="BP6" s="461"/>
      <c r="BQ6" s="461"/>
      <c r="BR6" s="477"/>
      <c r="BS6" s="108"/>
    </row>
    <row r="7" spans="2:71" ht="15.75" customHeight="1">
      <c r="B7" s="483"/>
      <c r="C7" s="483"/>
      <c r="D7" s="483"/>
      <c r="E7" s="483"/>
      <c r="F7" s="483"/>
      <c r="G7" s="483"/>
      <c r="H7" s="483"/>
      <c r="I7" s="483"/>
      <c r="J7" s="484"/>
      <c r="K7" s="394" t="s">
        <v>12</v>
      </c>
      <c r="L7" s="394"/>
      <c r="M7" s="394"/>
      <c r="N7" s="394"/>
      <c r="O7" s="394"/>
      <c r="P7" s="454" t="s">
        <v>97</v>
      </c>
      <c r="Q7" s="454"/>
      <c r="R7" s="454"/>
      <c r="S7" s="454"/>
      <c r="T7" s="454"/>
      <c r="U7" s="454" t="s">
        <v>98</v>
      </c>
      <c r="V7" s="454"/>
      <c r="W7" s="454"/>
      <c r="X7" s="454"/>
      <c r="Y7" s="454"/>
      <c r="Z7" s="394" t="s">
        <v>12</v>
      </c>
      <c r="AA7" s="394"/>
      <c r="AB7" s="394"/>
      <c r="AC7" s="394"/>
      <c r="AD7" s="394"/>
      <c r="AE7" s="454" t="s">
        <v>97</v>
      </c>
      <c r="AF7" s="454"/>
      <c r="AG7" s="454"/>
      <c r="AH7" s="454"/>
      <c r="AI7" s="454"/>
      <c r="AJ7" s="454" t="s">
        <v>98</v>
      </c>
      <c r="AK7" s="454"/>
      <c r="AL7" s="454"/>
      <c r="AM7" s="454"/>
      <c r="AN7" s="454"/>
      <c r="AO7" s="394" t="s">
        <v>12</v>
      </c>
      <c r="AP7" s="394"/>
      <c r="AQ7" s="394"/>
      <c r="AR7" s="394"/>
      <c r="AS7" s="394"/>
      <c r="AT7" s="454" t="s">
        <v>97</v>
      </c>
      <c r="AU7" s="454"/>
      <c r="AV7" s="454"/>
      <c r="AW7" s="454"/>
      <c r="AX7" s="454"/>
      <c r="AY7" s="454" t="s">
        <v>98</v>
      </c>
      <c r="AZ7" s="454"/>
      <c r="BA7" s="454"/>
      <c r="BB7" s="454"/>
      <c r="BC7" s="454"/>
      <c r="BD7" s="461"/>
      <c r="BE7" s="461"/>
      <c r="BF7" s="461"/>
      <c r="BG7" s="461"/>
      <c r="BH7" s="461"/>
      <c r="BI7" s="461"/>
      <c r="BJ7" s="461"/>
      <c r="BK7" s="461"/>
      <c r="BL7" s="461"/>
      <c r="BM7" s="461"/>
      <c r="BN7" s="461"/>
      <c r="BO7" s="461"/>
      <c r="BP7" s="461"/>
      <c r="BQ7" s="461"/>
      <c r="BR7" s="477"/>
      <c r="BS7" s="108"/>
    </row>
    <row r="8" spans="6:71" ht="11.25" customHeight="1">
      <c r="F8" s="72"/>
      <c r="G8" s="72"/>
      <c r="H8" s="72"/>
      <c r="I8" s="72"/>
      <c r="J8" s="72"/>
      <c r="K8" s="205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2"/>
      <c r="BI8" s="456" t="s">
        <v>303</v>
      </c>
      <c r="BJ8" s="456"/>
      <c r="BQ8" s="456" t="s">
        <v>303</v>
      </c>
      <c r="BR8" s="456"/>
      <c r="BS8" s="73"/>
    </row>
    <row r="9" spans="10:25" ht="7.5" customHeight="1">
      <c r="J9" s="72"/>
      <c r="K9" s="208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</row>
    <row r="10" spans="3:71" ht="11.25" customHeight="1">
      <c r="C10" s="474" t="s">
        <v>458</v>
      </c>
      <c r="D10" s="474"/>
      <c r="E10" s="474"/>
      <c r="F10" s="474"/>
      <c r="G10" s="474"/>
      <c r="H10" s="474"/>
      <c r="I10" s="474"/>
      <c r="J10" s="72"/>
      <c r="K10" s="447">
        <f>SUM(P10:Y10)</f>
        <v>47174</v>
      </c>
      <c r="L10" s="353"/>
      <c r="M10" s="353"/>
      <c r="N10" s="353"/>
      <c r="O10" s="353"/>
      <c r="P10" s="353">
        <v>25021</v>
      </c>
      <c r="Q10" s="353"/>
      <c r="R10" s="353"/>
      <c r="S10" s="353"/>
      <c r="T10" s="353"/>
      <c r="U10" s="353">
        <v>22153</v>
      </c>
      <c r="V10" s="353"/>
      <c r="W10" s="353"/>
      <c r="X10" s="353"/>
      <c r="Y10" s="353"/>
      <c r="Z10" s="445">
        <f>SUM(AE10:AN10)</f>
        <v>45872</v>
      </c>
      <c r="AA10" s="445"/>
      <c r="AB10" s="445"/>
      <c r="AC10" s="445"/>
      <c r="AD10" s="445"/>
      <c r="AE10" s="445">
        <v>24521</v>
      </c>
      <c r="AF10" s="445"/>
      <c r="AG10" s="445"/>
      <c r="AH10" s="445"/>
      <c r="AI10" s="445"/>
      <c r="AJ10" s="445">
        <v>21351</v>
      </c>
      <c r="AK10" s="445"/>
      <c r="AL10" s="445"/>
      <c r="AM10" s="445"/>
      <c r="AN10" s="445"/>
      <c r="AO10" s="351">
        <f>SUM(AT10:BC10)</f>
        <v>-164</v>
      </c>
      <c r="AP10" s="351"/>
      <c r="AQ10" s="351"/>
      <c r="AR10" s="351"/>
      <c r="AS10" s="351"/>
      <c r="AT10" s="351">
        <v>-241</v>
      </c>
      <c r="AU10" s="351"/>
      <c r="AV10" s="351"/>
      <c r="AW10" s="351"/>
      <c r="AX10" s="351"/>
      <c r="AY10" s="352">
        <v>77</v>
      </c>
      <c r="AZ10" s="352"/>
      <c r="BA10" s="352"/>
      <c r="BB10" s="352"/>
      <c r="BC10" s="352"/>
      <c r="BD10" s="350">
        <v>4847</v>
      </c>
      <c r="BE10" s="350"/>
      <c r="BF10" s="350"/>
      <c r="BG10" s="350"/>
      <c r="BH10" s="350"/>
      <c r="BI10" s="350"/>
      <c r="BJ10" s="350"/>
      <c r="BK10" s="350">
        <v>1298</v>
      </c>
      <c r="BL10" s="350"/>
      <c r="BM10" s="350"/>
      <c r="BN10" s="350"/>
      <c r="BO10" s="350"/>
      <c r="BP10" s="350"/>
      <c r="BQ10" s="350"/>
      <c r="BR10" s="350"/>
      <c r="BS10" s="238"/>
    </row>
    <row r="11" spans="3:71" ht="11.25" customHeight="1">
      <c r="C11" s="450" t="s">
        <v>305</v>
      </c>
      <c r="D11" s="451"/>
      <c r="E11" s="451"/>
      <c r="F11" s="451"/>
      <c r="G11" s="451"/>
      <c r="H11" s="451"/>
      <c r="I11" s="451"/>
      <c r="K11" s="447">
        <f>SUM(P11:Y11)</f>
        <v>45921</v>
      </c>
      <c r="L11" s="353"/>
      <c r="M11" s="353"/>
      <c r="N11" s="353"/>
      <c r="O11" s="353"/>
      <c r="P11" s="353">
        <v>24502</v>
      </c>
      <c r="Q11" s="353"/>
      <c r="R11" s="353"/>
      <c r="S11" s="353"/>
      <c r="T11" s="353"/>
      <c r="U11" s="353">
        <v>21419</v>
      </c>
      <c r="V11" s="353"/>
      <c r="W11" s="353"/>
      <c r="X11" s="353"/>
      <c r="Y11" s="353"/>
      <c r="Z11" s="444">
        <f>SUM(AE11:AN11)</f>
        <v>43509</v>
      </c>
      <c r="AA11" s="444"/>
      <c r="AB11" s="444"/>
      <c r="AC11" s="444"/>
      <c r="AD11" s="444"/>
      <c r="AE11" s="445">
        <v>23182</v>
      </c>
      <c r="AF11" s="445"/>
      <c r="AG11" s="445"/>
      <c r="AH11" s="445"/>
      <c r="AI11" s="445"/>
      <c r="AJ11" s="445">
        <v>20327</v>
      </c>
      <c r="AK11" s="445"/>
      <c r="AL11" s="445"/>
      <c r="AM11" s="445"/>
      <c r="AN11" s="445"/>
      <c r="AO11" s="351">
        <f>SUM(AT11:BC11)</f>
        <v>96</v>
      </c>
      <c r="AP11" s="351"/>
      <c r="AQ11" s="351"/>
      <c r="AR11" s="351"/>
      <c r="AS11" s="351"/>
      <c r="AT11" s="351">
        <v>-87</v>
      </c>
      <c r="AU11" s="351"/>
      <c r="AV11" s="351"/>
      <c r="AW11" s="351"/>
      <c r="AX11" s="351"/>
      <c r="AY11" s="352">
        <v>183</v>
      </c>
      <c r="AZ11" s="352"/>
      <c r="BA11" s="352"/>
      <c r="BB11" s="352"/>
      <c r="BC11" s="352"/>
      <c r="BD11" s="350">
        <v>4727</v>
      </c>
      <c r="BE11" s="350"/>
      <c r="BF11" s="350"/>
      <c r="BG11" s="350"/>
      <c r="BH11" s="350"/>
      <c r="BI11" s="350"/>
      <c r="BJ11" s="350"/>
      <c r="BK11" s="350">
        <v>1330</v>
      </c>
      <c r="BL11" s="350"/>
      <c r="BM11" s="350"/>
      <c r="BN11" s="350"/>
      <c r="BO11" s="350"/>
      <c r="BP11" s="350"/>
      <c r="BQ11" s="350"/>
      <c r="BR11" s="350"/>
      <c r="BS11" s="238"/>
    </row>
    <row r="12" spans="3:71" ht="11.25" customHeight="1">
      <c r="C12" s="434" t="s">
        <v>306</v>
      </c>
      <c r="D12" s="446"/>
      <c r="E12" s="446"/>
      <c r="F12" s="446"/>
      <c r="G12" s="446"/>
      <c r="H12" s="446"/>
      <c r="I12" s="446"/>
      <c r="J12" s="72"/>
      <c r="K12" s="447">
        <f>SUM(P12:Y12)</f>
        <v>46055</v>
      </c>
      <c r="L12" s="353"/>
      <c r="M12" s="353"/>
      <c r="N12" s="353"/>
      <c r="O12" s="353"/>
      <c r="P12" s="353">
        <v>24630</v>
      </c>
      <c r="Q12" s="353"/>
      <c r="R12" s="353"/>
      <c r="S12" s="353"/>
      <c r="T12" s="353"/>
      <c r="U12" s="353">
        <v>21425</v>
      </c>
      <c r="V12" s="353"/>
      <c r="W12" s="353"/>
      <c r="X12" s="353"/>
      <c r="Y12" s="353"/>
      <c r="Z12" s="444">
        <f>SUM(AE12:AN12)</f>
        <v>42436</v>
      </c>
      <c r="AA12" s="444"/>
      <c r="AB12" s="444"/>
      <c r="AC12" s="444"/>
      <c r="AD12" s="444"/>
      <c r="AE12" s="445">
        <v>22842</v>
      </c>
      <c r="AF12" s="445"/>
      <c r="AG12" s="445"/>
      <c r="AH12" s="445"/>
      <c r="AI12" s="445"/>
      <c r="AJ12" s="445">
        <v>19594</v>
      </c>
      <c r="AK12" s="445"/>
      <c r="AL12" s="445"/>
      <c r="AM12" s="445"/>
      <c r="AN12" s="445"/>
      <c r="AO12" s="351">
        <f>SUM(AT12:BC12)</f>
        <v>176</v>
      </c>
      <c r="AP12" s="351"/>
      <c r="AQ12" s="351"/>
      <c r="AR12" s="351"/>
      <c r="AS12" s="351"/>
      <c r="AT12" s="351">
        <v>-27</v>
      </c>
      <c r="AU12" s="351"/>
      <c r="AV12" s="351"/>
      <c r="AW12" s="351"/>
      <c r="AX12" s="351"/>
      <c r="AY12" s="352">
        <v>203</v>
      </c>
      <c r="AZ12" s="352"/>
      <c r="BA12" s="352"/>
      <c r="BB12" s="352"/>
      <c r="BC12" s="352"/>
      <c r="BD12" s="350">
        <v>4847</v>
      </c>
      <c r="BE12" s="350"/>
      <c r="BF12" s="350"/>
      <c r="BG12" s="350"/>
      <c r="BH12" s="350"/>
      <c r="BI12" s="350"/>
      <c r="BJ12" s="350"/>
      <c r="BK12" s="350">
        <v>1434</v>
      </c>
      <c r="BL12" s="350"/>
      <c r="BM12" s="350"/>
      <c r="BN12" s="350"/>
      <c r="BO12" s="350"/>
      <c r="BP12" s="350"/>
      <c r="BQ12" s="350"/>
      <c r="BR12" s="350"/>
      <c r="BS12" s="238"/>
    </row>
    <row r="13" spans="3:71" ht="11.25" customHeight="1">
      <c r="C13" s="434" t="s">
        <v>307</v>
      </c>
      <c r="D13" s="446"/>
      <c r="E13" s="446"/>
      <c r="F13" s="446"/>
      <c r="G13" s="446"/>
      <c r="H13" s="446"/>
      <c r="I13" s="446"/>
      <c r="J13" s="72"/>
      <c r="K13" s="447">
        <f>SUM(P13:Y13)</f>
        <v>45458</v>
      </c>
      <c r="L13" s="353"/>
      <c r="M13" s="353"/>
      <c r="N13" s="353"/>
      <c r="O13" s="353"/>
      <c r="P13" s="353">
        <v>24061</v>
      </c>
      <c r="Q13" s="353"/>
      <c r="R13" s="353"/>
      <c r="S13" s="353"/>
      <c r="T13" s="353"/>
      <c r="U13" s="353">
        <v>21397</v>
      </c>
      <c r="V13" s="353"/>
      <c r="W13" s="353"/>
      <c r="X13" s="353"/>
      <c r="Y13" s="353"/>
      <c r="Z13" s="444">
        <f>SUM(AE13:AN13)</f>
        <v>42581</v>
      </c>
      <c r="AA13" s="444"/>
      <c r="AB13" s="444"/>
      <c r="AC13" s="444"/>
      <c r="AD13" s="444"/>
      <c r="AE13" s="445">
        <v>22838</v>
      </c>
      <c r="AF13" s="445"/>
      <c r="AG13" s="445"/>
      <c r="AH13" s="445"/>
      <c r="AI13" s="445"/>
      <c r="AJ13" s="445">
        <v>19743</v>
      </c>
      <c r="AK13" s="445"/>
      <c r="AL13" s="445"/>
      <c r="AM13" s="445"/>
      <c r="AN13" s="445"/>
      <c r="AO13" s="351">
        <f>SUM(AT13:BC13)</f>
        <v>196</v>
      </c>
      <c r="AP13" s="351"/>
      <c r="AQ13" s="351"/>
      <c r="AR13" s="351"/>
      <c r="AS13" s="351"/>
      <c r="AT13" s="351">
        <v>-12</v>
      </c>
      <c r="AU13" s="351"/>
      <c r="AV13" s="351"/>
      <c r="AW13" s="351"/>
      <c r="AX13" s="351"/>
      <c r="AY13" s="352">
        <v>208</v>
      </c>
      <c r="AZ13" s="352"/>
      <c r="BA13" s="352"/>
      <c r="BB13" s="352"/>
      <c r="BC13" s="352"/>
      <c r="BD13" s="350">
        <v>4505</v>
      </c>
      <c r="BE13" s="350"/>
      <c r="BF13" s="350"/>
      <c r="BG13" s="350"/>
      <c r="BH13" s="350"/>
      <c r="BI13" s="350"/>
      <c r="BJ13" s="350"/>
      <c r="BK13" s="350">
        <v>1510</v>
      </c>
      <c r="BL13" s="350"/>
      <c r="BM13" s="350"/>
      <c r="BN13" s="350"/>
      <c r="BO13" s="350"/>
      <c r="BP13" s="350"/>
      <c r="BQ13" s="350"/>
      <c r="BR13" s="350"/>
      <c r="BS13" s="238"/>
    </row>
    <row r="14" spans="3:71" ht="11.25" customHeight="1">
      <c r="C14" s="434" t="s">
        <v>308</v>
      </c>
      <c r="D14" s="446"/>
      <c r="E14" s="446"/>
      <c r="F14" s="446"/>
      <c r="G14" s="446"/>
      <c r="H14" s="446"/>
      <c r="I14" s="446"/>
      <c r="J14" s="72"/>
      <c r="K14" s="447">
        <f>SUM(P14:Y14)</f>
        <v>44983</v>
      </c>
      <c r="L14" s="353"/>
      <c r="M14" s="353"/>
      <c r="N14" s="353"/>
      <c r="O14" s="353"/>
      <c r="P14" s="353">
        <v>24028</v>
      </c>
      <c r="Q14" s="353"/>
      <c r="R14" s="353"/>
      <c r="S14" s="353"/>
      <c r="T14" s="353"/>
      <c r="U14" s="353">
        <v>20955</v>
      </c>
      <c r="V14" s="353"/>
      <c r="W14" s="353"/>
      <c r="X14" s="353"/>
      <c r="Y14" s="353"/>
      <c r="Z14" s="444">
        <f>SUM(AE14:AN14)</f>
        <v>42487</v>
      </c>
      <c r="AA14" s="444"/>
      <c r="AB14" s="444"/>
      <c r="AC14" s="444"/>
      <c r="AD14" s="444"/>
      <c r="AE14" s="445">
        <v>22515</v>
      </c>
      <c r="AF14" s="445"/>
      <c r="AG14" s="445"/>
      <c r="AH14" s="445"/>
      <c r="AI14" s="445"/>
      <c r="AJ14" s="445">
        <v>19972</v>
      </c>
      <c r="AK14" s="445"/>
      <c r="AL14" s="445"/>
      <c r="AM14" s="445"/>
      <c r="AN14" s="445"/>
      <c r="AO14" s="351">
        <f>SUM(AT14:BC14)</f>
        <v>292</v>
      </c>
      <c r="AP14" s="351"/>
      <c r="AQ14" s="351"/>
      <c r="AR14" s="351"/>
      <c r="AS14" s="351"/>
      <c r="AT14" s="351">
        <v>52</v>
      </c>
      <c r="AU14" s="351"/>
      <c r="AV14" s="351"/>
      <c r="AW14" s="351"/>
      <c r="AX14" s="351"/>
      <c r="AY14" s="352">
        <v>240</v>
      </c>
      <c r="AZ14" s="352"/>
      <c r="BA14" s="352"/>
      <c r="BB14" s="352"/>
      <c r="BC14" s="352"/>
      <c r="BD14" s="350">
        <v>4996</v>
      </c>
      <c r="BE14" s="350"/>
      <c r="BF14" s="350"/>
      <c r="BG14" s="350"/>
      <c r="BH14" s="350"/>
      <c r="BI14" s="350"/>
      <c r="BJ14" s="350"/>
      <c r="BK14" s="350">
        <v>1565</v>
      </c>
      <c r="BL14" s="350"/>
      <c r="BM14" s="350"/>
      <c r="BN14" s="350"/>
      <c r="BO14" s="350"/>
      <c r="BP14" s="350"/>
      <c r="BQ14" s="350"/>
      <c r="BR14" s="350"/>
      <c r="BS14" s="238"/>
    </row>
    <row r="15" spans="10:71" ht="7.5" customHeight="1">
      <c r="J15" s="72"/>
      <c r="K15" s="231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233"/>
      <c r="Z15" s="239"/>
      <c r="AA15" s="239"/>
      <c r="AB15" s="239"/>
      <c r="AC15" s="239"/>
      <c r="AD15" s="239"/>
      <c r="AE15" s="234"/>
      <c r="AF15" s="234"/>
      <c r="AG15" s="234"/>
      <c r="AH15" s="234"/>
      <c r="AI15" s="234"/>
      <c r="AJ15" s="234"/>
      <c r="AK15" s="234"/>
      <c r="AL15" s="234"/>
      <c r="AM15" s="234"/>
      <c r="AN15" s="234"/>
      <c r="AO15" s="235"/>
      <c r="AP15" s="235"/>
      <c r="AQ15" s="235"/>
      <c r="AR15" s="235"/>
      <c r="AS15" s="235"/>
      <c r="AT15" s="235"/>
      <c r="AU15" s="235"/>
      <c r="AV15" s="235"/>
      <c r="AW15" s="235"/>
      <c r="AX15" s="235"/>
      <c r="AY15" s="236"/>
      <c r="AZ15" s="236"/>
      <c r="BA15" s="236"/>
      <c r="BB15" s="236"/>
      <c r="BC15" s="236"/>
      <c r="BD15" s="237"/>
      <c r="BE15" s="237"/>
      <c r="BF15" s="237"/>
      <c r="BG15" s="237"/>
      <c r="BH15" s="237"/>
      <c r="BI15" s="237"/>
      <c r="BJ15" s="237"/>
      <c r="BK15" s="237"/>
      <c r="BL15" s="237"/>
      <c r="BM15" s="237"/>
      <c r="BN15" s="237"/>
      <c r="BO15" s="237"/>
      <c r="BP15" s="237"/>
      <c r="BQ15" s="237"/>
      <c r="BR15" s="237"/>
      <c r="BS15" s="238"/>
    </row>
    <row r="16" spans="3:71" ht="11.25" customHeight="1">
      <c r="C16" s="450" t="s">
        <v>309</v>
      </c>
      <c r="D16" s="451"/>
      <c r="E16" s="451"/>
      <c r="F16" s="451"/>
      <c r="G16" s="451"/>
      <c r="H16" s="451"/>
      <c r="I16" s="451"/>
      <c r="J16" s="72"/>
      <c r="K16" s="447">
        <v>45486</v>
      </c>
      <c r="L16" s="353"/>
      <c r="M16" s="353"/>
      <c r="N16" s="353"/>
      <c r="O16" s="353"/>
      <c r="P16" s="353">
        <v>24187</v>
      </c>
      <c r="Q16" s="353"/>
      <c r="R16" s="353"/>
      <c r="S16" s="353"/>
      <c r="T16" s="353"/>
      <c r="U16" s="353">
        <v>21299</v>
      </c>
      <c r="V16" s="353"/>
      <c r="W16" s="353"/>
      <c r="X16" s="353"/>
      <c r="Y16" s="353"/>
      <c r="Z16" s="444">
        <v>41399</v>
      </c>
      <c r="AA16" s="444"/>
      <c r="AB16" s="444"/>
      <c r="AC16" s="444"/>
      <c r="AD16" s="444"/>
      <c r="AE16" s="445">
        <v>22014</v>
      </c>
      <c r="AF16" s="445"/>
      <c r="AG16" s="445"/>
      <c r="AH16" s="445"/>
      <c r="AI16" s="445"/>
      <c r="AJ16" s="445">
        <v>19385</v>
      </c>
      <c r="AK16" s="445"/>
      <c r="AL16" s="445"/>
      <c r="AM16" s="445"/>
      <c r="AN16" s="445"/>
      <c r="AO16" s="351">
        <f>SUM(AT16:BC16)</f>
        <v>-258</v>
      </c>
      <c r="AP16" s="351"/>
      <c r="AQ16" s="351"/>
      <c r="AR16" s="351"/>
      <c r="AS16" s="351"/>
      <c r="AT16" s="351">
        <v>-322</v>
      </c>
      <c r="AU16" s="351"/>
      <c r="AV16" s="351"/>
      <c r="AW16" s="351"/>
      <c r="AX16" s="351"/>
      <c r="AY16" s="351">
        <v>64</v>
      </c>
      <c r="AZ16" s="351"/>
      <c r="BA16" s="351"/>
      <c r="BB16" s="351"/>
      <c r="BC16" s="351"/>
      <c r="BD16" s="350">
        <v>4968</v>
      </c>
      <c r="BE16" s="350"/>
      <c r="BF16" s="350"/>
      <c r="BG16" s="350"/>
      <c r="BH16" s="350"/>
      <c r="BI16" s="350"/>
      <c r="BJ16" s="350"/>
      <c r="BK16" s="350">
        <v>1612</v>
      </c>
      <c r="BL16" s="350"/>
      <c r="BM16" s="350"/>
      <c r="BN16" s="350"/>
      <c r="BO16" s="350"/>
      <c r="BP16" s="350"/>
      <c r="BQ16" s="350"/>
      <c r="BR16" s="350"/>
      <c r="BS16" s="238"/>
    </row>
    <row r="17" spans="3:71" ht="11.25" customHeight="1">
      <c r="C17" s="450" t="s">
        <v>310</v>
      </c>
      <c r="D17" s="451"/>
      <c r="E17" s="451"/>
      <c r="F17" s="451"/>
      <c r="G17" s="451"/>
      <c r="H17" s="451"/>
      <c r="I17" s="451"/>
      <c r="J17" s="72"/>
      <c r="K17" s="447">
        <v>44533</v>
      </c>
      <c r="L17" s="353"/>
      <c r="M17" s="353"/>
      <c r="N17" s="353"/>
      <c r="O17" s="353"/>
      <c r="P17" s="353">
        <v>23724</v>
      </c>
      <c r="Q17" s="353"/>
      <c r="R17" s="353"/>
      <c r="S17" s="353"/>
      <c r="T17" s="353"/>
      <c r="U17" s="353">
        <v>20809</v>
      </c>
      <c r="V17" s="353"/>
      <c r="W17" s="353"/>
      <c r="X17" s="353"/>
      <c r="Y17" s="353"/>
      <c r="Z17" s="353">
        <v>40830</v>
      </c>
      <c r="AA17" s="353"/>
      <c r="AB17" s="353"/>
      <c r="AC17" s="353"/>
      <c r="AD17" s="353"/>
      <c r="AE17" s="353">
        <v>21673</v>
      </c>
      <c r="AF17" s="353"/>
      <c r="AG17" s="353"/>
      <c r="AH17" s="353"/>
      <c r="AI17" s="353"/>
      <c r="AJ17" s="353">
        <v>19157</v>
      </c>
      <c r="AK17" s="353"/>
      <c r="AL17" s="353"/>
      <c r="AM17" s="353"/>
      <c r="AN17" s="353"/>
      <c r="AO17" s="351">
        <f>SUM(AT17:BC17)</f>
        <v>-182</v>
      </c>
      <c r="AP17" s="351"/>
      <c r="AQ17" s="351"/>
      <c r="AR17" s="351"/>
      <c r="AS17" s="351"/>
      <c r="AT17" s="473">
        <v>-232</v>
      </c>
      <c r="AU17" s="473"/>
      <c r="AV17" s="473"/>
      <c r="AW17" s="473"/>
      <c r="AX17" s="473"/>
      <c r="AY17" s="353">
        <v>50</v>
      </c>
      <c r="AZ17" s="353"/>
      <c r="BA17" s="353"/>
      <c r="BB17" s="353"/>
      <c r="BC17" s="353"/>
      <c r="BD17" s="350">
        <v>4894</v>
      </c>
      <c r="BE17" s="350"/>
      <c r="BF17" s="350"/>
      <c r="BG17" s="350"/>
      <c r="BH17" s="350"/>
      <c r="BI17" s="350"/>
      <c r="BJ17" s="350"/>
      <c r="BK17" s="350">
        <v>1635</v>
      </c>
      <c r="BL17" s="350"/>
      <c r="BM17" s="350"/>
      <c r="BN17" s="350"/>
      <c r="BO17" s="350"/>
      <c r="BP17" s="350"/>
      <c r="BQ17" s="350"/>
      <c r="BR17" s="350"/>
      <c r="BS17" s="238"/>
    </row>
    <row r="18" spans="3:71" ht="11.25" customHeight="1">
      <c r="C18" s="450" t="s">
        <v>459</v>
      </c>
      <c r="D18" s="451"/>
      <c r="E18" s="451"/>
      <c r="F18" s="451"/>
      <c r="G18" s="451"/>
      <c r="H18" s="451"/>
      <c r="I18" s="451"/>
      <c r="J18" s="72"/>
      <c r="K18" s="447">
        <v>44505</v>
      </c>
      <c r="L18" s="353"/>
      <c r="M18" s="353"/>
      <c r="N18" s="353"/>
      <c r="O18" s="353"/>
      <c r="P18" s="353">
        <v>23577</v>
      </c>
      <c r="Q18" s="353"/>
      <c r="R18" s="353"/>
      <c r="S18" s="353"/>
      <c r="T18" s="353"/>
      <c r="U18" s="353">
        <v>20928</v>
      </c>
      <c r="V18" s="353"/>
      <c r="W18" s="353"/>
      <c r="X18" s="353"/>
      <c r="Y18" s="353"/>
      <c r="Z18" s="353">
        <v>41468</v>
      </c>
      <c r="AA18" s="353"/>
      <c r="AB18" s="353"/>
      <c r="AC18" s="353"/>
      <c r="AD18" s="353"/>
      <c r="AE18" s="353">
        <v>22063</v>
      </c>
      <c r="AF18" s="353"/>
      <c r="AG18" s="353"/>
      <c r="AH18" s="353"/>
      <c r="AI18" s="353"/>
      <c r="AJ18" s="353">
        <v>19405</v>
      </c>
      <c r="AK18" s="353"/>
      <c r="AL18" s="353"/>
      <c r="AM18" s="353"/>
      <c r="AN18" s="353"/>
      <c r="AO18" s="351">
        <f>SUM(AT18:BC18)</f>
        <v>-63</v>
      </c>
      <c r="AP18" s="351"/>
      <c r="AQ18" s="351"/>
      <c r="AR18" s="351"/>
      <c r="AS18" s="351"/>
      <c r="AT18" s="473">
        <v>-140</v>
      </c>
      <c r="AU18" s="473"/>
      <c r="AV18" s="473"/>
      <c r="AW18" s="473"/>
      <c r="AX18" s="473"/>
      <c r="AY18" s="353">
        <v>77</v>
      </c>
      <c r="AZ18" s="353"/>
      <c r="BA18" s="353"/>
      <c r="BB18" s="353"/>
      <c r="BC18" s="353"/>
      <c r="BD18" s="350">
        <v>4463</v>
      </c>
      <c r="BE18" s="350"/>
      <c r="BF18" s="350"/>
      <c r="BG18" s="350"/>
      <c r="BH18" s="350"/>
      <c r="BI18" s="350"/>
      <c r="BJ18" s="350"/>
      <c r="BK18" s="350">
        <v>1631</v>
      </c>
      <c r="BL18" s="350"/>
      <c r="BM18" s="350"/>
      <c r="BN18" s="350"/>
      <c r="BO18" s="350"/>
      <c r="BP18" s="350"/>
      <c r="BQ18" s="350"/>
      <c r="BR18" s="350"/>
      <c r="BS18" s="238"/>
    </row>
    <row r="19" spans="3:71" ht="11.25" customHeight="1">
      <c r="C19" s="434" t="s">
        <v>460</v>
      </c>
      <c r="D19" s="446"/>
      <c r="E19" s="446"/>
      <c r="F19" s="446"/>
      <c r="G19" s="446"/>
      <c r="H19" s="446"/>
      <c r="I19" s="446"/>
      <c r="J19" s="240"/>
      <c r="K19" s="447">
        <v>43679</v>
      </c>
      <c r="L19" s="353"/>
      <c r="M19" s="353"/>
      <c r="N19" s="353"/>
      <c r="O19" s="353"/>
      <c r="P19" s="353">
        <v>23198</v>
      </c>
      <c r="Q19" s="353"/>
      <c r="R19" s="353"/>
      <c r="S19" s="353"/>
      <c r="T19" s="353"/>
      <c r="U19" s="353">
        <v>20481</v>
      </c>
      <c r="V19" s="353"/>
      <c r="W19" s="353"/>
      <c r="X19" s="353"/>
      <c r="Y19" s="353"/>
      <c r="Z19" s="444">
        <v>40497</v>
      </c>
      <c r="AA19" s="444"/>
      <c r="AB19" s="444"/>
      <c r="AC19" s="444"/>
      <c r="AD19" s="444"/>
      <c r="AE19" s="445">
        <v>21729</v>
      </c>
      <c r="AF19" s="445"/>
      <c r="AG19" s="445"/>
      <c r="AH19" s="445"/>
      <c r="AI19" s="445"/>
      <c r="AJ19" s="445">
        <v>18768</v>
      </c>
      <c r="AK19" s="445"/>
      <c r="AL19" s="445"/>
      <c r="AM19" s="445"/>
      <c r="AN19" s="445"/>
      <c r="AO19" s="351">
        <v>27</v>
      </c>
      <c r="AP19" s="351"/>
      <c r="AQ19" s="351"/>
      <c r="AR19" s="351"/>
      <c r="AS19" s="351"/>
      <c r="AT19" s="351">
        <v>-83</v>
      </c>
      <c r="AU19" s="351"/>
      <c r="AV19" s="351"/>
      <c r="AW19" s="351"/>
      <c r="AX19" s="351"/>
      <c r="AY19" s="351">
        <v>110</v>
      </c>
      <c r="AZ19" s="351"/>
      <c r="BA19" s="351"/>
      <c r="BB19" s="351"/>
      <c r="BC19" s="351"/>
      <c r="BD19" s="350">
        <v>4331</v>
      </c>
      <c r="BE19" s="350"/>
      <c r="BF19" s="350"/>
      <c r="BG19" s="350"/>
      <c r="BH19" s="350"/>
      <c r="BI19" s="350"/>
      <c r="BJ19" s="350"/>
      <c r="BK19" s="350">
        <v>1482</v>
      </c>
      <c r="BL19" s="350"/>
      <c r="BM19" s="350"/>
      <c r="BN19" s="350"/>
      <c r="BO19" s="350"/>
      <c r="BP19" s="350"/>
      <c r="BQ19" s="350"/>
      <c r="BR19" s="350"/>
      <c r="BS19" s="238"/>
    </row>
    <row r="20" spans="2:71" s="77" customFormat="1" ht="11.25" customHeight="1">
      <c r="B20" s="329"/>
      <c r="C20" s="448" t="s">
        <v>461</v>
      </c>
      <c r="D20" s="449"/>
      <c r="E20" s="449"/>
      <c r="F20" s="449"/>
      <c r="G20" s="449"/>
      <c r="H20" s="449"/>
      <c r="I20" s="449"/>
      <c r="J20" s="330"/>
      <c r="K20" s="358">
        <f>SUM(K22,K23,K24,K25,K26,K27,K29,K30,K31,K32,K33,K34,)</f>
        <v>41654</v>
      </c>
      <c r="L20" s="357"/>
      <c r="M20" s="357"/>
      <c r="N20" s="357"/>
      <c r="O20" s="357"/>
      <c r="P20" s="357">
        <f>SUM(P22,P23,P24,P25,P26,P27,P29,P30,P31,P32,P33,P34,)</f>
        <v>21994</v>
      </c>
      <c r="Q20" s="357"/>
      <c r="R20" s="357"/>
      <c r="S20" s="357"/>
      <c r="T20" s="357"/>
      <c r="U20" s="357">
        <f>SUM(U22,U23,U24,U25,U26,U27,U29,U30,U31,U32,U33,U34,)</f>
        <v>19660</v>
      </c>
      <c r="V20" s="357"/>
      <c r="W20" s="357"/>
      <c r="X20" s="357"/>
      <c r="Y20" s="357"/>
      <c r="Z20" s="357">
        <f>SUM(Z22,Z23,Z24,Z25,Z26,Z27,Z29,Z30,Z31,Z32,Z33,Z34,)</f>
        <v>40857</v>
      </c>
      <c r="AA20" s="357"/>
      <c r="AB20" s="357"/>
      <c r="AC20" s="357"/>
      <c r="AD20" s="357"/>
      <c r="AE20" s="357">
        <f>SUM(AE22,AE23,AE24,AE25,AE26,AE27,AE29,AE30,AE31,AE32,AE33,AE34,)</f>
        <v>21716</v>
      </c>
      <c r="AF20" s="357"/>
      <c r="AG20" s="357"/>
      <c r="AH20" s="357"/>
      <c r="AI20" s="357"/>
      <c r="AJ20" s="357">
        <f>SUM(AJ22,AJ23,AJ24,AJ25,AJ26,AJ27,AJ29,AJ30,AJ31,AJ32,AJ33,AJ34,)</f>
        <v>19141</v>
      </c>
      <c r="AK20" s="357"/>
      <c r="AL20" s="357"/>
      <c r="AM20" s="357"/>
      <c r="AN20" s="357"/>
      <c r="AO20" s="359">
        <f>SUM(AO22,AO23,AO24,AO25,AO26,AO27,AO29,AO30,AO31,AO32,AO33,AO34,)</f>
        <v>13</v>
      </c>
      <c r="AP20" s="359"/>
      <c r="AQ20" s="359"/>
      <c r="AR20" s="359"/>
      <c r="AS20" s="359"/>
      <c r="AT20" s="359">
        <f>SUM(AT22,AT23,AT24,AT25,AT26,AT27,AT29,AT30,AT31,AT32,AT33,AT34,)</f>
        <v>-84</v>
      </c>
      <c r="AU20" s="359"/>
      <c r="AV20" s="359"/>
      <c r="AW20" s="359"/>
      <c r="AX20" s="359"/>
      <c r="AY20" s="359">
        <f>SUM(AY22,AY23,AY24,AY25,AY26,AY27,AY29,AY30,AY31,AY32,AY33,AY34,)</f>
        <v>97</v>
      </c>
      <c r="AZ20" s="359"/>
      <c r="BA20" s="359"/>
      <c r="BB20" s="359"/>
      <c r="BC20" s="359"/>
      <c r="BD20" s="453">
        <f>SUM(BD22,BD23,BD24,BD25,BD26,BD27,BD29,BD30,BD31,BD32,BD33,BD34,)</f>
        <v>4194</v>
      </c>
      <c r="BE20" s="453"/>
      <c r="BF20" s="453"/>
      <c r="BG20" s="453"/>
      <c r="BH20" s="453"/>
      <c r="BI20" s="453"/>
      <c r="BJ20" s="453"/>
      <c r="BK20" s="453">
        <f>SUM(BK22,BK23,BK24,BK25,BK26,BK27,BK29,BK30,BK31,BK32,BK33,BK34,)</f>
        <v>1569</v>
      </c>
      <c r="BL20" s="453"/>
      <c r="BM20" s="453"/>
      <c r="BN20" s="453"/>
      <c r="BO20" s="453"/>
      <c r="BP20" s="453"/>
      <c r="BQ20" s="453"/>
      <c r="BR20" s="453"/>
      <c r="BS20" s="241"/>
    </row>
    <row r="21" spans="2:70" ht="7.5" customHeight="1">
      <c r="B21" s="329"/>
      <c r="C21" s="329"/>
      <c r="D21" s="329"/>
      <c r="E21" s="329"/>
      <c r="F21" s="184"/>
      <c r="G21" s="184"/>
      <c r="H21" s="184"/>
      <c r="I21" s="184"/>
      <c r="J21" s="330"/>
      <c r="K21" s="331"/>
      <c r="L21" s="331"/>
      <c r="M21" s="331"/>
      <c r="N21" s="331"/>
      <c r="O21" s="331"/>
      <c r="P21" s="331"/>
      <c r="Q21" s="331"/>
      <c r="R21" s="331"/>
      <c r="S21" s="331"/>
      <c r="T21" s="331"/>
      <c r="U21" s="331"/>
      <c r="V21" s="331"/>
      <c r="W21" s="331"/>
      <c r="X21" s="331"/>
      <c r="Y21" s="331"/>
      <c r="Z21" s="332"/>
      <c r="AA21" s="332"/>
      <c r="AB21" s="332"/>
      <c r="AC21" s="332"/>
      <c r="AD21" s="334"/>
      <c r="AE21" s="332"/>
      <c r="AF21" s="332"/>
      <c r="AG21" s="332"/>
      <c r="AH21" s="332"/>
      <c r="AI21" s="334"/>
      <c r="AJ21" s="332"/>
      <c r="AK21" s="332"/>
      <c r="AL21" s="332"/>
      <c r="AM21" s="332"/>
      <c r="AN21" s="332"/>
      <c r="AO21" s="333"/>
      <c r="AP21" s="333"/>
      <c r="AQ21" s="333"/>
      <c r="AR21" s="333"/>
      <c r="AS21" s="333"/>
      <c r="AT21" s="333"/>
      <c r="AU21" s="333"/>
      <c r="AV21" s="333"/>
      <c r="AW21" s="333"/>
      <c r="AX21" s="333"/>
      <c r="AY21" s="333"/>
      <c r="AZ21" s="333"/>
      <c r="BA21" s="333"/>
      <c r="BB21" s="333"/>
      <c r="BC21" s="333"/>
      <c r="BD21" s="332"/>
      <c r="BE21" s="332"/>
      <c r="BF21" s="332"/>
      <c r="BG21" s="332"/>
      <c r="BH21" s="332"/>
      <c r="BI21" s="332"/>
      <c r="BJ21" s="332"/>
      <c r="BK21" s="332"/>
      <c r="BL21" s="332"/>
      <c r="BM21" s="332"/>
      <c r="BN21" s="332"/>
      <c r="BO21" s="332"/>
      <c r="BP21" s="332"/>
      <c r="BQ21" s="332"/>
      <c r="BR21" s="332"/>
    </row>
    <row r="22" spans="2:71" s="77" customFormat="1" ht="11.25" customHeight="1">
      <c r="B22" s="329"/>
      <c r="C22" s="449" t="s">
        <v>462</v>
      </c>
      <c r="D22" s="449"/>
      <c r="E22" s="449"/>
      <c r="F22" s="449"/>
      <c r="G22" s="449"/>
      <c r="H22" s="449"/>
      <c r="I22" s="449"/>
      <c r="J22" s="330"/>
      <c r="K22" s="358">
        <v>2527</v>
      </c>
      <c r="L22" s="357"/>
      <c r="M22" s="357"/>
      <c r="N22" s="357"/>
      <c r="O22" s="357"/>
      <c r="P22" s="357">
        <v>1404</v>
      </c>
      <c r="Q22" s="357"/>
      <c r="R22" s="357"/>
      <c r="S22" s="357"/>
      <c r="T22" s="357"/>
      <c r="U22" s="357">
        <v>1123</v>
      </c>
      <c r="V22" s="357"/>
      <c r="W22" s="357"/>
      <c r="X22" s="357"/>
      <c r="Y22" s="357"/>
      <c r="Z22" s="357">
        <v>2796</v>
      </c>
      <c r="AA22" s="357"/>
      <c r="AB22" s="357"/>
      <c r="AC22" s="357"/>
      <c r="AD22" s="357"/>
      <c r="AE22" s="357">
        <v>1454</v>
      </c>
      <c r="AF22" s="357"/>
      <c r="AG22" s="357"/>
      <c r="AH22" s="357"/>
      <c r="AI22" s="357"/>
      <c r="AJ22" s="357">
        <v>1342</v>
      </c>
      <c r="AK22" s="357"/>
      <c r="AL22" s="357"/>
      <c r="AM22" s="357"/>
      <c r="AN22" s="357"/>
      <c r="AO22" s="359">
        <v>-29</v>
      </c>
      <c r="AP22" s="359"/>
      <c r="AQ22" s="359"/>
      <c r="AR22" s="359"/>
      <c r="AS22" s="359"/>
      <c r="AT22" s="359">
        <v>-40</v>
      </c>
      <c r="AU22" s="359"/>
      <c r="AV22" s="359"/>
      <c r="AW22" s="359"/>
      <c r="AX22" s="359"/>
      <c r="AY22" s="359">
        <v>11</v>
      </c>
      <c r="AZ22" s="359"/>
      <c r="BA22" s="359"/>
      <c r="BB22" s="359"/>
      <c r="BC22" s="359"/>
      <c r="BD22" s="453">
        <v>286</v>
      </c>
      <c r="BE22" s="453"/>
      <c r="BF22" s="453"/>
      <c r="BG22" s="453"/>
      <c r="BH22" s="453"/>
      <c r="BI22" s="453"/>
      <c r="BJ22" s="453"/>
      <c r="BK22" s="453">
        <v>117</v>
      </c>
      <c r="BL22" s="453"/>
      <c r="BM22" s="453"/>
      <c r="BN22" s="453"/>
      <c r="BO22" s="453"/>
      <c r="BP22" s="453"/>
      <c r="BQ22" s="453"/>
      <c r="BR22" s="453"/>
      <c r="BS22" s="241"/>
    </row>
    <row r="23" spans="2:71" s="77" customFormat="1" ht="11.25" customHeight="1">
      <c r="B23" s="329"/>
      <c r="C23" s="448" t="s">
        <v>465</v>
      </c>
      <c r="D23" s="449"/>
      <c r="E23" s="449"/>
      <c r="F23" s="449"/>
      <c r="G23" s="449"/>
      <c r="H23" s="449"/>
      <c r="I23" s="449"/>
      <c r="J23" s="330"/>
      <c r="K23" s="358">
        <v>2860</v>
      </c>
      <c r="L23" s="357"/>
      <c r="M23" s="357"/>
      <c r="N23" s="357"/>
      <c r="O23" s="357"/>
      <c r="P23" s="357">
        <v>1544</v>
      </c>
      <c r="Q23" s="357"/>
      <c r="R23" s="357"/>
      <c r="S23" s="357"/>
      <c r="T23" s="357"/>
      <c r="U23" s="357">
        <v>1316</v>
      </c>
      <c r="V23" s="357"/>
      <c r="W23" s="357"/>
      <c r="X23" s="357"/>
      <c r="Y23" s="357"/>
      <c r="Z23" s="357">
        <v>3147</v>
      </c>
      <c r="AA23" s="357"/>
      <c r="AB23" s="357"/>
      <c r="AC23" s="357"/>
      <c r="AD23" s="357"/>
      <c r="AE23" s="357">
        <v>1657</v>
      </c>
      <c r="AF23" s="357"/>
      <c r="AG23" s="357"/>
      <c r="AH23" s="357"/>
      <c r="AI23" s="357"/>
      <c r="AJ23" s="357">
        <v>1490</v>
      </c>
      <c r="AK23" s="357"/>
      <c r="AL23" s="357"/>
      <c r="AM23" s="357"/>
      <c r="AN23" s="357"/>
      <c r="AO23" s="359">
        <v>-60</v>
      </c>
      <c r="AP23" s="359"/>
      <c r="AQ23" s="359"/>
      <c r="AR23" s="359"/>
      <c r="AS23" s="359"/>
      <c r="AT23" s="359">
        <v>-62</v>
      </c>
      <c r="AU23" s="359"/>
      <c r="AV23" s="359"/>
      <c r="AW23" s="359"/>
      <c r="AX23" s="359"/>
      <c r="AY23" s="359">
        <v>2</v>
      </c>
      <c r="AZ23" s="359"/>
      <c r="BA23" s="359"/>
      <c r="BB23" s="359"/>
      <c r="BC23" s="359"/>
      <c r="BD23" s="453">
        <v>307</v>
      </c>
      <c r="BE23" s="453"/>
      <c r="BF23" s="453"/>
      <c r="BG23" s="453"/>
      <c r="BH23" s="453"/>
      <c r="BI23" s="453"/>
      <c r="BJ23" s="453"/>
      <c r="BK23" s="453">
        <v>122</v>
      </c>
      <c r="BL23" s="453"/>
      <c r="BM23" s="453"/>
      <c r="BN23" s="453"/>
      <c r="BO23" s="453"/>
      <c r="BP23" s="453"/>
      <c r="BQ23" s="453"/>
      <c r="BR23" s="453"/>
      <c r="BS23" s="241"/>
    </row>
    <row r="24" spans="2:71" s="77" customFormat="1" ht="11.25" customHeight="1">
      <c r="B24" s="329"/>
      <c r="C24" s="448" t="s">
        <v>466</v>
      </c>
      <c r="D24" s="449"/>
      <c r="E24" s="449"/>
      <c r="F24" s="449"/>
      <c r="G24" s="449"/>
      <c r="H24" s="449"/>
      <c r="I24" s="449"/>
      <c r="J24" s="330"/>
      <c r="K24" s="358">
        <v>7172</v>
      </c>
      <c r="L24" s="357"/>
      <c r="M24" s="357"/>
      <c r="N24" s="357"/>
      <c r="O24" s="357"/>
      <c r="P24" s="357">
        <v>3756</v>
      </c>
      <c r="Q24" s="357"/>
      <c r="R24" s="357"/>
      <c r="S24" s="357"/>
      <c r="T24" s="357"/>
      <c r="U24" s="357">
        <v>3416</v>
      </c>
      <c r="V24" s="357"/>
      <c r="W24" s="357"/>
      <c r="X24" s="357"/>
      <c r="Y24" s="357"/>
      <c r="Z24" s="357">
        <v>7544</v>
      </c>
      <c r="AA24" s="357"/>
      <c r="AB24" s="357"/>
      <c r="AC24" s="357"/>
      <c r="AD24" s="357"/>
      <c r="AE24" s="357">
        <v>4037</v>
      </c>
      <c r="AF24" s="357"/>
      <c r="AG24" s="357"/>
      <c r="AH24" s="357"/>
      <c r="AI24" s="357"/>
      <c r="AJ24" s="357">
        <v>3507</v>
      </c>
      <c r="AK24" s="357"/>
      <c r="AL24" s="357"/>
      <c r="AM24" s="357"/>
      <c r="AN24" s="357"/>
      <c r="AO24" s="359">
        <v>6</v>
      </c>
      <c r="AP24" s="359"/>
      <c r="AQ24" s="359"/>
      <c r="AR24" s="359"/>
      <c r="AS24" s="359"/>
      <c r="AT24" s="359">
        <v>-42</v>
      </c>
      <c r="AU24" s="359"/>
      <c r="AV24" s="359"/>
      <c r="AW24" s="359"/>
      <c r="AX24" s="359"/>
      <c r="AY24" s="359">
        <v>48</v>
      </c>
      <c r="AZ24" s="359"/>
      <c r="BA24" s="359"/>
      <c r="BB24" s="359"/>
      <c r="BC24" s="359"/>
      <c r="BD24" s="453">
        <v>392</v>
      </c>
      <c r="BE24" s="453"/>
      <c r="BF24" s="453"/>
      <c r="BG24" s="453"/>
      <c r="BH24" s="453"/>
      <c r="BI24" s="453"/>
      <c r="BJ24" s="453"/>
      <c r="BK24" s="453">
        <v>145</v>
      </c>
      <c r="BL24" s="453"/>
      <c r="BM24" s="453"/>
      <c r="BN24" s="453"/>
      <c r="BO24" s="453"/>
      <c r="BP24" s="453"/>
      <c r="BQ24" s="453"/>
      <c r="BR24" s="453"/>
      <c r="BS24" s="241"/>
    </row>
    <row r="25" spans="2:71" s="77" customFormat="1" ht="11.25" customHeight="1">
      <c r="B25" s="329"/>
      <c r="C25" s="448" t="s">
        <v>467</v>
      </c>
      <c r="D25" s="449"/>
      <c r="E25" s="449"/>
      <c r="F25" s="449"/>
      <c r="G25" s="449"/>
      <c r="H25" s="449"/>
      <c r="I25" s="449"/>
      <c r="J25" s="330"/>
      <c r="K25" s="358">
        <v>5185</v>
      </c>
      <c r="L25" s="357"/>
      <c r="M25" s="357"/>
      <c r="N25" s="357"/>
      <c r="O25" s="357"/>
      <c r="P25" s="357">
        <v>2723</v>
      </c>
      <c r="Q25" s="357"/>
      <c r="R25" s="357"/>
      <c r="S25" s="357"/>
      <c r="T25" s="357"/>
      <c r="U25" s="357">
        <v>2462</v>
      </c>
      <c r="V25" s="357"/>
      <c r="W25" s="357"/>
      <c r="X25" s="357"/>
      <c r="Y25" s="357"/>
      <c r="Z25" s="357">
        <v>3647</v>
      </c>
      <c r="AA25" s="357"/>
      <c r="AB25" s="357"/>
      <c r="AC25" s="357"/>
      <c r="AD25" s="357"/>
      <c r="AE25" s="357">
        <v>1968</v>
      </c>
      <c r="AF25" s="357"/>
      <c r="AG25" s="357"/>
      <c r="AH25" s="357"/>
      <c r="AI25" s="357"/>
      <c r="AJ25" s="357">
        <v>1679</v>
      </c>
      <c r="AK25" s="357"/>
      <c r="AL25" s="357"/>
      <c r="AM25" s="357"/>
      <c r="AN25" s="357"/>
      <c r="AO25" s="359">
        <v>7</v>
      </c>
      <c r="AP25" s="359"/>
      <c r="AQ25" s="359"/>
      <c r="AR25" s="359"/>
      <c r="AS25" s="359"/>
      <c r="AT25" s="359">
        <v>-3</v>
      </c>
      <c r="AU25" s="359"/>
      <c r="AV25" s="359"/>
      <c r="AW25" s="359"/>
      <c r="AX25" s="359"/>
      <c r="AY25" s="359">
        <v>10</v>
      </c>
      <c r="AZ25" s="359"/>
      <c r="BA25" s="359"/>
      <c r="BB25" s="359"/>
      <c r="BC25" s="359"/>
      <c r="BD25" s="453">
        <v>314</v>
      </c>
      <c r="BE25" s="453"/>
      <c r="BF25" s="453"/>
      <c r="BG25" s="453"/>
      <c r="BH25" s="453"/>
      <c r="BI25" s="453"/>
      <c r="BJ25" s="453"/>
      <c r="BK25" s="453">
        <v>141</v>
      </c>
      <c r="BL25" s="453"/>
      <c r="BM25" s="453"/>
      <c r="BN25" s="453"/>
      <c r="BO25" s="453"/>
      <c r="BP25" s="453"/>
      <c r="BQ25" s="453"/>
      <c r="BR25" s="453"/>
      <c r="BS25" s="241"/>
    </row>
    <row r="26" spans="2:71" s="77" customFormat="1" ht="11.25" customHeight="1">
      <c r="B26" s="329"/>
      <c r="C26" s="448" t="s">
        <v>468</v>
      </c>
      <c r="D26" s="449"/>
      <c r="E26" s="449"/>
      <c r="F26" s="449"/>
      <c r="G26" s="449"/>
      <c r="H26" s="449"/>
      <c r="I26" s="449"/>
      <c r="J26" s="330"/>
      <c r="K26" s="358">
        <v>3172</v>
      </c>
      <c r="L26" s="357"/>
      <c r="M26" s="357"/>
      <c r="N26" s="357"/>
      <c r="O26" s="357"/>
      <c r="P26" s="357">
        <v>1697</v>
      </c>
      <c r="Q26" s="357"/>
      <c r="R26" s="357"/>
      <c r="S26" s="357"/>
      <c r="T26" s="357"/>
      <c r="U26" s="357">
        <v>1475</v>
      </c>
      <c r="V26" s="357"/>
      <c r="W26" s="357"/>
      <c r="X26" s="357"/>
      <c r="Y26" s="357"/>
      <c r="Z26" s="357">
        <v>2918</v>
      </c>
      <c r="AA26" s="357"/>
      <c r="AB26" s="357"/>
      <c r="AC26" s="357"/>
      <c r="AD26" s="357"/>
      <c r="AE26" s="357">
        <v>1524</v>
      </c>
      <c r="AF26" s="357"/>
      <c r="AG26" s="357"/>
      <c r="AH26" s="357"/>
      <c r="AI26" s="357"/>
      <c r="AJ26" s="357">
        <v>1394</v>
      </c>
      <c r="AK26" s="357"/>
      <c r="AL26" s="357"/>
      <c r="AM26" s="357"/>
      <c r="AN26" s="357"/>
      <c r="AO26" s="359">
        <v>21</v>
      </c>
      <c r="AP26" s="359"/>
      <c r="AQ26" s="359"/>
      <c r="AR26" s="359"/>
      <c r="AS26" s="359"/>
      <c r="AT26" s="359">
        <v>12</v>
      </c>
      <c r="AU26" s="359"/>
      <c r="AV26" s="359"/>
      <c r="AW26" s="359"/>
      <c r="AX26" s="359"/>
      <c r="AY26" s="359">
        <v>9</v>
      </c>
      <c r="AZ26" s="359"/>
      <c r="BA26" s="359"/>
      <c r="BB26" s="359"/>
      <c r="BC26" s="359"/>
      <c r="BD26" s="453">
        <v>398</v>
      </c>
      <c r="BE26" s="453"/>
      <c r="BF26" s="453"/>
      <c r="BG26" s="453"/>
      <c r="BH26" s="453"/>
      <c r="BI26" s="453"/>
      <c r="BJ26" s="453"/>
      <c r="BK26" s="453">
        <v>133</v>
      </c>
      <c r="BL26" s="453"/>
      <c r="BM26" s="453"/>
      <c r="BN26" s="453"/>
      <c r="BO26" s="453"/>
      <c r="BP26" s="453"/>
      <c r="BQ26" s="453"/>
      <c r="BR26" s="453"/>
      <c r="BS26" s="241"/>
    </row>
    <row r="27" spans="2:71" s="77" customFormat="1" ht="11.25" customHeight="1">
      <c r="B27" s="329"/>
      <c r="C27" s="448" t="s">
        <v>469</v>
      </c>
      <c r="D27" s="449"/>
      <c r="E27" s="449"/>
      <c r="F27" s="449"/>
      <c r="G27" s="449"/>
      <c r="H27" s="449"/>
      <c r="I27" s="449"/>
      <c r="J27" s="330"/>
      <c r="K27" s="358">
        <v>2763</v>
      </c>
      <c r="L27" s="357"/>
      <c r="M27" s="357"/>
      <c r="N27" s="357"/>
      <c r="O27" s="357"/>
      <c r="P27" s="357">
        <v>1470</v>
      </c>
      <c r="Q27" s="357"/>
      <c r="R27" s="357"/>
      <c r="S27" s="357"/>
      <c r="T27" s="357"/>
      <c r="U27" s="357">
        <v>1293</v>
      </c>
      <c r="V27" s="357"/>
      <c r="W27" s="357"/>
      <c r="X27" s="357"/>
      <c r="Y27" s="357"/>
      <c r="Z27" s="357">
        <v>3016</v>
      </c>
      <c r="AA27" s="357"/>
      <c r="AB27" s="357"/>
      <c r="AC27" s="357"/>
      <c r="AD27" s="357"/>
      <c r="AE27" s="357">
        <v>1659</v>
      </c>
      <c r="AF27" s="357"/>
      <c r="AG27" s="357"/>
      <c r="AH27" s="357"/>
      <c r="AI27" s="357"/>
      <c r="AJ27" s="357">
        <v>1357</v>
      </c>
      <c r="AK27" s="357"/>
      <c r="AL27" s="357"/>
      <c r="AM27" s="357"/>
      <c r="AN27" s="357"/>
      <c r="AO27" s="359">
        <v>28</v>
      </c>
      <c r="AP27" s="359"/>
      <c r="AQ27" s="359"/>
      <c r="AR27" s="359"/>
      <c r="AS27" s="359"/>
      <c r="AT27" s="359">
        <v>19</v>
      </c>
      <c r="AU27" s="359"/>
      <c r="AV27" s="359"/>
      <c r="AW27" s="359"/>
      <c r="AX27" s="359"/>
      <c r="AY27" s="359">
        <v>9</v>
      </c>
      <c r="AZ27" s="359"/>
      <c r="BA27" s="359"/>
      <c r="BB27" s="359"/>
      <c r="BC27" s="359"/>
      <c r="BD27" s="453">
        <v>330</v>
      </c>
      <c r="BE27" s="453"/>
      <c r="BF27" s="453"/>
      <c r="BG27" s="453"/>
      <c r="BH27" s="453"/>
      <c r="BI27" s="453"/>
      <c r="BJ27" s="453"/>
      <c r="BK27" s="453">
        <v>137</v>
      </c>
      <c r="BL27" s="453"/>
      <c r="BM27" s="453"/>
      <c r="BN27" s="453"/>
      <c r="BO27" s="453"/>
      <c r="BP27" s="453"/>
      <c r="BQ27" s="453"/>
      <c r="BR27" s="453"/>
      <c r="BS27" s="241"/>
    </row>
    <row r="28" spans="2:70" s="77" customFormat="1" ht="7.5" customHeight="1">
      <c r="B28" s="329"/>
      <c r="C28" s="329"/>
      <c r="D28" s="329"/>
      <c r="E28" s="329"/>
      <c r="F28" s="329"/>
      <c r="G28" s="329"/>
      <c r="H28" s="329"/>
      <c r="I28" s="329"/>
      <c r="J28" s="330"/>
      <c r="K28" s="358"/>
      <c r="L28" s="357"/>
      <c r="M28" s="357"/>
      <c r="N28" s="357"/>
      <c r="O28" s="357"/>
      <c r="P28" s="357"/>
      <c r="Q28" s="357"/>
      <c r="R28" s="357"/>
      <c r="S28" s="357"/>
      <c r="T28" s="357"/>
      <c r="U28" s="357"/>
      <c r="V28" s="357"/>
      <c r="W28" s="357"/>
      <c r="X28" s="357"/>
      <c r="Y28" s="357"/>
      <c r="Z28" s="357"/>
      <c r="AA28" s="357"/>
      <c r="AB28" s="357"/>
      <c r="AC28" s="357"/>
      <c r="AD28" s="357"/>
      <c r="AE28" s="357"/>
      <c r="AF28" s="357"/>
      <c r="AG28" s="357"/>
      <c r="AH28" s="357"/>
      <c r="AI28" s="357"/>
      <c r="AJ28" s="357"/>
      <c r="AK28" s="357"/>
      <c r="AL28" s="357"/>
      <c r="AM28" s="357"/>
      <c r="AN28" s="357"/>
      <c r="AO28" s="359"/>
      <c r="AP28" s="359"/>
      <c r="AQ28" s="359"/>
      <c r="AR28" s="359"/>
      <c r="AS28" s="359"/>
      <c r="AT28" s="359"/>
      <c r="AU28" s="359"/>
      <c r="AV28" s="359"/>
      <c r="AW28" s="359"/>
      <c r="AX28" s="359"/>
      <c r="AY28" s="359"/>
      <c r="AZ28" s="359"/>
      <c r="BA28" s="359"/>
      <c r="BB28" s="359"/>
      <c r="BC28" s="359"/>
      <c r="BD28" s="453"/>
      <c r="BE28" s="453"/>
      <c r="BF28" s="453"/>
      <c r="BG28" s="453"/>
      <c r="BH28" s="453"/>
      <c r="BI28" s="453"/>
      <c r="BJ28" s="453"/>
      <c r="BK28" s="453"/>
      <c r="BL28" s="453"/>
      <c r="BM28" s="453"/>
      <c r="BN28" s="453"/>
      <c r="BO28" s="453"/>
      <c r="BP28" s="453"/>
      <c r="BQ28" s="453"/>
      <c r="BR28" s="453"/>
    </row>
    <row r="29" spans="2:71" s="77" customFormat="1" ht="11.25" customHeight="1">
      <c r="B29" s="329"/>
      <c r="C29" s="448" t="s">
        <v>470</v>
      </c>
      <c r="D29" s="449"/>
      <c r="E29" s="449"/>
      <c r="F29" s="449"/>
      <c r="G29" s="449"/>
      <c r="H29" s="449"/>
      <c r="I29" s="449"/>
      <c r="J29" s="330"/>
      <c r="K29" s="358">
        <v>2894</v>
      </c>
      <c r="L29" s="357"/>
      <c r="M29" s="357"/>
      <c r="N29" s="357"/>
      <c r="O29" s="357"/>
      <c r="P29" s="357">
        <v>1519</v>
      </c>
      <c r="Q29" s="357"/>
      <c r="R29" s="357"/>
      <c r="S29" s="357"/>
      <c r="T29" s="357"/>
      <c r="U29" s="357">
        <v>1375</v>
      </c>
      <c r="V29" s="357"/>
      <c r="W29" s="357"/>
      <c r="X29" s="357"/>
      <c r="Y29" s="357"/>
      <c r="Z29" s="357">
        <v>2939</v>
      </c>
      <c r="AA29" s="357"/>
      <c r="AB29" s="357"/>
      <c r="AC29" s="357"/>
      <c r="AD29" s="357"/>
      <c r="AE29" s="357">
        <v>1546</v>
      </c>
      <c r="AF29" s="357"/>
      <c r="AG29" s="357"/>
      <c r="AH29" s="357"/>
      <c r="AI29" s="357"/>
      <c r="AJ29" s="357">
        <v>1393</v>
      </c>
      <c r="AK29" s="357"/>
      <c r="AL29" s="357"/>
      <c r="AM29" s="357"/>
      <c r="AN29" s="357"/>
      <c r="AO29" s="359">
        <v>19</v>
      </c>
      <c r="AP29" s="359"/>
      <c r="AQ29" s="359"/>
      <c r="AR29" s="359"/>
      <c r="AS29" s="359"/>
      <c r="AT29" s="359">
        <v>12</v>
      </c>
      <c r="AU29" s="359"/>
      <c r="AV29" s="359"/>
      <c r="AW29" s="359"/>
      <c r="AX29" s="359"/>
      <c r="AY29" s="359">
        <v>7</v>
      </c>
      <c r="AZ29" s="359"/>
      <c r="BA29" s="359"/>
      <c r="BB29" s="359"/>
      <c r="BC29" s="359"/>
      <c r="BD29" s="453">
        <v>389</v>
      </c>
      <c r="BE29" s="453"/>
      <c r="BF29" s="453"/>
      <c r="BG29" s="453"/>
      <c r="BH29" s="453"/>
      <c r="BI29" s="453"/>
      <c r="BJ29" s="453"/>
      <c r="BK29" s="453">
        <v>137</v>
      </c>
      <c r="BL29" s="453"/>
      <c r="BM29" s="453"/>
      <c r="BN29" s="453"/>
      <c r="BO29" s="453"/>
      <c r="BP29" s="453"/>
      <c r="BQ29" s="453"/>
      <c r="BR29" s="453"/>
      <c r="BS29" s="241"/>
    </row>
    <row r="30" spans="2:71" s="77" customFormat="1" ht="11.25" customHeight="1">
      <c r="B30" s="329"/>
      <c r="C30" s="448" t="s">
        <v>471</v>
      </c>
      <c r="D30" s="449"/>
      <c r="E30" s="449"/>
      <c r="F30" s="449"/>
      <c r="G30" s="449"/>
      <c r="H30" s="449"/>
      <c r="I30" s="449"/>
      <c r="J30" s="330"/>
      <c r="K30" s="358">
        <v>3238</v>
      </c>
      <c r="L30" s="357"/>
      <c r="M30" s="357"/>
      <c r="N30" s="357"/>
      <c r="O30" s="357"/>
      <c r="P30" s="357">
        <v>1722</v>
      </c>
      <c r="Q30" s="357"/>
      <c r="R30" s="357"/>
      <c r="S30" s="357"/>
      <c r="T30" s="357"/>
      <c r="U30" s="357">
        <v>1516</v>
      </c>
      <c r="V30" s="357"/>
      <c r="W30" s="357"/>
      <c r="X30" s="357"/>
      <c r="Y30" s="357"/>
      <c r="Z30" s="357">
        <v>3206</v>
      </c>
      <c r="AA30" s="357"/>
      <c r="AB30" s="357"/>
      <c r="AC30" s="357"/>
      <c r="AD30" s="357"/>
      <c r="AE30" s="357">
        <v>1728</v>
      </c>
      <c r="AF30" s="357"/>
      <c r="AG30" s="357"/>
      <c r="AH30" s="357"/>
      <c r="AI30" s="357"/>
      <c r="AJ30" s="357">
        <v>1478</v>
      </c>
      <c r="AK30" s="357"/>
      <c r="AL30" s="357"/>
      <c r="AM30" s="357"/>
      <c r="AN30" s="357"/>
      <c r="AO30" s="359">
        <v>35</v>
      </c>
      <c r="AP30" s="359"/>
      <c r="AQ30" s="359"/>
      <c r="AR30" s="359"/>
      <c r="AS30" s="359"/>
      <c r="AT30" s="359">
        <v>30</v>
      </c>
      <c r="AU30" s="359"/>
      <c r="AV30" s="359"/>
      <c r="AW30" s="359"/>
      <c r="AX30" s="359"/>
      <c r="AY30" s="359">
        <v>5</v>
      </c>
      <c r="AZ30" s="359"/>
      <c r="BA30" s="359"/>
      <c r="BB30" s="359"/>
      <c r="BC30" s="359"/>
      <c r="BD30" s="453">
        <v>317</v>
      </c>
      <c r="BE30" s="453"/>
      <c r="BF30" s="453"/>
      <c r="BG30" s="453"/>
      <c r="BH30" s="453"/>
      <c r="BI30" s="453"/>
      <c r="BJ30" s="453"/>
      <c r="BK30" s="453">
        <v>129</v>
      </c>
      <c r="BL30" s="453"/>
      <c r="BM30" s="453"/>
      <c r="BN30" s="453"/>
      <c r="BO30" s="453"/>
      <c r="BP30" s="453"/>
      <c r="BQ30" s="453"/>
      <c r="BR30" s="453"/>
      <c r="BS30" s="241"/>
    </row>
    <row r="31" spans="2:71" s="77" customFormat="1" ht="11.25" customHeight="1">
      <c r="B31" s="329"/>
      <c r="C31" s="448" t="s">
        <v>472</v>
      </c>
      <c r="D31" s="449"/>
      <c r="E31" s="449"/>
      <c r="F31" s="449"/>
      <c r="G31" s="449"/>
      <c r="H31" s="449"/>
      <c r="I31" s="449"/>
      <c r="J31" s="330"/>
      <c r="K31" s="358">
        <v>2904</v>
      </c>
      <c r="L31" s="357"/>
      <c r="M31" s="357"/>
      <c r="N31" s="357"/>
      <c r="O31" s="357"/>
      <c r="P31" s="357">
        <v>1525</v>
      </c>
      <c r="Q31" s="357"/>
      <c r="R31" s="357"/>
      <c r="S31" s="357"/>
      <c r="T31" s="357"/>
      <c r="U31" s="357">
        <v>1379</v>
      </c>
      <c r="V31" s="357"/>
      <c r="W31" s="357"/>
      <c r="X31" s="357"/>
      <c r="Y31" s="357"/>
      <c r="Z31" s="357">
        <v>2967</v>
      </c>
      <c r="AA31" s="357"/>
      <c r="AB31" s="357"/>
      <c r="AC31" s="357"/>
      <c r="AD31" s="357"/>
      <c r="AE31" s="357">
        <v>1593</v>
      </c>
      <c r="AF31" s="357"/>
      <c r="AG31" s="357"/>
      <c r="AH31" s="357"/>
      <c r="AI31" s="357"/>
      <c r="AJ31" s="357">
        <v>1374</v>
      </c>
      <c r="AK31" s="357"/>
      <c r="AL31" s="357"/>
      <c r="AM31" s="357"/>
      <c r="AN31" s="357"/>
      <c r="AO31" s="359">
        <v>-14</v>
      </c>
      <c r="AP31" s="359"/>
      <c r="AQ31" s="359"/>
      <c r="AR31" s="359"/>
      <c r="AS31" s="359"/>
      <c r="AT31" s="359">
        <v>1</v>
      </c>
      <c r="AU31" s="359"/>
      <c r="AV31" s="359"/>
      <c r="AW31" s="359"/>
      <c r="AX31" s="359"/>
      <c r="AY31" s="359">
        <v>-15</v>
      </c>
      <c r="AZ31" s="359"/>
      <c r="BA31" s="359"/>
      <c r="BB31" s="359"/>
      <c r="BC31" s="359"/>
      <c r="BD31" s="453">
        <v>269</v>
      </c>
      <c r="BE31" s="453"/>
      <c r="BF31" s="453"/>
      <c r="BG31" s="453"/>
      <c r="BH31" s="453"/>
      <c r="BI31" s="453"/>
      <c r="BJ31" s="453"/>
      <c r="BK31" s="453">
        <v>112</v>
      </c>
      <c r="BL31" s="453"/>
      <c r="BM31" s="453"/>
      <c r="BN31" s="453"/>
      <c r="BO31" s="453"/>
      <c r="BP31" s="453"/>
      <c r="BQ31" s="453"/>
      <c r="BR31" s="453"/>
      <c r="BS31" s="241"/>
    </row>
    <row r="32" spans="2:71" s="77" customFormat="1" ht="11.25" customHeight="1">
      <c r="B32" s="329"/>
      <c r="C32" s="448" t="s">
        <v>473</v>
      </c>
      <c r="D32" s="449"/>
      <c r="E32" s="449"/>
      <c r="F32" s="449"/>
      <c r="G32" s="449"/>
      <c r="H32" s="449"/>
      <c r="I32" s="449"/>
      <c r="J32" s="330"/>
      <c r="K32" s="358">
        <v>3134</v>
      </c>
      <c r="L32" s="357"/>
      <c r="M32" s="357"/>
      <c r="N32" s="357"/>
      <c r="O32" s="357"/>
      <c r="P32" s="357">
        <v>1630</v>
      </c>
      <c r="Q32" s="357"/>
      <c r="R32" s="357"/>
      <c r="S32" s="357"/>
      <c r="T32" s="357"/>
      <c r="U32" s="357">
        <v>1504</v>
      </c>
      <c r="V32" s="357"/>
      <c r="W32" s="357"/>
      <c r="X32" s="357"/>
      <c r="Y32" s="357"/>
      <c r="Z32" s="357">
        <v>2917</v>
      </c>
      <c r="AA32" s="357"/>
      <c r="AB32" s="357"/>
      <c r="AC32" s="357"/>
      <c r="AD32" s="357"/>
      <c r="AE32" s="357">
        <v>1538</v>
      </c>
      <c r="AF32" s="357"/>
      <c r="AG32" s="357"/>
      <c r="AH32" s="357"/>
      <c r="AI32" s="357"/>
      <c r="AJ32" s="357">
        <v>1379</v>
      </c>
      <c r="AK32" s="357"/>
      <c r="AL32" s="357"/>
      <c r="AM32" s="357"/>
      <c r="AN32" s="357"/>
      <c r="AO32" s="359">
        <v>-3</v>
      </c>
      <c r="AP32" s="359"/>
      <c r="AQ32" s="359"/>
      <c r="AR32" s="359"/>
      <c r="AS32" s="359"/>
      <c r="AT32" s="359">
        <v>1</v>
      </c>
      <c r="AU32" s="359"/>
      <c r="AV32" s="359"/>
      <c r="AW32" s="359"/>
      <c r="AX32" s="359"/>
      <c r="AY32" s="359">
        <v>-4</v>
      </c>
      <c r="AZ32" s="359"/>
      <c r="BA32" s="359"/>
      <c r="BB32" s="359"/>
      <c r="BC32" s="359"/>
      <c r="BD32" s="453">
        <v>371</v>
      </c>
      <c r="BE32" s="453"/>
      <c r="BF32" s="453"/>
      <c r="BG32" s="453"/>
      <c r="BH32" s="453"/>
      <c r="BI32" s="453"/>
      <c r="BJ32" s="453"/>
      <c r="BK32" s="453">
        <v>142</v>
      </c>
      <c r="BL32" s="453"/>
      <c r="BM32" s="453"/>
      <c r="BN32" s="453"/>
      <c r="BO32" s="453"/>
      <c r="BP32" s="453"/>
      <c r="BQ32" s="453"/>
      <c r="BR32" s="453"/>
      <c r="BS32" s="241"/>
    </row>
    <row r="33" spans="2:71" s="77" customFormat="1" ht="11.25" customHeight="1">
      <c r="B33" s="329"/>
      <c r="C33" s="448" t="s">
        <v>474</v>
      </c>
      <c r="D33" s="449"/>
      <c r="E33" s="449"/>
      <c r="F33" s="449"/>
      <c r="G33" s="449"/>
      <c r="H33" s="449"/>
      <c r="I33" s="449"/>
      <c r="J33" s="330"/>
      <c r="K33" s="358">
        <v>2942</v>
      </c>
      <c r="L33" s="357"/>
      <c r="M33" s="357"/>
      <c r="N33" s="357"/>
      <c r="O33" s="357"/>
      <c r="P33" s="357">
        <v>1554</v>
      </c>
      <c r="Q33" s="357"/>
      <c r="R33" s="357"/>
      <c r="S33" s="357"/>
      <c r="T33" s="357"/>
      <c r="U33" s="357">
        <v>1388</v>
      </c>
      <c r="V33" s="357"/>
      <c r="W33" s="357"/>
      <c r="X33" s="357"/>
      <c r="Y33" s="357"/>
      <c r="Z33" s="357">
        <v>2835</v>
      </c>
      <c r="AA33" s="357"/>
      <c r="AB33" s="357"/>
      <c r="AC33" s="357"/>
      <c r="AD33" s="357"/>
      <c r="AE33" s="357">
        <v>1481</v>
      </c>
      <c r="AF33" s="357"/>
      <c r="AG33" s="357"/>
      <c r="AH33" s="357"/>
      <c r="AI33" s="357"/>
      <c r="AJ33" s="357">
        <v>1354</v>
      </c>
      <c r="AK33" s="357"/>
      <c r="AL33" s="357"/>
      <c r="AM33" s="357"/>
      <c r="AN33" s="357"/>
      <c r="AO33" s="359">
        <v>18</v>
      </c>
      <c r="AP33" s="359"/>
      <c r="AQ33" s="359"/>
      <c r="AR33" s="359"/>
      <c r="AS33" s="359"/>
      <c r="AT33" s="359">
        <v>-8</v>
      </c>
      <c r="AU33" s="359"/>
      <c r="AV33" s="359"/>
      <c r="AW33" s="359"/>
      <c r="AX33" s="359"/>
      <c r="AY33" s="359">
        <v>26</v>
      </c>
      <c r="AZ33" s="359"/>
      <c r="BA33" s="359"/>
      <c r="BB33" s="359"/>
      <c r="BC33" s="359"/>
      <c r="BD33" s="453">
        <v>434</v>
      </c>
      <c r="BE33" s="453"/>
      <c r="BF33" s="453"/>
      <c r="BG33" s="453"/>
      <c r="BH33" s="453"/>
      <c r="BI33" s="453"/>
      <c r="BJ33" s="453"/>
      <c r="BK33" s="453">
        <v>121</v>
      </c>
      <c r="BL33" s="453"/>
      <c r="BM33" s="453"/>
      <c r="BN33" s="453"/>
      <c r="BO33" s="453"/>
      <c r="BP33" s="453"/>
      <c r="BQ33" s="453"/>
      <c r="BR33" s="453"/>
      <c r="BS33" s="241"/>
    </row>
    <row r="34" spans="2:71" s="77" customFormat="1" ht="11.25" customHeight="1">
      <c r="B34" s="329"/>
      <c r="C34" s="448" t="s">
        <v>475</v>
      </c>
      <c r="D34" s="449"/>
      <c r="E34" s="449"/>
      <c r="F34" s="449"/>
      <c r="G34" s="449"/>
      <c r="H34" s="449"/>
      <c r="I34" s="449"/>
      <c r="J34" s="330"/>
      <c r="K34" s="358">
        <v>2863</v>
      </c>
      <c r="L34" s="357"/>
      <c r="M34" s="357"/>
      <c r="N34" s="357"/>
      <c r="O34" s="357"/>
      <c r="P34" s="357">
        <v>1450</v>
      </c>
      <c r="Q34" s="357"/>
      <c r="R34" s="357"/>
      <c r="S34" s="357"/>
      <c r="T34" s="357"/>
      <c r="U34" s="357">
        <v>1413</v>
      </c>
      <c r="V34" s="357"/>
      <c r="W34" s="357"/>
      <c r="X34" s="357"/>
      <c r="Y34" s="357"/>
      <c r="Z34" s="357">
        <v>2925</v>
      </c>
      <c r="AA34" s="357"/>
      <c r="AB34" s="357"/>
      <c r="AC34" s="357"/>
      <c r="AD34" s="357"/>
      <c r="AE34" s="357">
        <v>1531</v>
      </c>
      <c r="AF34" s="357"/>
      <c r="AG34" s="357"/>
      <c r="AH34" s="357"/>
      <c r="AI34" s="357"/>
      <c r="AJ34" s="357">
        <v>1394</v>
      </c>
      <c r="AK34" s="357"/>
      <c r="AL34" s="357"/>
      <c r="AM34" s="357"/>
      <c r="AN34" s="357"/>
      <c r="AO34" s="359">
        <v>-15</v>
      </c>
      <c r="AP34" s="359"/>
      <c r="AQ34" s="359"/>
      <c r="AR34" s="359"/>
      <c r="AS34" s="359"/>
      <c r="AT34" s="359">
        <v>-4</v>
      </c>
      <c r="AU34" s="359"/>
      <c r="AV34" s="359"/>
      <c r="AW34" s="359"/>
      <c r="AX34" s="359"/>
      <c r="AY34" s="359">
        <v>-11</v>
      </c>
      <c r="AZ34" s="359"/>
      <c r="BA34" s="359"/>
      <c r="BB34" s="359"/>
      <c r="BC34" s="359"/>
      <c r="BD34" s="453">
        <v>387</v>
      </c>
      <c r="BE34" s="453"/>
      <c r="BF34" s="453"/>
      <c r="BG34" s="453"/>
      <c r="BH34" s="453"/>
      <c r="BI34" s="453"/>
      <c r="BJ34" s="453"/>
      <c r="BK34" s="453">
        <v>133</v>
      </c>
      <c r="BL34" s="453"/>
      <c r="BM34" s="453"/>
      <c r="BN34" s="453"/>
      <c r="BO34" s="453"/>
      <c r="BP34" s="453"/>
      <c r="BQ34" s="453"/>
      <c r="BR34" s="453"/>
      <c r="BS34" s="241"/>
    </row>
    <row r="35" spans="2:71" ht="7.5" customHeight="1">
      <c r="B35" s="72"/>
      <c r="C35" s="72"/>
      <c r="D35" s="72"/>
      <c r="E35" s="72"/>
      <c r="F35" s="72"/>
      <c r="G35" s="72"/>
      <c r="H35" s="72"/>
      <c r="I35" s="72"/>
      <c r="J35" s="89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</row>
    <row r="36" spans="2:71" ht="15.75" customHeight="1">
      <c r="B36" s="471" t="s">
        <v>314</v>
      </c>
      <c r="C36" s="393"/>
      <c r="D36" s="393"/>
      <c r="E36" s="393"/>
      <c r="F36" s="393"/>
      <c r="G36" s="393"/>
      <c r="H36" s="393"/>
      <c r="I36" s="393"/>
      <c r="J36" s="393"/>
      <c r="K36" s="374" t="s">
        <v>315</v>
      </c>
      <c r="L36" s="374"/>
      <c r="M36" s="374"/>
      <c r="N36" s="374"/>
      <c r="O36" s="374"/>
      <c r="P36" s="374"/>
      <c r="Q36" s="374"/>
      <c r="R36" s="374"/>
      <c r="S36" s="374"/>
      <c r="T36" s="374"/>
      <c r="U36" s="374"/>
      <c r="V36" s="374"/>
      <c r="W36" s="374"/>
      <c r="X36" s="374"/>
      <c r="Y36" s="374"/>
      <c r="Z36" s="374" t="s">
        <v>316</v>
      </c>
      <c r="AA36" s="374"/>
      <c r="AB36" s="374"/>
      <c r="AC36" s="374"/>
      <c r="AD36" s="374"/>
      <c r="AE36" s="374"/>
      <c r="AF36" s="374"/>
      <c r="AG36" s="374"/>
      <c r="AH36" s="374"/>
      <c r="AI36" s="374"/>
      <c r="AJ36" s="374"/>
      <c r="AK36" s="374"/>
      <c r="AL36" s="374"/>
      <c r="AM36" s="374"/>
      <c r="AN36" s="374"/>
      <c r="AO36" s="374" t="s">
        <v>317</v>
      </c>
      <c r="AP36" s="374"/>
      <c r="AQ36" s="374"/>
      <c r="AR36" s="374"/>
      <c r="AS36" s="374"/>
      <c r="AT36" s="374"/>
      <c r="AU36" s="374"/>
      <c r="AV36" s="374"/>
      <c r="AW36" s="374"/>
      <c r="AX36" s="374"/>
      <c r="AY36" s="374"/>
      <c r="AZ36" s="374"/>
      <c r="BA36" s="374"/>
      <c r="BB36" s="374"/>
      <c r="BC36" s="374"/>
      <c r="BD36" s="374" t="s">
        <v>318</v>
      </c>
      <c r="BE36" s="374"/>
      <c r="BF36" s="374"/>
      <c r="BG36" s="374"/>
      <c r="BH36" s="374"/>
      <c r="BI36" s="374"/>
      <c r="BJ36" s="374"/>
      <c r="BK36" s="374"/>
      <c r="BL36" s="374"/>
      <c r="BM36" s="374"/>
      <c r="BN36" s="374"/>
      <c r="BO36" s="374"/>
      <c r="BP36" s="374"/>
      <c r="BQ36" s="374"/>
      <c r="BR36" s="472"/>
      <c r="BS36" s="73"/>
    </row>
    <row r="37" spans="2:71" ht="15.75" customHeight="1">
      <c r="B37" s="377"/>
      <c r="C37" s="394"/>
      <c r="D37" s="394"/>
      <c r="E37" s="394"/>
      <c r="F37" s="394"/>
      <c r="G37" s="394"/>
      <c r="H37" s="394"/>
      <c r="I37" s="394"/>
      <c r="J37" s="394"/>
      <c r="K37" s="461" t="s">
        <v>12</v>
      </c>
      <c r="L37" s="461"/>
      <c r="M37" s="461"/>
      <c r="N37" s="461"/>
      <c r="O37" s="461"/>
      <c r="P37" s="466" t="s">
        <v>97</v>
      </c>
      <c r="Q37" s="466"/>
      <c r="R37" s="466"/>
      <c r="S37" s="466"/>
      <c r="T37" s="466"/>
      <c r="U37" s="466" t="s">
        <v>98</v>
      </c>
      <c r="V37" s="466"/>
      <c r="W37" s="466"/>
      <c r="X37" s="466"/>
      <c r="Y37" s="466"/>
      <c r="Z37" s="394" t="s">
        <v>12</v>
      </c>
      <c r="AA37" s="394"/>
      <c r="AB37" s="394"/>
      <c r="AC37" s="394"/>
      <c r="AD37" s="394"/>
      <c r="AE37" s="454" t="s">
        <v>97</v>
      </c>
      <c r="AF37" s="454"/>
      <c r="AG37" s="454"/>
      <c r="AH37" s="454"/>
      <c r="AI37" s="454"/>
      <c r="AJ37" s="454" t="s">
        <v>98</v>
      </c>
      <c r="AK37" s="454"/>
      <c r="AL37" s="454"/>
      <c r="AM37" s="454"/>
      <c r="AN37" s="454"/>
      <c r="AO37" s="394" t="s">
        <v>12</v>
      </c>
      <c r="AP37" s="394"/>
      <c r="AQ37" s="394"/>
      <c r="AR37" s="394"/>
      <c r="AS37" s="394"/>
      <c r="AT37" s="454" t="s">
        <v>97</v>
      </c>
      <c r="AU37" s="454"/>
      <c r="AV37" s="454"/>
      <c r="AW37" s="454"/>
      <c r="AX37" s="454"/>
      <c r="AY37" s="454" t="s">
        <v>98</v>
      </c>
      <c r="AZ37" s="454"/>
      <c r="BA37" s="454"/>
      <c r="BB37" s="454"/>
      <c r="BC37" s="454"/>
      <c r="BD37" s="394" t="s">
        <v>12</v>
      </c>
      <c r="BE37" s="394"/>
      <c r="BF37" s="394"/>
      <c r="BG37" s="394"/>
      <c r="BH37" s="394"/>
      <c r="BI37" s="455" t="s">
        <v>97</v>
      </c>
      <c r="BJ37" s="455"/>
      <c r="BK37" s="455"/>
      <c r="BL37" s="455"/>
      <c r="BM37" s="455"/>
      <c r="BN37" s="454" t="s">
        <v>98</v>
      </c>
      <c r="BO37" s="454"/>
      <c r="BP37" s="454"/>
      <c r="BQ37" s="454"/>
      <c r="BR37" s="467"/>
      <c r="BS37" s="108"/>
    </row>
    <row r="38" spans="2:25" ht="7.5" customHeight="1">
      <c r="B38" s="72"/>
      <c r="C38" s="72"/>
      <c r="D38" s="72"/>
      <c r="E38" s="72"/>
      <c r="F38" s="72"/>
      <c r="G38" s="72"/>
      <c r="H38" s="72"/>
      <c r="I38" s="72"/>
      <c r="J38" s="72"/>
      <c r="K38" s="208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</row>
    <row r="39" spans="2:71" ht="11.25" customHeight="1">
      <c r="B39" s="72"/>
      <c r="C39" s="450" t="s">
        <v>304</v>
      </c>
      <c r="D39" s="451"/>
      <c r="E39" s="451"/>
      <c r="F39" s="451"/>
      <c r="G39" s="451"/>
      <c r="H39" s="451"/>
      <c r="I39" s="451"/>
      <c r="J39" s="72"/>
      <c r="K39" s="464">
        <f>SUM(P39:Y39)</f>
        <v>5938</v>
      </c>
      <c r="L39" s="465"/>
      <c r="M39" s="465"/>
      <c r="N39" s="465"/>
      <c r="O39" s="465"/>
      <c r="P39" s="463">
        <v>3009</v>
      </c>
      <c r="Q39" s="463"/>
      <c r="R39" s="463"/>
      <c r="S39" s="463"/>
      <c r="T39" s="463"/>
      <c r="U39" s="463">
        <v>2929</v>
      </c>
      <c r="V39" s="463"/>
      <c r="W39" s="463"/>
      <c r="X39" s="463"/>
      <c r="Y39" s="463"/>
      <c r="Z39" s="362">
        <f>SUM(AE39:AN39)</f>
        <v>5848</v>
      </c>
      <c r="AA39" s="362"/>
      <c r="AB39" s="362"/>
      <c r="AC39" s="362"/>
      <c r="AD39" s="362"/>
      <c r="AE39" s="361">
        <v>2977</v>
      </c>
      <c r="AF39" s="361"/>
      <c r="AG39" s="361"/>
      <c r="AH39" s="361"/>
      <c r="AI39" s="361"/>
      <c r="AJ39" s="361">
        <v>2871</v>
      </c>
      <c r="AK39" s="361"/>
      <c r="AL39" s="361"/>
      <c r="AM39" s="361"/>
      <c r="AN39" s="361"/>
      <c r="AO39" s="362">
        <f>SUM(AT39:BC39)</f>
        <v>3598</v>
      </c>
      <c r="AP39" s="362"/>
      <c r="AQ39" s="362"/>
      <c r="AR39" s="362"/>
      <c r="AS39" s="362"/>
      <c r="AT39" s="361">
        <v>2026</v>
      </c>
      <c r="AU39" s="361"/>
      <c r="AV39" s="361"/>
      <c r="AW39" s="361"/>
      <c r="AX39" s="361"/>
      <c r="AY39" s="361">
        <v>1572</v>
      </c>
      <c r="AZ39" s="361"/>
      <c r="BA39" s="361"/>
      <c r="BB39" s="361"/>
      <c r="BC39" s="361"/>
      <c r="BD39" s="362">
        <f>SUM(BI39:BR39)</f>
        <v>3588</v>
      </c>
      <c r="BE39" s="362"/>
      <c r="BF39" s="362"/>
      <c r="BG39" s="362"/>
      <c r="BH39" s="362"/>
      <c r="BI39" s="361">
        <v>2035</v>
      </c>
      <c r="BJ39" s="361"/>
      <c r="BK39" s="361"/>
      <c r="BL39" s="361"/>
      <c r="BM39" s="361"/>
      <c r="BN39" s="361">
        <v>1553</v>
      </c>
      <c r="BO39" s="361"/>
      <c r="BP39" s="361"/>
      <c r="BQ39" s="361"/>
      <c r="BR39" s="361"/>
      <c r="BS39" s="245"/>
    </row>
    <row r="40" spans="2:71" ht="11.25" customHeight="1">
      <c r="B40" s="72"/>
      <c r="C40" s="450" t="s">
        <v>305</v>
      </c>
      <c r="D40" s="451"/>
      <c r="E40" s="451"/>
      <c r="F40" s="451"/>
      <c r="G40" s="451"/>
      <c r="H40" s="451"/>
      <c r="I40" s="451"/>
      <c r="J40" s="72"/>
      <c r="K40" s="464">
        <f>SUM(P40:Y40)</f>
        <v>5938</v>
      </c>
      <c r="L40" s="465"/>
      <c r="M40" s="465"/>
      <c r="N40" s="465"/>
      <c r="O40" s="465"/>
      <c r="P40" s="463">
        <v>3035</v>
      </c>
      <c r="Q40" s="463"/>
      <c r="R40" s="463"/>
      <c r="S40" s="463"/>
      <c r="T40" s="463"/>
      <c r="U40" s="463">
        <v>2903</v>
      </c>
      <c r="V40" s="463"/>
      <c r="W40" s="463"/>
      <c r="X40" s="463"/>
      <c r="Y40" s="463"/>
      <c r="Z40" s="362">
        <f>SUM(AE40:AN40)</f>
        <v>5914</v>
      </c>
      <c r="AA40" s="362"/>
      <c r="AB40" s="362"/>
      <c r="AC40" s="362"/>
      <c r="AD40" s="362"/>
      <c r="AE40" s="361">
        <v>3017</v>
      </c>
      <c r="AF40" s="361"/>
      <c r="AG40" s="361"/>
      <c r="AH40" s="361"/>
      <c r="AI40" s="361"/>
      <c r="AJ40" s="361">
        <v>2897</v>
      </c>
      <c r="AK40" s="361"/>
      <c r="AL40" s="361"/>
      <c r="AM40" s="361"/>
      <c r="AN40" s="361"/>
      <c r="AO40" s="362">
        <f>SUM(AT40:BC40)</f>
        <v>3731</v>
      </c>
      <c r="AP40" s="362"/>
      <c r="AQ40" s="362"/>
      <c r="AR40" s="362"/>
      <c r="AS40" s="362"/>
      <c r="AT40" s="361">
        <v>2072</v>
      </c>
      <c r="AU40" s="361"/>
      <c r="AV40" s="361"/>
      <c r="AW40" s="361"/>
      <c r="AX40" s="361"/>
      <c r="AY40" s="361">
        <v>1659</v>
      </c>
      <c r="AZ40" s="361"/>
      <c r="BA40" s="361"/>
      <c r="BB40" s="361"/>
      <c r="BC40" s="361"/>
      <c r="BD40" s="362">
        <f>SUM(BI40:BR40)</f>
        <v>3712</v>
      </c>
      <c r="BE40" s="362"/>
      <c r="BF40" s="362"/>
      <c r="BG40" s="362"/>
      <c r="BH40" s="362"/>
      <c r="BI40" s="361">
        <v>2080</v>
      </c>
      <c r="BJ40" s="361"/>
      <c r="BK40" s="361"/>
      <c r="BL40" s="361"/>
      <c r="BM40" s="361"/>
      <c r="BN40" s="361">
        <v>1632</v>
      </c>
      <c r="BO40" s="361"/>
      <c r="BP40" s="361"/>
      <c r="BQ40" s="361"/>
      <c r="BR40" s="361"/>
      <c r="BS40" s="245"/>
    </row>
    <row r="41" spans="2:71" ht="11.25" customHeight="1">
      <c r="B41" s="72"/>
      <c r="C41" s="450" t="s">
        <v>306</v>
      </c>
      <c r="D41" s="451"/>
      <c r="E41" s="451"/>
      <c r="F41" s="451"/>
      <c r="G41" s="451"/>
      <c r="H41" s="451"/>
      <c r="I41" s="451"/>
      <c r="J41" s="72"/>
      <c r="K41" s="464">
        <f>SUM(P41:Y41)</f>
        <v>6002</v>
      </c>
      <c r="L41" s="465"/>
      <c r="M41" s="465"/>
      <c r="N41" s="465"/>
      <c r="O41" s="465"/>
      <c r="P41" s="463">
        <v>3092</v>
      </c>
      <c r="Q41" s="463"/>
      <c r="R41" s="463"/>
      <c r="S41" s="463"/>
      <c r="T41" s="463"/>
      <c r="U41" s="463">
        <v>2910</v>
      </c>
      <c r="V41" s="463"/>
      <c r="W41" s="463"/>
      <c r="X41" s="463"/>
      <c r="Y41" s="463"/>
      <c r="Z41" s="362">
        <f>SUM(AE41:AN41)</f>
        <v>5970</v>
      </c>
      <c r="AA41" s="362"/>
      <c r="AB41" s="362"/>
      <c r="AC41" s="362"/>
      <c r="AD41" s="362"/>
      <c r="AE41" s="361">
        <v>3072</v>
      </c>
      <c r="AF41" s="361"/>
      <c r="AG41" s="361"/>
      <c r="AH41" s="361"/>
      <c r="AI41" s="361"/>
      <c r="AJ41" s="361">
        <v>2898</v>
      </c>
      <c r="AK41" s="361"/>
      <c r="AL41" s="361"/>
      <c r="AM41" s="361"/>
      <c r="AN41" s="361"/>
      <c r="AO41" s="362">
        <f>SUM(AT41:BC41)</f>
        <v>3803</v>
      </c>
      <c r="AP41" s="362"/>
      <c r="AQ41" s="362"/>
      <c r="AR41" s="362"/>
      <c r="AS41" s="362"/>
      <c r="AT41" s="361">
        <v>2170</v>
      </c>
      <c r="AU41" s="361"/>
      <c r="AV41" s="361"/>
      <c r="AW41" s="361"/>
      <c r="AX41" s="361"/>
      <c r="AY41" s="361">
        <v>1633</v>
      </c>
      <c r="AZ41" s="361"/>
      <c r="BA41" s="361"/>
      <c r="BB41" s="361"/>
      <c r="BC41" s="361"/>
      <c r="BD41" s="362">
        <f>SUM(BI41:BR41)</f>
        <v>3824</v>
      </c>
      <c r="BE41" s="362"/>
      <c r="BF41" s="362"/>
      <c r="BG41" s="362"/>
      <c r="BH41" s="362"/>
      <c r="BI41" s="361">
        <v>2192</v>
      </c>
      <c r="BJ41" s="361"/>
      <c r="BK41" s="361"/>
      <c r="BL41" s="361"/>
      <c r="BM41" s="361"/>
      <c r="BN41" s="361">
        <v>1632</v>
      </c>
      <c r="BO41" s="361"/>
      <c r="BP41" s="361"/>
      <c r="BQ41" s="361"/>
      <c r="BR41" s="361"/>
      <c r="BS41" s="245"/>
    </row>
    <row r="42" spans="2:71" ht="11.25" customHeight="1">
      <c r="B42" s="72"/>
      <c r="C42" s="450" t="s">
        <v>307</v>
      </c>
      <c r="D42" s="451"/>
      <c r="E42" s="451"/>
      <c r="F42" s="451"/>
      <c r="G42" s="451"/>
      <c r="H42" s="451"/>
      <c r="I42" s="451"/>
      <c r="J42" s="72"/>
      <c r="K42" s="464">
        <f>SUM(P42:Y42)</f>
        <v>6007</v>
      </c>
      <c r="L42" s="465"/>
      <c r="M42" s="465"/>
      <c r="N42" s="465"/>
      <c r="O42" s="465"/>
      <c r="P42" s="463">
        <v>3041</v>
      </c>
      <c r="Q42" s="463"/>
      <c r="R42" s="463"/>
      <c r="S42" s="463"/>
      <c r="T42" s="463"/>
      <c r="U42" s="463">
        <v>2966</v>
      </c>
      <c r="V42" s="463"/>
      <c r="W42" s="463"/>
      <c r="X42" s="463"/>
      <c r="Y42" s="463"/>
      <c r="Z42" s="362">
        <f>SUM(AE42:AN42)</f>
        <v>5957</v>
      </c>
      <c r="AA42" s="362"/>
      <c r="AB42" s="362"/>
      <c r="AC42" s="362"/>
      <c r="AD42" s="362"/>
      <c r="AE42" s="361">
        <v>3030</v>
      </c>
      <c r="AF42" s="361"/>
      <c r="AG42" s="361"/>
      <c r="AH42" s="361"/>
      <c r="AI42" s="361"/>
      <c r="AJ42" s="361">
        <v>2927</v>
      </c>
      <c r="AK42" s="361"/>
      <c r="AL42" s="361"/>
      <c r="AM42" s="361"/>
      <c r="AN42" s="361"/>
      <c r="AO42" s="362">
        <f>SUM(AT42:BC42)</f>
        <v>4172</v>
      </c>
      <c r="AP42" s="362"/>
      <c r="AQ42" s="362"/>
      <c r="AR42" s="362"/>
      <c r="AS42" s="362"/>
      <c r="AT42" s="361">
        <v>2321</v>
      </c>
      <c r="AU42" s="361"/>
      <c r="AV42" s="361"/>
      <c r="AW42" s="361"/>
      <c r="AX42" s="361"/>
      <c r="AY42" s="361">
        <v>1851</v>
      </c>
      <c r="AZ42" s="361"/>
      <c r="BA42" s="361"/>
      <c r="BB42" s="361"/>
      <c r="BC42" s="361"/>
      <c r="BD42" s="362">
        <f>SUM(BI42:BR42)</f>
        <v>4158</v>
      </c>
      <c r="BE42" s="362"/>
      <c r="BF42" s="362"/>
      <c r="BG42" s="362"/>
      <c r="BH42" s="362"/>
      <c r="BI42" s="361">
        <v>2312</v>
      </c>
      <c r="BJ42" s="361"/>
      <c r="BK42" s="361"/>
      <c r="BL42" s="361"/>
      <c r="BM42" s="361"/>
      <c r="BN42" s="361">
        <v>1846</v>
      </c>
      <c r="BO42" s="361"/>
      <c r="BP42" s="361"/>
      <c r="BQ42" s="361"/>
      <c r="BR42" s="361"/>
      <c r="BS42" s="245"/>
    </row>
    <row r="43" spans="2:71" ht="11.25" customHeight="1">
      <c r="B43" s="72"/>
      <c r="C43" s="450" t="s">
        <v>308</v>
      </c>
      <c r="D43" s="451"/>
      <c r="E43" s="451"/>
      <c r="F43" s="451"/>
      <c r="G43" s="451"/>
      <c r="H43" s="451"/>
      <c r="I43" s="451"/>
      <c r="J43" s="72"/>
      <c r="K43" s="464">
        <f>SUM(P43:Y43)</f>
        <v>6145</v>
      </c>
      <c r="L43" s="465"/>
      <c r="M43" s="465"/>
      <c r="N43" s="465"/>
      <c r="O43" s="465"/>
      <c r="P43" s="463">
        <v>3156</v>
      </c>
      <c r="Q43" s="463"/>
      <c r="R43" s="463"/>
      <c r="S43" s="463"/>
      <c r="T43" s="463"/>
      <c r="U43" s="463">
        <v>2989</v>
      </c>
      <c r="V43" s="463"/>
      <c r="W43" s="463"/>
      <c r="X43" s="463"/>
      <c r="Y43" s="463"/>
      <c r="Z43" s="362">
        <v>6102</v>
      </c>
      <c r="AA43" s="362"/>
      <c r="AB43" s="362"/>
      <c r="AC43" s="362"/>
      <c r="AD43" s="362"/>
      <c r="AE43" s="361">
        <v>3144</v>
      </c>
      <c r="AF43" s="361"/>
      <c r="AG43" s="361"/>
      <c r="AH43" s="361"/>
      <c r="AI43" s="361"/>
      <c r="AJ43" s="361">
        <v>2958</v>
      </c>
      <c r="AK43" s="361"/>
      <c r="AL43" s="361"/>
      <c r="AM43" s="361"/>
      <c r="AN43" s="361"/>
      <c r="AO43" s="362">
        <f>SUM(AT43:BC43)</f>
        <v>4044</v>
      </c>
      <c r="AP43" s="362"/>
      <c r="AQ43" s="362"/>
      <c r="AR43" s="362"/>
      <c r="AS43" s="362"/>
      <c r="AT43" s="361">
        <v>2252</v>
      </c>
      <c r="AU43" s="361"/>
      <c r="AV43" s="361"/>
      <c r="AW43" s="361"/>
      <c r="AX43" s="361"/>
      <c r="AY43" s="361">
        <v>1792</v>
      </c>
      <c r="AZ43" s="361"/>
      <c r="BA43" s="361"/>
      <c r="BB43" s="361"/>
      <c r="BC43" s="361"/>
      <c r="BD43" s="362">
        <v>4008</v>
      </c>
      <c r="BE43" s="362"/>
      <c r="BF43" s="362"/>
      <c r="BG43" s="362"/>
      <c r="BH43" s="362"/>
      <c r="BI43" s="361">
        <v>2242</v>
      </c>
      <c r="BJ43" s="361"/>
      <c r="BK43" s="361"/>
      <c r="BL43" s="361"/>
      <c r="BM43" s="361"/>
      <c r="BN43" s="361">
        <v>1766</v>
      </c>
      <c r="BO43" s="361"/>
      <c r="BP43" s="361"/>
      <c r="BQ43" s="361"/>
      <c r="BR43" s="361"/>
      <c r="BS43" s="245"/>
    </row>
    <row r="44" spans="2:71" ht="7.5" customHeight="1">
      <c r="B44" s="72"/>
      <c r="J44" s="72"/>
      <c r="K44" s="216"/>
      <c r="L44" s="220"/>
      <c r="M44" s="220"/>
      <c r="N44" s="220"/>
      <c r="O44" s="220"/>
      <c r="P44" s="244"/>
      <c r="Q44" s="244"/>
      <c r="R44" s="244"/>
      <c r="S44" s="244"/>
      <c r="T44" s="244"/>
      <c r="U44" s="244"/>
      <c r="V44" s="244"/>
      <c r="W44" s="244"/>
      <c r="X44" s="244"/>
      <c r="Y44" s="244"/>
      <c r="Z44" s="24"/>
      <c r="AA44" s="24"/>
      <c r="AB44" s="24"/>
      <c r="AC44" s="24"/>
      <c r="AD44" s="24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24"/>
      <c r="AP44" s="24"/>
      <c r="AQ44" s="24"/>
      <c r="AR44" s="24"/>
      <c r="AS44" s="24"/>
      <c r="AT44" s="111"/>
      <c r="AU44" s="111"/>
      <c r="AV44" s="111"/>
      <c r="AW44" s="111"/>
      <c r="AX44" s="111"/>
      <c r="AY44" s="111"/>
      <c r="AZ44" s="111"/>
      <c r="BA44" s="111"/>
      <c r="BB44" s="111"/>
      <c r="BC44" s="111"/>
      <c r="BD44" s="24"/>
      <c r="BE44" s="24"/>
      <c r="BF44" s="24"/>
      <c r="BG44" s="24"/>
      <c r="BH44" s="24"/>
      <c r="BI44" s="24"/>
      <c r="BJ44" s="111"/>
      <c r="BK44" s="111"/>
      <c r="BL44" s="111"/>
      <c r="BM44" s="111"/>
      <c r="BN44" s="111"/>
      <c r="BO44" s="111"/>
      <c r="BP44" s="111"/>
      <c r="BQ44" s="111"/>
      <c r="BR44" s="111"/>
      <c r="BS44" s="245"/>
    </row>
    <row r="45" spans="2:71" ht="11.25" customHeight="1">
      <c r="B45" s="72"/>
      <c r="C45" s="450" t="s">
        <v>309</v>
      </c>
      <c r="D45" s="451"/>
      <c r="E45" s="451"/>
      <c r="F45" s="451"/>
      <c r="G45" s="451"/>
      <c r="H45" s="451"/>
      <c r="I45" s="451"/>
      <c r="J45" s="72"/>
      <c r="K45" s="464">
        <f>SUM(P45:Y45)</f>
        <v>5989</v>
      </c>
      <c r="L45" s="465"/>
      <c r="M45" s="465"/>
      <c r="N45" s="465"/>
      <c r="O45" s="465"/>
      <c r="P45" s="463">
        <v>3102</v>
      </c>
      <c r="Q45" s="463"/>
      <c r="R45" s="463"/>
      <c r="S45" s="463"/>
      <c r="T45" s="463"/>
      <c r="U45" s="463">
        <v>2887</v>
      </c>
      <c r="V45" s="463"/>
      <c r="W45" s="463"/>
      <c r="X45" s="463"/>
      <c r="Y45" s="463"/>
      <c r="Z45" s="362">
        <v>5939</v>
      </c>
      <c r="AA45" s="362"/>
      <c r="AB45" s="362"/>
      <c r="AC45" s="362"/>
      <c r="AD45" s="362"/>
      <c r="AE45" s="361">
        <v>3060</v>
      </c>
      <c r="AF45" s="361"/>
      <c r="AG45" s="361"/>
      <c r="AH45" s="361"/>
      <c r="AI45" s="361"/>
      <c r="AJ45" s="361">
        <v>2879</v>
      </c>
      <c r="AK45" s="361"/>
      <c r="AL45" s="361"/>
      <c r="AM45" s="361"/>
      <c r="AN45" s="361"/>
      <c r="AO45" s="362">
        <f>SUM(AT45:BC45)</f>
        <v>4059</v>
      </c>
      <c r="AP45" s="362"/>
      <c r="AQ45" s="362"/>
      <c r="AR45" s="362"/>
      <c r="AS45" s="362"/>
      <c r="AT45" s="361">
        <v>2222</v>
      </c>
      <c r="AU45" s="361"/>
      <c r="AV45" s="361"/>
      <c r="AW45" s="361"/>
      <c r="AX45" s="361"/>
      <c r="AY45" s="361">
        <v>1837</v>
      </c>
      <c r="AZ45" s="361"/>
      <c r="BA45" s="361"/>
      <c r="BB45" s="361"/>
      <c r="BC45" s="361"/>
      <c r="BD45" s="362">
        <v>4039</v>
      </c>
      <c r="BE45" s="362"/>
      <c r="BF45" s="362"/>
      <c r="BG45" s="362"/>
      <c r="BH45" s="362"/>
      <c r="BI45" s="362">
        <v>2212</v>
      </c>
      <c r="BJ45" s="362"/>
      <c r="BK45" s="362"/>
      <c r="BL45" s="362"/>
      <c r="BM45" s="362"/>
      <c r="BN45" s="361">
        <v>1827</v>
      </c>
      <c r="BO45" s="361"/>
      <c r="BP45" s="361"/>
      <c r="BQ45" s="361"/>
      <c r="BR45" s="361"/>
      <c r="BS45" s="245"/>
    </row>
    <row r="46" spans="2:71" ht="11.25" customHeight="1">
      <c r="B46" s="72"/>
      <c r="C46" s="450" t="s">
        <v>310</v>
      </c>
      <c r="D46" s="451"/>
      <c r="E46" s="451"/>
      <c r="F46" s="451"/>
      <c r="G46" s="451"/>
      <c r="H46" s="451"/>
      <c r="I46" s="451"/>
      <c r="J46" s="72"/>
      <c r="K46" s="464">
        <f>SUM(P46:Y46)</f>
        <v>6053</v>
      </c>
      <c r="L46" s="465"/>
      <c r="M46" s="465"/>
      <c r="N46" s="465"/>
      <c r="O46" s="465"/>
      <c r="P46" s="463">
        <v>3108</v>
      </c>
      <c r="Q46" s="463"/>
      <c r="R46" s="463"/>
      <c r="S46" s="463"/>
      <c r="T46" s="463"/>
      <c r="U46" s="463">
        <v>2945</v>
      </c>
      <c r="V46" s="463"/>
      <c r="W46" s="463"/>
      <c r="X46" s="463"/>
      <c r="Y46" s="463"/>
      <c r="Z46" s="362">
        <v>6027</v>
      </c>
      <c r="AA46" s="362"/>
      <c r="AB46" s="362"/>
      <c r="AC46" s="362"/>
      <c r="AD46" s="362"/>
      <c r="AE46" s="363">
        <v>3099</v>
      </c>
      <c r="AF46" s="363"/>
      <c r="AG46" s="363"/>
      <c r="AH46" s="363"/>
      <c r="AI46" s="363"/>
      <c r="AJ46" s="363">
        <v>2928</v>
      </c>
      <c r="AK46" s="363"/>
      <c r="AL46" s="363"/>
      <c r="AM46" s="363"/>
      <c r="AN46" s="363"/>
      <c r="AO46" s="362">
        <f>SUM(AT46:BC46)</f>
        <v>4066</v>
      </c>
      <c r="AP46" s="362"/>
      <c r="AQ46" s="362"/>
      <c r="AR46" s="362"/>
      <c r="AS46" s="362"/>
      <c r="AT46" s="362">
        <v>2235</v>
      </c>
      <c r="AU46" s="362"/>
      <c r="AV46" s="362"/>
      <c r="AW46" s="362"/>
      <c r="AX46" s="362"/>
      <c r="AY46" s="362">
        <v>1831</v>
      </c>
      <c r="AZ46" s="362"/>
      <c r="BA46" s="362"/>
      <c r="BB46" s="362"/>
      <c r="BC46" s="362"/>
      <c r="BD46" s="362">
        <v>4097</v>
      </c>
      <c r="BE46" s="362"/>
      <c r="BF46" s="362"/>
      <c r="BG46" s="362"/>
      <c r="BH46" s="362"/>
      <c r="BI46" s="363">
        <v>2264</v>
      </c>
      <c r="BJ46" s="363"/>
      <c r="BK46" s="363"/>
      <c r="BL46" s="363"/>
      <c r="BM46" s="363"/>
      <c r="BN46" s="363">
        <v>1833</v>
      </c>
      <c r="BO46" s="363"/>
      <c r="BP46" s="363"/>
      <c r="BQ46" s="363"/>
      <c r="BR46" s="363"/>
      <c r="BS46" s="245"/>
    </row>
    <row r="47" spans="2:71" ht="11.25" customHeight="1">
      <c r="B47" s="72"/>
      <c r="C47" s="450" t="s">
        <v>459</v>
      </c>
      <c r="D47" s="451"/>
      <c r="E47" s="451"/>
      <c r="F47" s="451"/>
      <c r="G47" s="451"/>
      <c r="H47" s="451"/>
      <c r="I47" s="451"/>
      <c r="J47" s="72"/>
      <c r="K47" s="464">
        <f>SUM(P47:Y47)</f>
        <v>5892</v>
      </c>
      <c r="L47" s="465"/>
      <c r="M47" s="465"/>
      <c r="N47" s="465"/>
      <c r="O47" s="465"/>
      <c r="P47" s="463">
        <v>3030</v>
      </c>
      <c r="Q47" s="463"/>
      <c r="R47" s="463"/>
      <c r="S47" s="463"/>
      <c r="T47" s="463"/>
      <c r="U47" s="463">
        <v>2862</v>
      </c>
      <c r="V47" s="463"/>
      <c r="W47" s="463"/>
      <c r="X47" s="463"/>
      <c r="Y47" s="463"/>
      <c r="Z47" s="362">
        <v>5854</v>
      </c>
      <c r="AA47" s="362"/>
      <c r="AB47" s="362"/>
      <c r="AC47" s="362"/>
      <c r="AD47" s="362"/>
      <c r="AE47" s="361">
        <v>3013</v>
      </c>
      <c r="AF47" s="361"/>
      <c r="AG47" s="361"/>
      <c r="AH47" s="361"/>
      <c r="AI47" s="361"/>
      <c r="AJ47" s="361">
        <v>2841</v>
      </c>
      <c r="AK47" s="361"/>
      <c r="AL47" s="361"/>
      <c r="AM47" s="361"/>
      <c r="AN47" s="361"/>
      <c r="AO47" s="362">
        <f>SUM(AT47:BC47)</f>
        <v>4239</v>
      </c>
      <c r="AP47" s="362"/>
      <c r="AQ47" s="362"/>
      <c r="AR47" s="362"/>
      <c r="AS47" s="362"/>
      <c r="AT47" s="361">
        <v>2347</v>
      </c>
      <c r="AU47" s="361"/>
      <c r="AV47" s="361"/>
      <c r="AW47" s="361"/>
      <c r="AX47" s="361"/>
      <c r="AY47" s="362">
        <v>1892</v>
      </c>
      <c r="AZ47" s="362"/>
      <c r="BA47" s="362"/>
      <c r="BB47" s="362"/>
      <c r="BC47" s="362"/>
      <c r="BD47" s="362">
        <v>4241</v>
      </c>
      <c r="BE47" s="362"/>
      <c r="BF47" s="362"/>
      <c r="BG47" s="362"/>
      <c r="BH47" s="362"/>
      <c r="BI47" s="363">
        <v>2357</v>
      </c>
      <c r="BJ47" s="363"/>
      <c r="BK47" s="363"/>
      <c r="BL47" s="363"/>
      <c r="BM47" s="363"/>
      <c r="BN47" s="363">
        <v>1884</v>
      </c>
      <c r="BO47" s="363"/>
      <c r="BP47" s="363"/>
      <c r="BQ47" s="363"/>
      <c r="BR47" s="363"/>
      <c r="BS47" s="246"/>
    </row>
    <row r="48" spans="2:71" ht="11.25" customHeight="1">
      <c r="B48" s="72"/>
      <c r="C48" s="450" t="s">
        <v>460</v>
      </c>
      <c r="D48" s="451"/>
      <c r="E48" s="451"/>
      <c r="F48" s="451"/>
      <c r="G48" s="451"/>
      <c r="H48" s="451"/>
      <c r="I48" s="451"/>
      <c r="J48" s="72"/>
      <c r="K48" s="464">
        <v>5915</v>
      </c>
      <c r="L48" s="465"/>
      <c r="M48" s="465"/>
      <c r="N48" s="465"/>
      <c r="O48" s="465"/>
      <c r="P48" s="463">
        <v>3079</v>
      </c>
      <c r="Q48" s="463"/>
      <c r="R48" s="463"/>
      <c r="S48" s="463"/>
      <c r="T48" s="463"/>
      <c r="U48" s="463">
        <v>2836</v>
      </c>
      <c r="V48" s="463"/>
      <c r="W48" s="463"/>
      <c r="X48" s="463"/>
      <c r="Y48" s="463"/>
      <c r="Z48" s="362">
        <v>5822</v>
      </c>
      <c r="AA48" s="362"/>
      <c r="AB48" s="362"/>
      <c r="AC48" s="362"/>
      <c r="AD48" s="362"/>
      <c r="AE48" s="361">
        <v>3027</v>
      </c>
      <c r="AF48" s="361"/>
      <c r="AG48" s="361"/>
      <c r="AH48" s="361"/>
      <c r="AI48" s="361"/>
      <c r="AJ48" s="361">
        <v>2795</v>
      </c>
      <c r="AK48" s="361"/>
      <c r="AL48" s="361"/>
      <c r="AM48" s="361"/>
      <c r="AN48" s="361"/>
      <c r="AO48" s="362">
        <v>4385</v>
      </c>
      <c r="AP48" s="362"/>
      <c r="AQ48" s="362"/>
      <c r="AR48" s="362"/>
      <c r="AS48" s="362"/>
      <c r="AT48" s="361">
        <v>2452</v>
      </c>
      <c r="AU48" s="361"/>
      <c r="AV48" s="361"/>
      <c r="AW48" s="361"/>
      <c r="AX48" s="361"/>
      <c r="AY48" s="349">
        <v>1933</v>
      </c>
      <c r="AZ48" s="349"/>
      <c r="BA48" s="349"/>
      <c r="BB48" s="349"/>
      <c r="BC48" s="349"/>
      <c r="BD48" s="349">
        <v>4348</v>
      </c>
      <c r="BE48" s="349"/>
      <c r="BF48" s="349"/>
      <c r="BG48" s="349"/>
      <c r="BH48" s="349"/>
      <c r="BI48" s="349">
        <v>2443</v>
      </c>
      <c r="BJ48" s="349"/>
      <c r="BK48" s="349"/>
      <c r="BL48" s="349"/>
      <c r="BM48" s="349"/>
      <c r="BN48" s="349">
        <v>1905</v>
      </c>
      <c r="BO48" s="349"/>
      <c r="BP48" s="349"/>
      <c r="BQ48" s="349"/>
      <c r="BR48" s="349"/>
      <c r="BS48" s="246"/>
    </row>
    <row r="49" spans="2:71" s="77" customFormat="1" ht="11.25" customHeight="1">
      <c r="B49" s="78"/>
      <c r="C49" s="469" t="s">
        <v>463</v>
      </c>
      <c r="D49" s="470"/>
      <c r="E49" s="470"/>
      <c r="F49" s="470"/>
      <c r="G49" s="470"/>
      <c r="H49" s="470"/>
      <c r="I49" s="470"/>
      <c r="J49" s="78"/>
      <c r="K49" s="358">
        <f>SUM(K51,K52,K53,K54,K55,K56,K58,K59,K60,K61,K62,K63,)</f>
        <v>5599</v>
      </c>
      <c r="L49" s="357"/>
      <c r="M49" s="357"/>
      <c r="N49" s="357"/>
      <c r="O49" s="357"/>
      <c r="P49" s="357">
        <f>SUM(P51,P52,P53,P54,P55,P56,P58,P59,P60,P61,P62,P63,)</f>
        <v>2873</v>
      </c>
      <c r="Q49" s="357"/>
      <c r="R49" s="357"/>
      <c r="S49" s="357"/>
      <c r="T49" s="357"/>
      <c r="U49" s="357">
        <f>SUM(U51,U52,U53,U54,U55,U56,U58,U59,U60,U61,U62,U63,)</f>
        <v>2726</v>
      </c>
      <c r="V49" s="357"/>
      <c r="W49" s="357"/>
      <c r="X49" s="357"/>
      <c r="Y49" s="357"/>
      <c r="Z49" s="357">
        <f>SUM(Z51,Z52,Z53,Z54,Z55,Z56,Z58,Z59,Z60,Z61,Z62,Z63,)</f>
        <v>5584</v>
      </c>
      <c r="AA49" s="357"/>
      <c r="AB49" s="357"/>
      <c r="AC49" s="357"/>
      <c r="AD49" s="357"/>
      <c r="AE49" s="360">
        <f>SUM(AE51,AE52,AE53,AE54,AE55,AE56,AE58,AE59,AE60,AE61,AE62,AE63,)</f>
        <v>2872</v>
      </c>
      <c r="AF49" s="360"/>
      <c r="AG49" s="360"/>
      <c r="AH49" s="360"/>
      <c r="AI49" s="360"/>
      <c r="AJ49" s="360">
        <f>SUM(AJ51,AJ52,AJ53,AJ54,AJ55,AJ56,AJ58,AJ59,AJ60,AJ61,AJ62,AJ63,)</f>
        <v>2712</v>
      </c>
      <c r="AK49" s="360"/>
      <c r="AL49" s="360"/>
      <c r="AM49" s="360"/>
      <c r="AN49" s="360"/>
      <c r="AO49" s="357">
        <f>SUM(AO51,AO52,AO53,AO54,AO55,AO56,AO58,AO59,AO60,AO61,AO62,AO63,)</f>
        <v>4537</v>
      </c>
      <c r="AP49" s="357"/>
      <c r="AQ49" s="357"/>
      <c r="AR49" s="357"/>
      <c r="AS49" s="357"/>
      <c r="AT49" s="357">
        <f>SUM(AT51,AT52,AT53,AT54,AT55,AT56,AT58,AT59,AT60,AT61,AT62,AT63,)</f>
        <v>2567</v>
      </c>
      <c r="AU49" s="357"/>
      <c r="AV49" s="357"/>
      <c r="AW49" s="357"/>
      <c r="AX49" s="357"/>
      <c r="AY49" s="357">
        <f>SUM(AY51,AY52,AY53,AY54,AY55,AY56,AY58,AY59,AY60,AY61,AY62,AY63,)</f>
        <v>1970</v>
      </c>
      <c r="AZ49" s="357"/>
      <c r="BA49" s="357"/>
      <c r="BB49" s="357"/>
      <c r="BC49" s="357"/>
      <c r="BD49" s="357">
        <f>SUM(BD51,BD52,BD53,BD54,BD55,BD56,BD58,BD59,BD60,BD61,BD62,BD63,)</f>
        <v>4521</v>
      </c>
      <c r="BE49" s="357"/>
      <c r="BF49" s="357"/>
      <c r="BG49" s="357"/>
      <c r="BH49" s="357"/>
      <c r="BI49" s="360">
        <f>SUM(BI51,BI52,BI53,BI54,BI55,BI56,BI58,BI59,BI60,BI61,BI62,BI63,)</f>
        <v>2570</v>
      </c>
      <c r="BJ49" s="360"/>
      <c r="BK49" s="360"/>
      <c r="BL49" s="360"/>
      <c r="BM49" s="360"/>
      <c r="BN49" s="360">
        <f>SUM(BN51,BN52,BN53,BN54,BN55,BN56,BN58,BN59,BN60,BN61,BN62,BN63,)</f>
        <v>1951</v>
      </c>
      <c r="BO49" s="360"/>
      <c r="BP49" s="360"/>
      <c r="BQ49" s="360"/>
      <c r="BR49" s="360"/>
      <c r="BS49" s="247"/>
    </row>
    <row r="50" spans="2:71" ht="7.5" customHeight="1">
      <c r="B50" s="78"/>
      <c r="C50" s="77"/>
      <c r="D50" s="77"/>
      <c r="E50" s="77"/>
      <c r="F50" s="78"/>
      <c r="G50" s="78"/>
      <c r="H50" s="78"/>
      <c r="I50" s="78"/>
      <c r="J50" s="240"/>
      <c r="K50" s="242"/>
      <c r="L50" s="243"/>
      <c r="M50" s="243"/>
      <c r="N50" s="243"/>
      <c r="O50" s="243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25"/>
      <c r="AA50" s="25"/>
      <c r="AB50" s="25"/>
      <c r="AC50" s="25"/>
      <c r="AD50" s="25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25"/>
      <c r="AP50" s="25"/>
      <c r="AQ50" s="25"/>
      <c r="AR50" s="25"/>
      <c r="AS50" s="25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25"/>
      <c r="BE50" s="25"/>
      <c r="BF50" s="25"/>
      <c r="BG50" s="25"/>
      <c r="BH50" s="25"/>
      <c r="BI50" s="17"/>
      <c r="BJ50" s="82"/>
      <c r="BK50" s="82"/>
      <c r="BL50" s="82"/>
      <c r="BM50" s="82"/>
      <c r="BN50" s="82"/>
      <c r="BO50" s="82"/>
      <c r="BP50" s="82"/>
      <c r="BQ50" s="82"/>
      <c r="BR50" s="82"/>
      <c r="BS50" s="238"/>
    </row>
    <row r="51" spans="2:71" s="77" customFormat="1" ht="11.25" customHeight="1">
      <c r="B51" s="78"/>
      <c r="C51" s="459" t="s">
        <v>462</v>
      </c>
      <c r="D51" s="459"/>
      <c r="E51" s="459"/>
      <c r="F51" s="459"/>
      <c r="G51" s="459"/>
      <c r="H51" s="459"/>
      <c r="I51" s="459"/>
      <c r="J51" s="240"/>
      <c r="K51" s="462">
        <v>484</v>
      </c>
      <c r="L51" s="462"/>
      <c r="M51" s="462"/>
      <c r="N51" s="462"/>
      <c r="O51" s="462"/>
      <c r="P51" s="460">
        <v>243</v>
      </c>
      <c r="Q51" s="460"/>
      <c r="R51" s="460"/>
      <c r="S51" s="460"/>
      <c r="T51" s="460"/>
      <c r="U51" s="460">
        <v>241</v>
      </c>
      <c r="V51" s="460"/>
      <c r="W51" s="460"/>
      <c r="X51" s="460"/>
      <c r="Y51" s="460"/>
      <c r="Z51" s="460">
        <v>489</v>
      </c>
      <c r="AA51" s="460"/>
      <c r="AB51" s="460"/>
      <c r="AC51" s="460"/>
      <c r="AD51" s="460"/>
      <c r="AE51" s="452">
        <v>248</v>
      </c>
      <c r="AF51" s="452"/>
      <c r="AG51" s="452"/>
      <c r="AH51" s="452"/>
      <c r="AI51" s="452"/>
      <c r="AJ51" s="452">
        <v>241</v>
      </c>
      <c r="AK51" s="452"/>
      <c r="AL51" s="452"/>
      <c r="AM51" s="452"/>
      <c r="AN51" s="452"/>
      <c r="AO51" s="360">
        <v>486</v>
      </c>
      <c r="AP51" s="360"/>
      <c r="AQ51" s="360"/>
      <c r="AR51" s="360"/>
      <c r="AS51" s="360"/>
      <c r="AT51" s="360">
        <v>271</v>
      </c>
      <c r="AU51" s="360"/>
      <c r="AV51" s="360"/>
      <c r="AW51" s="360"/>
      <c r="AX51" s="360"/>
      <c r="AY51" s="360">
        <v>215</v>
      </c>
      <c r="AZ51" s="360"/>
      <c r="BA51" s="360"/>
      <c r="BB51" s="360"/>
      <c r="BC51" s="360"/>
      <c r="BD51" s="460">
        <v>457</v>
      </c>
      <c r="BE51" s="460"/>
      <c r="BF51" s="460"/>
      <c r="BG51" s="460"/>
      <c r="BH51" s="460"/>
      <c r="BI51" s="452">
        <v>245</v>
      </c>
      <c r="BJ51" s="452"/>
      <c r="BK51" s="452"/>
      <c r="BL51" s="452"/>
      <c r="BM51" s="452"/>
      <c r="BN51" s="452">
        <v>212</v>
      </c>
      <c r="BO51" s="452"/>
      <c r="BP51" s="452"/>
      <c r="BQ51" s="452"/>
      <c r="BR51" s="452"/>
      <c r="BS51" s="247"/>
    </row>
    <row r="52" spans="2:71" s="77" customFormat="1" ht="11.25" customHeight="1">
      <c r="B52" s="78"/>
      <c r="C52" s="458" t="s">
        <v>476</v>
      </c>
      <c r="D52" s="459"/>
      <c r="E52" s="459"/>
      <c r="F52" s="459"/>
      <c r="G52" s="459"/>
      <c r="H52" s="459"/>
      <c r="I52" s="459"/>
      <c r="J52" s="240"/>
      <c r="K52" s="462">
        <v>405</v>
      </c>
      <c r="L52" s="462"/>
      <c r="M52" s="462"/>
      <c r="N52" s="462"/>
      <c r="O52" s="462"/>
      <c r="P52" s="460">
        <v>212</v>
      </c>
      <c r="Q52" s="460"/>
      <c r="R52" s="460"/>
      <c r="S52" s="460"/>
      <c r="T52" s="460"/>
      <c r="U52" s="460">
        <v>193</v>
      </c>
      <c r="V52" s="460"/>
      <c r="W52" s="460"/>
      <c r="X52" s="460"/>
      <c r="Y52" s="460"/>
      <c r="Z52" s="460">
        <v>382</v>
      </c>
      <c r="AA52" s="460"/>
      <c r="AB52" s="460"/>
      <c r="AC52" s="460"/>
      <c r="AD52" s="460"/>
      <c r="AE52" s="452">
        <v>198</v>
      </c>
      <c r="AF52" s="452"/>
      <c r="AG52" s="452"/>
      <c r="AH52" s="452"/>
      <c r="AI52" s="452"/>
      <c r="AJ52" s="452">
        <v>184</v>
      </c>
      <c r="AK52" s="452"/>
      <c r="AL52" s="452"/>
      <c r="AM52" s="452"/>
      <c r="AN52" s="452"/>
      <c r="AO52" s="360">
        <v>410</v>
      </c>
      <c r="AP52" s="360"/>
      <c r="AQ52" s="360"/>
      <c r="AR52" s="360"/>
      <c r="AS52" s="360"/>
      <c r="AT52" s="360">
        <v>219</v>
      </c>
      <c r="AU52" s="360"/>
      <c r="AV52" s="360"/>
      <c r="AW52" s="360"/>
      <c r="AX52" s="360"/>
      <c r="AY52" s="360">
        <v>191</v>
      </c>
      <c r="AZ52" s="360"/>
      <c r="BA52" s="360"/>
      <c r="BB52" s="360"/>
      <c r="BC52" s="360"/>
      <c r="BD52" s="460">
        <v>423</v>
      </c>
      <c r="BE52" s="460"/>
      <c r="BF52" s="460"/>
      <c r="BG52" s="460"/>
      <c r="BH52" s="460"/>
      <c r="BI52" s="452">
        <v>239</v>
      </c>
      <c r="BJ52" s="452"/>
      <c r="BK52" s="452"/>
      <c r="BL52" s="452"/>
      <c r="BM52" s="452"/>
      <c r="BN52" s="452">
        <v>184</v>
      </c>
      <c r="BO52" s="452"/>
      <c r="BP52" s="452"/>
      <c r="BQ52" s="452"/>
      <c r="BR52" s="452"/>
      <c r="BS52" s="247"/>
    </row>
    <row r="53" spans="2:71" s="77" customFormat="1" ht="11.25" customHeight="1">
      <c r="B53" s="78"/>
      <c r="C53" s="458" t="s">
        <v>477</v>
      </c>
      <c r="D53" s="459"/>
      <c r="E53" s="459"/>
      <c r="F53" s="459"/>
      <c r="G53" s="459"/>
      <c r="H53" s="459"/>
      <c r="I53" s="459"/>
      <c r="J53" s="240"/>
      <c r="K53" s="462">
        <v>473</v>
      </c>
      <c r="L53" s="462"/>
      <c r="M53" s="462"/>
      <c r="N53" s="462"/>
      <c r="O53" s="462"/>
      <c r="P53" s="460">
        <v>253</v>
      </c>
      <c r="Q53" s="460"/>
      <c r="R53" s="460"/>
      <c r="S53" s="460"/>
      <c r="T53" s="460"/>
      <c r="U53" s="460">
        <v>220</v>
      </c>
      <c r="V53" s="460"/>
      <c r="W53" s="460"/>
      <c r="X53" s="460"/>
      <c r="Y53" s="460"/>
      <c r="Z53" s="460">
        <v>457</v>
      </c>
      <c r="AA53" s="460"/>
      <c r="AB53" s="460"/>
      <c r="AC53" s="460"/>
      <c r="AD53" s="460"/>
      <c r="AE53" s="452">
        <v>238</v>
      </c>
      <c r="AF53" s="452"/>
      <c r="AG53" s="452"/>
      <c r="AH53" s="452"/>
      <c r="AI53" s="452"/>
      <c r="AJ53" s="452">
        <v>219</v>
      </c>
      <c r="AK53" s="452"/>
      <c r="AL53" s="452"/>
      <c r="AM53" s="452"/>
      <c r="AN53" s="452"/>
      <c r="AO53" s="360">
        <v>440</v>
      </c>
      <c r="AP53" s="360"/>
      <c r="AQ53" s="360"/>
      <c r="AR53" s="360"/>
      <c r="AS53" s="360"/>
      <c r="AT53" s="360">
        <v>249</v>
      </c>
      <c r="AU53" s="360"/>
      <c r="AV53" s="360"/>
      <c r="AW53" s="360"/>
      <c r="AX53" s="360"/>
      <c r="AY53" s="360">
        <v>191</v>
      </c>
      <c r="AZ53" s="360"/>
      <c r="BA53" s="360"/>
      <c r="BB53" s="360"/>
      <c r="BC53" s="360"/>
      <c r="BD53" s="460">
        <v>402</v>
      </c>
      <c r="BE53" s="460"/>
      <c r="BF53" s="460"/>
      <c r="BG53" s="460"/>
      <c r="BH53" s="460"/>
      <c r="BI53" s="452">
        <v>223</v>
      </c>
      <c r="BJ53" s="452"/>
      <c r="BK53" s="452"/>
      <c r="BL53" s="452"/>
      <c r="BM53" s="452"/>
      <c r="BN53" s="452">
        <v>179</v>
      </c>
      <c r="BO53" s="452"/>
      <c r="BP53" s="452"/>
      <c r="BQ53" s="452"/>
      <c r="BR53" s="452"/>
      <c r="BS53" s="247"/>
    </row>
    <row r="54" spans="2:71" s="77" customFormat="1" ht="11.25" customHeight="1">
      <c r="B54" s="78"/>
      <c r="C54" s="458" t="s">
        <v>478</v>
      </c>
      <c r="D54" s="459"/>
      <c r="E54" s="459"/>
      <c r="F54" s="459"/>
      <c r="G54" s="459"/>
      <c r="H54" s="459"/>
      <c r="I54" s="459"/>
      <c r="J54" s="240"/>
      <c r="K54" s="462">
        <v>431</v>
      </c>
      <c r="L54" s="462"/>
      <c r="M54" s="462"/>
      <c r="N54" s="462"/>
      <c r="O54" s="462"/>
      <c r="P54" s="460">
        <v>221</v>
      </c>
      <c r="Q54" s="460"/>
      <c r="R54" s="460"/>
      <c r="S54" s="460"/>
      <c r="T54" s="460"/>
      <c r="U54" s="460">
        <v>210</v>
      </c>
      <c r="V54" s="460"/>
      <c r="W54" s="460"/>
      <c r="X54" s="460"/>
      <c r="Y54" s="460"/>
      <c r="Z54" s="460">
        <v>466</v>
      </c>
      <c r="AA54" s="460"/>
      <c r="AB54" s="460"/>
      <c r="AC54" s="460"/>
      <c r="AD54" s="460"/>
      <c r="AE54" s="452">
        <v>244</v>
      </c>
      <c r="AF54" s="452"/>
      <c r="AG54" s="452"/>
      <c r="AH54" s="452"/>
      <c r="AI54" s="452"/>
      <c r="AJ54" s="452">
        <v>222</v>
      </c>
      <c r="AK54" s="452"/>
      <c r="AL54" s="452"/>
      <c r="AM54" s="452"/>
      <c r="AN54" s="452"/>
      <c r="AO54" s="360">
        <v>348</v>
      </c>
      <c r="AP54" s="360"/>
      <c r="AQ54" s="360"/>
      <c r="AR54" s="360"/>
      <c r="AS54" s="360"/>
      <c r="AT54" s="360">
        <v>197</v>
      </c>
      <c r="AU54" s="360"/>
      <c r="AV54" s="360"/>
      <c r="AW54" s="360"/>
      <c r="AX54" s="360"/>
      <c r="AY54" s="360">
        <v>151</v>
      </c>
      <c r="AZ54" s="360"/>
      <c r="BA54" s="360"/>
      <c r="BB54" s="360"/>
      <c r="BC54" s="360"/>
      <c r="BD54" s="460">
        <v>353</v>
      </c>
      <c r="BE54" s="460"/>
      <c r="BF54" s="460"/>
      <c r="BG54" s="460"/>
      <c r="BH54" s="460"/>
      <c r="BI54" s="452">
        <v>196</v>
      </c>
      <c r="BJ54" s="452"/>
      <c r="BK54" s="452"/>
      <c r="BL54" s="452"/>
      <c r="BM54" s="452"/>
      <c r="BN54" s="452">
        <v>157</v>
      </c>
      <c r="BO54" s="452"/>
      <c r="BP54" s="452"/>
      <c r="BQ54" s="452"/>
      <c r="BR54" s="452"/>
      <c r="BS54" s="247"/>
    </row>
    <row r="55" spans="2:71" s="77" customFormat="1" ht="11.25" customHeight="1">
      <c r="B55" s="78"/>
      <c r="C55" s="458" t="s">
        <v>479</v>
      </c>
      <c r="D55" s="459"/>
      <c r="E55" s="459"/>
      <c r="F55" s="459"/>
      <c r="G55" s="459"/>
      <c r="H55" s="459"/>
      <c r="I55" s="459"/>
      <c r="J55" s="240"/>
      <c r="K55" s="462">
        <v>504</v>
      </c>
      <c r="L55" s="462"/>
      <c r="M55" s="462"/>
      <c r="N55" s="462"/>
      <c r="O55" s="462"/>
      <c r="P55" s="460">
        <v>255</v>
      </c>
      <c r="Q55" s="460"/>
      <c r="R55" s="460"/>
      <c r="S55" s="460"/>
      <c r="T55" s="460"/>
      <c r="U55" s="460">
        <v>249</v>
      </c>
      <c r="V55" s="460"/>
      <c r="W55" s="460"/>
      <c r="X55" s="460"/>
      <c r="Y55" s="460"/>
      <c r="Z55" s="460">
        <v>474</v>
      </c>
      <c r="AA55" s="460"/>
      <c r="AB55" s="460"/>
      <c r="AC55" s="460"/>
      <c r="AD55" s="460"/>
      <c r="AE55" s="452">
        <v>233</v>
      </c>
      <c r="AF55" s="452"/>
      <c r="AG55" s="452"/>
      <c r="AH55" s="452"/>
      <c r="AI55" s="452"/>
      <c r="AJ55" s="452">
        <v>241</v>
      </c>
      <c r="AK55" s="452"/>
      <c r="AL55" s="452"/>
      <c r="AM55" s="452"/>
      <c r="AN55" s="452"/>
      <c r="AO55" s="360">
        <v>356</v>
      </c>
      <c r="AP55" s="360"/>
      <c r="AQ55" s="360"/>
      <c r="AR55" s="360"/>
      <c r="AS55" s="360"/>
      <c r="AT55" s="360">
        <v>208</v>
      </c>
      <c r="AU55" s="360"/>
      <c r="AV55" s="360"/>
      <c r="AW55" s="360"/>
      <c r="AX55" s="360"/>
      <c r="AY55" s="360">
        <v>148</v>
      </c>
      <c r="AZ55" s="360"/>
      <c r="BA55" s="360"/>
      <c r="BB55" s="360"/>
      <c r="BC55" s="360"/>
      <c r="BD55" s="460">
        <v>336</v>
      </c>
      <c r="BE55" s="460"/>
      <c r="BF55" s="460"/>
      <c r="BG55" s="460"/>
      <c r="BH55" s="460"/>
      <c r="BI55" s="452">
        <v>202</v>
      </c>
      <c r="BJ55" s="452"/>
      <c r="BK55" s="452"/>
      <c r="BL55" s="452"/>
      <c r="BM55" s="452"/>
      <c r="BN55" s="452">
        <v>134</v>
      </c>
      <c r="BO55" s="452"/>
      <c r="BP55" s="452"/>
      <c r="BQ55" s="452"/>
      <c r="BR55" s="452"/>
      <c r="BS55" s="247"/>
    </row>
    <row r="56" spans="2:71" s="77" customFormat="1" ht="11.25" customHeight="1">
      <c r="B56" s="78"/>
      <c r="C56" s="458" t="s">
        <v>480</v>
      </c>
      <c r="D56" s="459"/>
      <c r="E56" s="459"/>
      <c r="F56" s="459"/>
      <c r="G56" s="459"/>
      <c r="H56" s="459"/>
      <c r="I56" s="459"/>
      <c r="J56" s="240"/>
      <c r="K56" s="462">
        <v>491</v>
      </c>
      <c r="L56" s="462"/>
      <c r="M56" s="462"/>
      <c r="N56" s="462"/>
      <c r="O56" s="462"/>
      <c r="P56" s="460">
        <v>244</v>
      </c>
      <c r="Q56" s="460"/>
      <c r="R56" s="460"/>
      <c r="S56" s="460"/>
      <c r="T56" s="460"/>
      <c r="U56" s="460">
        <v>247</v>
      </c>
      <c r="V56" s="460"/>
      <c r="W56" s="460"/>
      <c r="X56" s="460"/>
      <c r="Y56" s="460"/>
      <c r="Z56" s="460">
        <v>476</v>
      </c>
      <c r="AA56" s="460"/>
      <c r="AB56" s="460"/>
      <c r="AC56" s="460"/>
      <c r="AD56" s="460"/>
      <c r="AE56" s="452">
        <v>248</v>
      </c>
      <c r="AF56" s="452"/>
      <c r="AG56" s="452"/>
      <c r="AH56" s="452"/>
      <c r="AI56" s="452"/>
      <c r="AJ56" s="452">
        <v>228</v>
      </c>
      <c r="AK56" s="452"/>
      <c r="AL56" s="452"/>
      <c r="AM56" s="452"/>
      <c r="AN56" s="452"/>
      <c r="AO56" s="360">
        <v>303</v>
      </c>
      <c r="AP56" s="360"/>
      <c r="AQ56" s="360"/>
      <c r="AR56" s="360"/>
      <c r="AS56" s="360"/>
      <c r="AT56" s="360">
        <v>185</v>
      </c>
      <c r="AU56" s="360"/>
      <c r="AV56" s="360"/>
      <c r="AW56" s="360"/>
      <c r="AX56" s="360"/>
      <c r="AY56" s="360">
        <v>118</v>
      </c>
      <c r="AZ56" s="360"/>
      <c r="BA56" s="360"/>
      <c r="BB56" s="360"/>
      <c r="BC56" s="360"/>
      <c r="BD56" s="460">
        <v>311</v>
      </c>
      <c r="BE56" s="460"/>
      <c r="BF56" s="460"/>
      <c r="BG56" s="460"/>
      <c r="BH56" s="460"/>
      <c r="BI56" s="452">
        <v>188</v>
      </c>
      <c r="BJ56" s="452"/>
      <c r="BK56" s="452"/>
      <c r="BL56" s="452"/>
      <c r="BM56" s="452"/>
      <c r="BN56" s="452">
        <v>123</v>
      </c>
      <c r="BO56" s="452"/>
      <c r="BP56" s="452"/>
      <c r="BQ56" s="452"/>
      <c r="BR56" s="452"/>
      <c r="BS56" s="247"/>
    </row>
    <row r="57" spans="2:71" s="77" customFormat="1" ht="7.5" customHeight="1">
      <c r="B57" s="78"/>
      <c r="J57" s="240"/>
      <c r="K57" s="128"/>
      <c r="L57" s="128"/>
      <c r="M57" s="128"/>
      <c r="N57" s="128"/>
      <c r="O57" s="128"/>
      <c r="P57" s="243"/>
      <c r="Q57" s="243"/>
      <c r="R57" s="243"/>
      <c r="S57" s="243"/>
      <c r="T57" s="243"/>
      <c r="U57" s="243"/>
      <c r="V57" s="243"/>
      <c r="W57" s="243"/>
      <c r="X57" s="243"/>
      <c r="Y57" s="243"/>
      <c r="Z57" s="243"/>
      <c r="AA57" s="243"/>
      <c r="AB57" s="243"/>
      <c r="AC57" s="243"/>
      <c r="AD57" s="243"/>
      <c r="AE57" s="127"/>
      <c r="AF57" s="127"/>
      <c r="AG57" s="127"/>
      <c r="AH57" s="127"/>
      <c r="AI57" s="127"/>
      <c r="AJ57" s="127"/>
      <c r="AK57" s="127"/>
      <c r="AL57" s="127"/>
      <c r="AM57" s="127"/>
      <c r="AN57" s="127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43"/>
      <c r="BE57" s="243"/>
      <c r="BF57" s="243"/>
      <c r="BG57" s="243"/>
      <c r="BH57" s="243"/>
      <c r="BI57" s="243"/>
      <c r="BJ57" s="127"/>
      <c r="BK57" s="127"/>
      <c r="BL57" s="127"/>
      <c r="BM57" s="127"/>
      <c r="BN57" s="127"/>
      <c r="BO57" s="127"/>
      <c r="BP57" s="127"/>
      <c r="BQ57" s="127"/>
      <c r="BR57" s="127"/>
      <c r="BS57" s="247"/>
    </row>
    <row r="58" spans="2:71" s="77" customFormat="1" ht="11.25" customHeight="1">
      <c r="B58" s="78"/>
      <c r="C58" s="458" t="s">
        <v>481</v>
      </c>
      <c r="D58" s="459"/>
      <c r="E58" s="459"/>
      <c r="F58" s="459"/>
      <c r="G58" s="459"/>
      <c r="H58" s="459"/>
      <c r="I58" s="459"/>
      <c r="J58" s="240"/>
      <c r="K58" s="462">
        <v>468</v>
      </c>
      <c r="L58" s="462"/>
      <c r="M58" s="462"/>
      <c r="N58" s="462"/>
      <c r="O58" s="462"/>
      <c r="P58" s="460">
        <v>242</v>
      </c>
      <c r="Q58" s="460"/>
      <c r="R58" s="460"/>
      <c r="S58" s="460"/>
      <c r="T58" s="460"/>
      <c r="U58" s="460">
        <v>226</v>
      </c>
      <c r="V58" s="460"/>
      <c r="W58" s="460"/>
      <c r="X58" s="460"/>
      <c r="Y58" s="460"/>
      <c r="Z58" s="460">
        <v>482</v>
      </c>
      <c r="AA58" s="460"/>
      <c r="AB58" s="460"/>
      <c r="AC58" s="460"/>
      <c r="AD58" s="460"/>
      <c r="AE58" s="452">
        <v>252</v>
      </c>
      <c r="AF58" s="452"/>
      <c r="AG58" s="452"/>
      <c r="AH58" s="452"/>
      <c r="AI58" s="452"/>
      <c r="AJ58" s="452">
        <v>230</v>
      </c>
      <c r="AK58" s="452"/>
      <c r="AL58" s="452"/>
      <c r="AM58" s="452"/>
      <c r="AN58" s="452"/>
      <c r="AO58" s="360">
        <v>345</v>
      </c>
      <c r="AP58" s="360"/>
      <c r="AQ58" s="360"/>
      <c r="AR58" s="360"/>
      <c r="AS58" s="360"/>
      <c r="AT58" s="360">
        <v>195</v>
      </c>
      <c r="AU58" s="360"/>
      <c r="AV58" s="360"/>
      <c r="AW58" s="360"/>
      <c r="AX58" s="360"/>
      <c r="AY58" s="360">
        <v>150</v>
      </c>
      <c r="AZ58" s="360"/>
      <c r="BA58" s="360"/>
      <c r="BB58" s="360"/>
      <c r="BC58" s="360"/>
      <c r="BD58" s="460">
        <v>349</v>
      </c>
      <c r="BE58" s="460"/>
      <c r="BF58" s="460"/>
      <c r="BG58" s="460"/>
      <c r="BH58" s="460"/>
      <c r="BI58" s="452">
        <v>200</v>
      </c>
      <c r="BJ58" s="452"/>
      <c r="BK58" s="452"/>
      <c r="BL58" s="452"/>
      <c r="BM58" s="452"/>
      <c r="BN58" s="452">
        <v>149</v>
      </c>
      <c r="BO58" s="452"/>
      <c r="BP58" s="452"/>
      <c r="BQ58" s="452"/>
      <c r="BR58" s="452"/>
      <c r="BS58" s="247"/>
    </row>
    <row r="59" spans="2:71" s="77" customFormat="1" ht="11.25" customHeight="1">
      <c r="B59" s="78"/>
      <c r="C59" s="458" t="s">
        <v>482</v>
      </c>
      <c r="D59" s="459"/>
      <c r="E59" s="459"/>
      <c r="F59" s="459"/>
      <c r="G59" s="459"/>
      <c r="H59" s="459"/>
      <c r="I59" s="459"/>
      <c r="J59" s="240"/>
      <c r="K59" s="462">
        <v>505</v>
      </c>
      <c r="L59" s="462"/>
      <c r="M59" s="462"/>
      <c r="N59" s="462"/>
      <c r="O59" s="462"/>
      <c r="P59" s="460">
        <v>271</v>
      </c>
      <c r="Q59" s="460"/>
      <c r="R59" s="460"/>
      <c r="S59" s="460"/>
      <c r="T59" s="460"/>
      <c r="U59" s="460">
        <v>234</v>
      </c>
      <c r="V59" s="460"/>
      <c r="W59" s="460"/>
      <c r="X59" s="460"/>
      <c r="Y59" s="460"/>
      <c r="Z59" s="460">
        <v>485</v>
      </c>
      <c r="AA59" s="460"/>
      <c r="AB59" s="460"/>
      <c r="AC59" s="460"/>
      <c r="AD59" s="460"/>
      <c r="AE59" s="452">
        <v>251</v>
      </c>
      <c r="AF59" s="452"/>
      <c r="AG59" s="452"/>
      <c r="AH59" s="452"/>
      <c r="AI59" s="452"/>
      <c r="AJ59" s="452">
        <v>234</v>
      </c>
      <c r="AK59" s="452"/>
      <c r="AL59" s="452"/>
      <c r="AM59" s="452"/>
      <c r="AN59" s="452"/>
      <c r="AO59" s="360">
        <v>375</v>
      </c>
      <c r="AP59" s="360"/>
      <c r="AQ59" s="360"/>
      <c r="AR59" s="360"/>
      <c r="AS59" s="360"/>
      <c r="AT59" s="360">
        <v>217</v>
      </c>
      <c r="AU59" s="360"/>
      <c r="AV59" s="360"/>
      <c r="AW59" s="360"/>
      <c r="AX59" s="360"/>
      <c r="AY59" s="360">
        <v>158</v>
      </c>
      <c r="AZ59" s="360"/>
      <c r="BA59" s="360"/>
      <c r="BB59" s="360"/>
      <c r="BC59" s="360"/>
      <c r="BD59" s="460">
        <v>357</v>
      </c>
      <c r="BE59" s="460"/>
      <c r="BF59" s="460"/>
      <c r="BG59" s="460"/>
      <c r="BH59" s="460"/>
      <c r="BI59" s="452">
        <v>212</v>
      </c>
      <c r="BJ59" s="452"/>
      <c r="BK59" s="452"/>
      <c r="BL59" s="452"/>
      <c r="BM59" s="452"/>
      <c r="BN59" s="452">
        <v>145</v>
      </c>
      <c r="BO59" s="452"/>
      <c r="BP59" s="452"/>
      <c r="BQ59" s="452"/>
      <c r="BR59" s="452"/>
      <c r="BS59" s="247"/>
    </row>
    <row r="60" spans="2:71" s="77" customFormat="1" ht="11.25" customHeight="1">
      <c r="B60" s="78"/>
      <c r="C60" s="458" t="s">
        <v>483</v>
      </c>
      <c r="D60" s="459"/>
      <c r="E60" s="459"/>
      <c r="F60" s="459"/>
      <c r="G60" s="459"/>
      <c r="H60" s="459"/>
      <c r="I60" s="459"/>
      <c r="J60" s="240"/>
      <c r="K60" s="462">
        <v>479</v>
      </c>
      <c r="L60" s="462"/>
      <c r="M60" s="462"/>
      <c r="N60" s="462"/>
      <c r="O60" s="462"/>
      <c r="P60" s="460">
        <v>234</v>
      </c>
      <c r="Q60" s="460"/>
      <c r="R60" s="460"/>
      <c r="S60" s="460"/>
      <c r="T60" s="460"/>
      <c r="U60" s="460">
        <v>245</v>
      </c>
      <c r="V60" s="460"/>
      <c r="W60" s="460"/>
      <c r="X60" s="460"/>
      <c r="Y60" s="460"/>
      <c r="Z60" s="460">
        <v>500</v>
      </c>
      <c r="AA60" s="460"/>
      <c r="AB60" s="460"/>
      <c r="AC60" s="460"/>
      <c r="AD60" s="460"/>
      <c r="AE60" s="452">
        <v>252</v>
      </c>
      <c r="AF60" s="452"/>
      <c r="AG60" s="452"/>
      <c r="AH60" s="452"/>
      <c r="AI60" s="452"/>
      <c r="AJ60" s="452">
        <v>248</v>
      </c>
      <c r="AK60" s="452"/>
      <c r="AL60" s="452"/>
      <c r="AM60" s="452"/>
      <c r="AN60" s="452"/>
      <c r="AO60" s="360">
        <v>352</v>
      </c>
      <c r="AP60" s="360"/>
      <c r="AQ60" s="360"/>
      <c r="AR60" s="360"/>
      <c r="AS60" s="360"/>
      <c r="AT60" s="360">
        <v>202</v>
      </c>
      <c r="AU60" s="360"/>
      <c r="AV60" s="360"/>
      <c r="AW60" s="360"/>
      <c r="AX60" s="360"/>
      <c r="AY60" s="360">
        <v>150</v>
      </c>
      <c r="AZ60" s="360"/>
      <c r="BA60" s="360"/>
      <c r="BB60" s="360"/>
      <c r="BC60" s="360"/>
      <c r="BD60" s="460">
        <v>347</v>
      </c>
      <c r="BE60" s="460"/>
      <c r="BF60" s="460"/>
      <c r="BG60" s="460"/>
      <c r="BH60" s="460"/>
      <c r="BI60" s="452">
        <v>197</v>
      </c>
      <c r="BJ60" s="452"/>
      <c r="BK60" s="452"/>
      <c r="BL60" s="452"/>
      <c r="BM60" s="452"/>
      <c r="BN60" s="452">
        <v>150</v>
      </c>
      <c r="BO60" s="452"/>
      <c r="BP60" s="452"/>
      <c r="BQ60" s="452"/>
      <c r="BR60" s="452"/>
      <c r="BS60" s="247"/>
    </row>
    <row r="61" spans="2:71" s="77" customFormat="1" ht="11.25" customHeight="1">
      <c r="B61" s="78"/>
      <c r="C61" s="458" t="s">
        <v>311</v>
      </c>
      <c r="D61" s="459"/>
      <c r="E61" s="459"/>
      <c r="F61" s="459"/>
      <c r="G61" s="459"/>
      <c r="H61" s="459"/>
      <c r="I61" s="459"/>
      <c r="J61" s="240"/>
      <c r="K61" s="462">
        <v>473</v>
      </c>
      <c r="L61" s="462"/>
      <c r="M61" s="462"/>
      <c r="N61" s="462"/>
      <c r="O61" s="462"/>
      <c r="P61" s="460">
        <v>243</v>
      </c>
      <c r="Q61" s="460"/>
      <c r="R61" s="460"/>
      <c r="S61" s="460"/>
      <c r="T61" s="460"/>
      <c r="U61" s="460">
        <v>230</v>
      </c>
      <c r="V61" s="460"/>
      <c r="W61" s="460"/>
      <c r="X61" s="460"/>
      <c r="Y61" s="460"/>
      <c r="Z61" s="460">
        <v>439</v>
      </c>
      <c r="AA61" s="460"/>
      <c r="AB61" s="460"/>
      <c r="AC61" s="460"/>
      <c r="AD61" s="460"/>
      <c r="AE61" s="452">
        <v>219</v>
      </c>
      <c r="AF61" s="452"/>
      <c r="AG61" s="452"/>
      <c r="AH61" s="452"/>
      <c r="AI61" s="452"/>
      <c r="AJ61" s="452">
        <v>220</v>
      </c>
      <c r="AK61" s="452"/>
      <c r="AL61" s="452"/>
      <c r="AM61" s="452"/>
      <c r="AN61" s="452"/>
      <c r="AO61" s="360">
        <v>355</v>
      </c>
      <c r="AP61" s="360"/>
      <c r="AQ61" s="360"/>
      <c r="AR61" s="360"/>
      <c r="AS61" s="360"/>
      <c r="AT61" s="360">
        <v>190</v>
      </c>
      <c r="AU61" s="360"/>
      <c r="AV61" s="360"/>
      <c r="AW61" s="360"/>
      <c r="AX61" s="360"/>
      <c r="AY61" s="360">
        <v>165</v>
      </c>
      <c r="AZ61" s="360"/>
      <c r="BA61" s="360"/>
      <c r="BB61" s="360"/>
      <c r="BC61" s="360"/>
      <c r="BD61" s="460">
        <v>364</v>
      </c>
      <c r="BE61" s="460"/>
      <c r="BF61" s="460"/>
      <c r="BG61" s="460"/>
      <c r="BH61" s="460"/>
      <c r="BI61" s="452">
        <v>201</v>
      </c>
      <c r="BJ61" s="452"/>
      <c r="BK61" s="452"/>
      <c r="BL61" s="452"/>
      <c r="BM61" s="452"/>
      <c r="BN61" s="452">
        <v>163</v>
      </c>
      <c r="BO61" s="452"/>
      <c r="BP61" s="452"/>
      <c r="BQ61" s="452"/>
      <c r="BR61" s="452"/>
      <c r="BS61" s="247"/>
    </row>
    <row r="62" spans="2:71" s="77" customFormat="1" ht="11.25" customHeight="1">
      <c r="B62" s="78"/>
      <c r="C62" s="458" t="s">
        <v>312</v>
      </c>
      <c r="D62" s="459"/>
      <c r="E62" s="459"/>
      <c r="F62" s="459"/>
      <c r="G62" s="459"/>
      <c r="H62" s="459"/>
      <c r="I62" s="459"/>
      <c r="J62" s="240"/>
      <c r="K62" s="462">
        <v>447</v>
      </c>
      <c r="L62" s="462"/>
      <c r="M62" s="462"/>
      <c r="N62" s="462"/>
      <c r="O62" s="462"/>
      <c r="P62" s="460">
        <v>216</v>
      </c>
      <c r="Q62" s="460"/>
      <c r="R62" s="460"/>
      <c r="S62" s="460"/>
      <c r="T62" s="460"/>
      <c r="U62" s="460">
        <v>231</v>
      </c>
      <c r="V62" s="460"/>
      <c r="W62" s="460"/>
      <c r="X62" s="460"/>
      <c r="Y62" s="460"/>
      <c r="Z62" s="460">
        <v>460</v>
      </c>
      <c r="AA62" s="460"/>
      <c r="AB62" s="460"/>
      <c r="AC62" s="460"/>
      <c r="AD62" s="460"/>
      <c r="AE62" s="452">
        <v>234</v>
      </c>
      <c r="AF62" s="452"/>
      <c r="AG62" s="452"/>
      <c r="AH62" s="452"/>
      <c r="AI62" s="452"/>
      <c r="AJ62" s="452">
        <v>226</v>
      </c>
      <c r="AK62" s="452"/>
      <c r="AL62" s="452"/>
      <c r="AM62" s="452"/>
      <c r="AN62" s="452"/>
      <c r="AO62" s="360">
        <v>411</v>
      </c>
      <c r="AP62" s="360"/>
      <c r="AQ62" s="360"/>
      <c r="AR62" s="360"/>
      <c r="AS62" s="360"/>
      <c r="AT62" s="360">
        <v>250</v>
      </c>
      <c r="AU62" s="360"/>
      <c r="AV62" s="360"/>
      <c r="AW62" s="360"/>
      <c r="AX62" s="360"/>
      <c r="AY62" s="360">
        <v>161</v>
      </c>
      <c r="AZ62" s="360"/>
      <c r="BA62" s="360"/>
      <c r="BB62" s="360"/>
      <c r="BC62" s="360"/>
      <c r="BD62" s="460">
        <v>399</v>
      </c>
      <c r="BE62" s="460"/>
      <c r="BF62" s="460"/>
      <c r="BG62" s="460"/>
      <c r="BH62" s="460"/>
      <c r="BI62" s="452">
        <v>237</v>
      </c>
      <c r="BJ62" s="452"/>
      <c r="BK62" s="452"/>
      <c r="BL62" s="452"/>
      <c r="BM62" s="452"/>
      <c r="BN62" s="452">
        <v>162</v>
      </c>
      <c r="BO62" s="452"/>
      <c r="BP62" s="452"/>
      <c r="BQ62" s="452"/>
      <c r="BR62" s="452"/>
      <c r="BS62" s="247"/>
    </row>
    <row r="63" spans="2:71" s="77" customFormat="1" ht="11.25" customHeight="1">
      <c r="B63" s="78"/>
      <c r="C63" s="458" t="s">
        <v>313</v>
      </c>
      <c r="D63" s="459"/>
      <c r="E63" s="459"/>
      <c r="F63" s="459"/>
      <c r="G63" s="459"/>
      <c r="H63" s="459"/>
      <c r="I63" s="459"/>
      <c r="J63" s="240"/>
      <c r="K63" s="462">
        <v>439</v>
      </c>
      <c r="L63" s="462"/>
      <c r="M63" s="462"/>
      <c r="N63" s="462"/>
      <c r="O63" s="462"/>
      <c r="P63" s="460">
        <v>239</v>
      </c>
      <c r="Q63" s="460"/>
      <c r="R63" s="460"/>
      <c r="S63" s="460"/>
      <c r="T63" s="460"/>
      <c r="U63" s="460">
        <v>200</v>
      </c>
      <c r="V63" s="460"/>
      <c r="W63" s="460"/>
      <c r="X63" s="460"/>
      <c r="Y63" s="460"/>
      <c r="Z63" s="460">
        <v>474</v>
      </c>
      <c r="AA63" s="460"/>
      <c r="AB63" s="460"/>
      <c r="AC63" s="460"/>
      <c r="AD63" s="460"/>
      <c r="AE63" s="452">
        <v>255</v>
      </c>
      <c r="AF63" s="452"/>
      <c r="AG63" s="452"/>
      <c r="AH63" s="452"/>
      <c r="AI63" s="452"/>
      <c r="AJ63" s="452">
        <v>219</v>
      </c>
      <c r="AK63" s="452"/>
      <c r="AL63" s="452"/>
      <c r="AM63" s="452"/>
      <c r="AN63" s="452"/>
      <c r="AO63" s="360">
        <v>356</v>
      </c>
      <c r="AP63" s="360"/>
      <c r="AQ63" s="360"/>
      <c r="AR63" s="360"/>
      <c r="AS63" s="360"/>
      <c r="AT63" s="360">
        <v>184</v>
      </c>
      <c r="AU63" s="360"/>
      <c r="AV63" s="360"/>
      <c r="AW63" s="360"/>
      <c r="AX63" s="360"/>
      <c r="AY63" s="360">
        <v>172</v>
      </c>
      <c r="AZ63" s="360"/>
      <c r="BA63" s="360"/>
      <c r="BB63" s="360"/>
      <c r="BC63" s="360"/>
      <c r="BD63" s="460">
        <v>423</v>
      </c>
      <c r="BE63" s="460"/>
      <c r="BF63" s="460"/>
      <c r="BG63" s="460"/>
      <c r="BH63" s="460"/>
      <c r="BI63" s="452">
        <v>230</v>
      </c>
      <c r="BJ63" s="452"/>
      <c r="BK63" s="452"/>
      <c r="BL63" s="452"/>
      <c r="BM63" s="452"/>
      <c r="BN63" s="452">
        <v>193</v>
      </c>
      <c r="BO63" s="452"/>
      <c r="BP63" s="452"/>
      <c r="BQ63" s="452"/>
      <c r="BR63" s="452"/>
      <c r="BS63" s="247"/>
    </row>
    <row r="64" spans="2:71" ht="7.5" customHeight="1">
      <c r="B64" s="86"/>
      <c r="C64" s="86"/>
      <c r="D64" s="86"/>
      <c r="E64" s="86"/>
      <c r="F64" s="86"/>
      <c r="G64" s="86"/>
      <c r="H64" s="86"/>
      <c r="I64" s="86"/>
      <c r="J64" s="89"/>
      <c r="K64" s="228"/>
      <c r="L64" s="228"/>
      <c r="M64" s="228"/>
      <c r="N64" s="228"/>
      <c r="O64" s="228"/>
      <c r="P64" s="228"/>
      <c r="Q64" s="228"/>
      <c r="R64" s="228"/>
      <c r="S64" s="228"/>
      <c r="T64" s="228"/>
      <c r="U64" s="228"/>
      <c r="V64" s="228"/>
      <c r="W64" s="228"/>
      <c r="X64" s="228"/>
      <c r="Y64" s="228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72"/>
    </row>
    <row r="65" spans="3:71" ht="16.5" customHeight="1">
      <c r="C65" s="468" t="s">
        <v>166</v>
      </c>
      <c r="D65" s="468"/>
      <c r="E65" s="182" t="s">
        <v>167</v>
      </c>
      <c r="F65" s="457" t="s">
        <v>168</v>
      </c>
      <c r="G65" s="457"/>
      <c r="H65" s="249" t="s">
        <v>319</v>
      </c>
      <c r="BR65" s="72"/>
      <c r="BS65" s="72"/>
    </row>
    <row r="66" spans="6:71" ht="16.5" customHeight="1">
      <c r="F66" s="457" t="s">
        <v>292</v>
      </c>
      <c r="G66" s="457"/>
      <c r="H66" s="250" t="s">
        <v>320</v>
      </c>
      <c r="BR66" s="72"/>
      <c r="BS66" s="72"/>
    </row>
    <row r="67" spans="6:71" ht="16.5" customHeight="1">
      <c r="F67" s="457" t="s">
        <v>293</v>
      </c>
      <c r="G67" s="457"/>
      <c r="H67" s="451" t="s">
        <v>321</v>
      </c>
      <c r="I67" s="451"/>
      <c r="J67" s="451"/>
      <c r="K67" s="451"/>
      <c r="L67" s="451"/>
      <c r="M67" s="451"/>
      <c r="N67" s="451"/>
      <c r="O67" s="451"/>
      <c r="P67" s="451"/>
      <c r="Q67" s="451"/>
      <c r="R67" s="451"/>
      <c r="S67" s="451"/>
      <c r="T67" s="451"/>
      <c r="U67" s="451"/>
      <c r="V67" s="451"/>
      <c r="W67" s="451"/>
      <c r="X67" s="451"/>
      <c r="Y67" s="451"/>
      <c r="Z67" s="451"/>
      <c r="AA67" s="451"/>
      <c r="AB67" s="451"/>
      <c r="AC67" s="451"/>
      <c r="AD67" s="451"/>
      <c r="AE67" s="451"/>
      <c r="AF67" s="451"/>
      <c r="AG67" s="451"/>
      <c r="AH67" s="451"/>
      <c r="AI67" s="451"/>
      <c r="AJ67" s="451"/>
      <c r="AK67" s="451"/>
      <c r="AL67" s="451"/>
      <c r="AM67" s="451"/>
      <c r="AN67" s="451"/>
      <c r="AO67" s="451"/>
      <c r="AP67" s="451"/>
      <c r="AQ67" s="451"/>
      <c r="AR67" s="451"/>
      <c r="AS67" s="451"/>
      <c r="AT67" s="451"/>
      <c r="AU67" s="451"/>
      <c r="AV67" s="451"/>
      <c r="AW67" s="451"/>
      <c r="AX67" s="451"/>
      <c r="AY67" s="451"/>
      <c r="AZ67" s="451"/>
      <c r="BA67" s="451"/>
      <c r="BB67" s="451"/>
      <c r="BC67" s="451"/>
      <c r="BD67" s="451"/>
      <c r="BE67" s="451"/>
      <c r="BF67" s="451"/>
      <c r="BG67" s="451"/>
      <c r="BH67" s="451"/>
      <c r="BI67" s="451"/>
      <c r="BJ67" s="451"/>
      <c r="BK67" s="451"/>
      <c r="BL67" s="451"/>
      <c r="BM67" s="451"/>
      <c r="BN67" s="451"/>
      <c r="BO67" s="451"/>
      <c r="BP67" s="451"/>
      <c r="BQ67" s="451"/>
      <c r="BR67" s="485"/>
      <c r="BS67" s="251"/>
    </row>
    <row r="68" spans="6:71" ht="16.5" customHeight="1">
      <c r="F68" s="248"/>
      <c r="G68" s="248"/>
      <c r="H68" s="51" t="s">
        <v>485</v>
      </c>
      <c r="BP68" s="250"/>
      <c r="BQ68" s="250"/>
      <c r="BR68" s="251"/>
      <c r="BS68" s="251"/>
    </row>
    <row r="69" spans="6:71" ht="16.5" customHeight="1">
      <c r="F69" s="457" t="s">
        <v>294</v>
      </c>
      <c r="G69" s="457"/>
      <c r="H69" s="451" t="s">
        <v>322</v>
      </c>
      <c r="I69" s="485"/>
      <c r="J69" s="485"/>
      <c r="K69" s="485"/>
      <c r="L69" s="485"/>
      <c r="M69" s="485"/>
      <c r="N69" s="485"/>
      <c r="O69" s="485"/>
      <c r="P69" s="485"/>
      <c r="Q69" s="485"/>
      <c r="R69" s="485"/>
      <c r="S69" s="485"/>
      <c r="T69" s="485"/>
      <c r="U69" s="485"/>
      <c r="V69" s="485"/>
      <c r="W69" s="485"/>
      <c r="X69" s="485"/>
      <c r="Y69" s="485"/>
      <c r="Z69" s="485"/>
      <c r="AA69" s="485"/>
      <c r="AB69" s="485"/>
      <c r="AC69" s="485"/>
      <c r="AD69" s="485"/>
      <c r="AE69" s="485"/>
      <c r="AF69" s="485"/>
      <c r="AG69" s="485"/>
      <c r="AH69" s="485"/>
      <c r="AI69" s="485"/>
      <c r="AJ69" s="485"/>
      <c r="AK69" s="485"/>
      <c r="AL69" s="485"/>
      <c r="AM69" s="485"/>
      <c r="AN69" s="485"/>
      <c r="AO69" s="485"/>
      <c r="AP69" s="485"/>
      <c r="AQ69" s="485"/>
      <c r="AR69" s="485"/>
      <c r="AS69" s="485"/>
      <c r="AT69" s="485"/>
      <c r="AU69" s="485"/>
      <c r="AV69" s="485"/>
      <c r="AW69" s="485"/>
      <c r="AX69" s="485"/>
      <c r="AY69" s="485"/>
      <c r="AZ69" s="485"/>
      <c r="BA69" s="485"/>
      <c r="BB69" s="485"/>
      <c r="BC69" s="485"/>
      <c r="BD69" s="485"/>
      <c r="BE69" s="485"/>
      <c r="BF69" s="485"/>
      <c r="BG69" s="485"/>
      <c r="BH69" s="485"/>
      <c r="BI69" s="485"/>
      <c r="BJ69" s="485"/>
      <c r="BK69" s="485"/>
      <c r="BL69" s="485"/>
      <c r="BM69" s="485"/>
      <c r="BN69" s="485"/>
      <c r="BO69" s="485"/>
      <c r="BP69" s="485"/>
      <c r="BQ69" s="485"/>
      <c r="BR69" s="485"/>
      <c r="BS69" s="252"/>
    </row>
    <row r="70" spans="6:71" s="72" customFormat="1" ht="16.5" customHeight="1">
      <c r="F70" s="248"/>
      <c r="G70" s="248"/>
      <c r="H70" s="51" t="s">
        <v>323</v>
      </c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251"/>
      <c r="BS70" s="251"/>
    </row>
    <row r="71" spans="6:8" s="72" customFormat="1" ht="16.5" customHeight="1">
      <c r="F71" s="457" t="s">
        <v>295</v>
      </c>
      <c r="G71" s="457"/>
      <c r="H71" s="72" t="s">
        <v>324</v>
      </c>
    </row>
    <row r="72" spans="2:70" s="72" customFormat="1" ht="16.5" customHeight="1">
      <c r="B72" s="451" t="s">
        <v>44</v>
      </c>
      <c r="C72" s="451"/>
      <c r="D72" s="451"/>
      <c r="E72" s="182" t="s">
        <v>464</v>
      </c>
      <c r="F72" s="250" t="s">
        <v>484</v>
      </c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0"/>
      <c r="AL72" s="250"/>
      <c r="AM72" s="250"/>
      <c r="AN72" s="250"/>
      <c r="AO72" s="250"/>
      <c r="AP72" s="250"/>
      <c r="AQ72" s="250"/>
      <c r="AR72" s="250"/>
      <c r="AS72" s="250"/>
      <c r="AT72" s="250"/>
      <c r="AU72" s="250"/>
      <c r="AV72" s="250"/>
      <c r="AW72" s="250"/>
      <c r="AX72" s="250"/>
      <c r="AY72" s="250"/>
      <c r="AZ72" s="250"/>
      <c r="BA72" s="250"/>
      <c r="BB72" s="250"/>
      <c r="BC72" s="250"/>
      <c r="BD72" s="250"/>
      <c r="BE72" s="250"/>
      <c r="BF72" s="250"/>
      <c r="BG72" s="250"/>
      <c r="BH72" s="250"/>
      <c r="BI72" s="250"/>
      <c r="BJ72" s="250"/>
      <c r="BK72" s="250"/>
      <c r="BL72" s="250"/>
      <c r="BM72" s="250"/>
      <c r="BN72" s="250"/>
      <c r="BO72" s="250"/>
      <c r="BP72" s="250"/>
      <c r="BQ72" s="250"/>
      <c r="BR72" s="250"/>
    </row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</sheetData>
  <mergeCells count="605">
    <mergeCell ref="H69:BR69"/>
    <mergeCell ref="AJ52:AN52"/>
    <mergeCell ref="AY56:BC56"/>
    <mergeCell ref="AO56:AS56"/>
    <mergeCell ref="AY55:BC55"/>
    <mergeCell ref="AE53:AI53"/>
    <mergeCell ref="AJ53:AN53"/>
    <mergeCell ref="AT52:AX52"/>
    <mergeCell ref="AE52:AI52"/>
    <mergeCell ref="H67:BR67"/>
    <mergeCell ref="Z40:AD40"/>
    <mergeCell ref="AE41:AI41"/>
    <mergeCell ref="C54:I54"/>
    <mergeCell ref="C55:I55"/>
    <mergeCell ref="C47:I47"/>
    <mergeCell ref="Z45:AD45"/>
    <mergeCell ref="Z43:AD43"/>
    <mergeCell ref="U41:Y41"/>
    <mergeCell ref="U43:Y43"/>
    <mergeCell ref="U42:Y42"/>
    <mergeCell ref="AT55:AX55"/>
    <mergeCell ref="C63:I63"/>
    <mergeCell ref="K61:O61"/>
    <mergeCell ref="C60:I60"/>
    <mergeCell ref="C61:I61"/>
    <mergeCell ref="U59:Y59"/>
    <mergeCell ref="Z55:AD55"/>
    <mergeCell ref="U58:Y58"/>
    <mergeCell ref="AJ60:AN60"/>
    <mergeCell ref="AE55:AI55"/>
    <mergeCell ref="BI63:BM63"/>
    <mergeCell ref="B5:J7"/>
    <mergeCell ref="AO63:AS63"/>
    <mergeCell ref="AE40:AI40"/>
    <mergeCell ref="AE39:AI39"/>
    <mergeCell ref="AJ39:AN39"/>
    <mergeCell ref="AE37:AI37"/>
    <mergeCell ref="AJ37:AN37"/>
    <mergeCell ref="AO40:AS40"/>
    <mergeCell ref="AO39:AS39"/>
    <mergeCell ref="C16:I16"/>
    <mergeCell ref="AT25:AX25"/>
    <mergeCell ref="B3:BR3"/>
    <mergeCell ref="BK25:BR25"/>
    <mergeCell ref="BK24:BR24"/>
    <mergeCell ref="BK23:BR23"/>
    <mergeCell ref="BK22:BR22"/>
    <mergeCell ref="AO5:BC6"/>
    <mergeCell ref="BK5:BR7"/>
    <mergeCell ref="BD19:BJ19"/>
    <mergeCell ref="BK19:BR19"/>
    <mergeCell ref="AO31:AS31"/>
    <mergeCell ref="AT31:AX31"/>
    <mergeCell ref="AO23:AS23"/>
    <mergeCell ref="AT29:AX29"/>
    <mergeCell ref="AO29:AS29"/>
    <mergeCell ref="AY29:BC29"/>
    <mergeCell ref="BD30:BJ30"/>
    <mergeCell ref="AT30:AX30"/>
    <mergeCell ref="AO30:AS30"/>
    <mergeCell ref="Z26:AD26"/>
    <mergeCell ref="AJ23:AN23"/>
    <mergeCell ref="AO26:AS26"/>
    <mergeCell ref="AJ24:AN24"/>
    <mergeCell ref="AO25:AS25"/>
    <mergeCell ref="AE24:AI24"/>
    <mergeCell ref="AE23:AI23"/>
    <mergeCell ref="Z25:AD25"/>
    <mergeCell ref="Z24:AD24"/>
    <mergeCell ref="AO24:AS24"/>
    <mergeCell ref="AJ32:AN32"/>
    <mergeCell ref="BK34:BR34"/>
    <mergeCell ref="BK33:BR33"/>
    <mergeCell ref="BK32:BR32"/>
    <mergeCell ref="AO32:AS32"/>
    <mergeCell ref="AT32:AX32"/>
    <mergeCell ref="AO34:AS34"/>
    <mergeCell ref="AO33:AS33"/>
    <mergeCell ref="AT27:AX27"/>
    <mergeCell ref="AY27:BC27"/>
    <mergeCell ref="AT26:AX26"/>
    <mergeCell ref="BK26:BR26"/>
    <mergeCell ref="AY26:BC26"/>
    <mergeCell ref="K26:O26"/>
    <mergeCell ref="P26:T26"/>
    <mergeCell ref="U26:Y26"/>
    <mergeCell ref="K27:O27"/>
    <mergeCell ref="P27:T27"/>
    <mergeCell ref="U27:Y27"/>
    <mergeCell ref="BD10:BJ10"/>
    <mergeCell ref="Z10:AD10"/>
    <mergeCell ref="AE10:AI10"/>
    <mergeCell ref="AJ10:AN10"/>
    <mergeCell ref="AY10:BC10"/>
    <mergeCell ref="AT10:AX10"/>
    <mergeCell ref="AO10:AS10"/>
    <mergeCell ref="AT18:AX18"/>
    <mergeCell ref="AE18:AI18"/>
    <mergeCell ref="C10:I10"/>
    <mergeCell ref="C11:I11"/>
    <mergeCell ref="C12:I12"/>
    <mergeCell ref="K10:O10"/>
    <mergeCell ref="K11:O11"/>
    <mergeCell ref="P10:T10"/>
    <mergeCell ref="U10:Y10"/>
    <mergeCell ref="C13:I13"/>
    <mergeCell ref="AT17:AX17"/>
    <mergeCell ref="AY16:BC16"/>
    <mergeCell ref="AE17:AI17"/>
    <mergeCell ref="AJ17:AN17"/>
    <mergeCell ref="AT16:AX16"/>
    <mergeCell ref="AE16:AI16"/>
    <mergeCell ref="AJ16:AN16"/>
    <mergeCell ref="AO16:AS16"/>
    <mergeCell ref="AO18:AS18"/>
    <mergeCell ref="AJ12:AN12"/>
    <mergeCell ref="BI62:BM62"/>
    <mergeCell ref="BI61:BM61"/>
    <mergeCell ref="BI60:BM60"/>
    <mergeCell ref="BD36:BR36"/>
    <mergeCell ref="BI59:BM59"/>
    <mergeCell ref="BI58:BM58"/>
    <mergeCell ref="BI45:BM45"/>
    <mergeCell ref="AY18:BC18"/>
    <mergeCell ref="BI42:BM42"/>
    <mergeCell ref="BI41:BM41"/>
    <mergeCell ref="BD52:BH52"/>
    <mergeCell ref="BI52:BM52"/>
    <mergeCell ref="BD51:BH51"/>
    <mergeCell ref="BI51:BM51"/>
    <mergeCell ref="BI47:BM47"/>
    <mergeCell ref="BD48:BH48"/>
    <mergeCell ref="BD45:BH45"/>
    <mergeCell ref="BI43:BM43"/>
    <mergeCell ref="C30:I30"/>
    <mergeCell ref="C51:I51"/>
    <mergeCell ref="C34:I34"/>
    <mergeCell ref="C39:I39"/>
    <mergeCell ref="C40:I40"/>
    <mergeCell ref="C43:I43"/>
    <mergeCell ref="B36:J37"/>
    <mergeCell ref="C32:I32"/>
    <mergeCell ref="C41:I41"/>
    <mergeCell ref="C42:I42"/>
    <mergeCell ref="BK31:BR31"/>
    <mergeCell ref="C49:I49"/>
    <mergeCell ref="C48:I48"/>
    <mergeCell ref="C24:I24"/>
    <mergeCell ref="C25:I25"/>
    <mergeCell ref="C26:I26"/>
    <mergeCell ref="C29:I29"/>
    <mergeCell ref="C27:I27"/>
    <mergeCell ref="C33:I33"/>
    <mergeCell ref="C31:I31"/>
    <mergeCell ref="K31:O31"/>
    <mergeCell ref="P31:T31"/>
    <mergeCell ref="K32:O32"/>
    <mergeCell ref="P32:T32"/>
    <mergeCell ref="K43:O43"/>
    <mergeCell ref="P43:T43"/>
    <mergeCell ref="K58:O58"/>
    <mergeCell ref="P58:T58"/>
    <mergeCell ref="K48:O48"/>
    <mergeCell ref="P48:T48"/>
    <mergeCell ref="K49:O49"/>
    <mergeCell ref="P49:T49"/>
    <mergeCell ref="C58:I58"/>
    <mergeCell ref="C59:I59"/>
    <mergeCell ref="C56:I56"/>
    <mergeCell ref="P52:T52"/>
    <mergeCell ref="K59:O59"/>
    <mergeCell ref="P59:T59"/>
    <mergeCell ref="P54:T54"/>
    <mergeCell ref="K53:O53"/>
    <mergeCell ref="P53:T53"/>
    <mergeCell ref="K54:O54"/>
    <mergeCell ref="C65:D65"/>
    <mergeCell ref="K40:O40"/>
    <mergeCell ref="P40:T40"/>
    <mergeCell ref="K63:O63"/>
    <mergeCell ref="P63:T63"/>
    <mergeCell ref="C62:I62"/>
    <mergeCell ref="P62:T62"/>
    <mergeCell ref="P61:T61"/>
    <mergeCell ref="K45:O45"/>
    <mergeCell ref="P45:T45"/>
    <mergeCell ref="AO41:AS41"/>
    <mergeCell ref="AO42:AS42"/>
    <mergeCell ref="K42:O42"/>
    <mergeCell ref="C52:I52"/>
    <mergeCell ref="K51:O51"/>
    <mergeCell ref="P47:T47"/>
    <mergeCell ref="K47:O47"/>
    <mergeCell ref="K52:O52"/>
    <mergeCell ref="P46:T46"/>
    <mergeCell ref="P51:T51"/>
    <mergeCell ref="AT40:AX40"/>
    <mergeCell ref="AT41:AX41"/>
    <mergeCell ref="AT42:AX42"/>
    <mergeCell ref="AY51:BC51"/>
    <mergeCell ref="AT47:AX47"/>
    <mergeCell ref="AT48:AX48"/>
    <mergeCell ref="AT51:AX51"/>
    <mergeCell ref="AY42:BC42"/>
    <mergeCell ref="AY49:BC49"/>
    <mergeCell ref="AY52:BC52"/>
    <mergeCell ref="AT53:AX53"/>
    <mergeCell ref="AY53:BC53"/>
    <mergeCell ref="BD59:BH59"/>
    <mergeCell ref="BD53:BH53"/>
    <mergeCell ref="BD54:BH54"/>
    <mergeCell ref="AY58:BC58"/>
    <mergeCell ref="AT58:AX58"/>
    <mergeCell ref="AT56:AX56"/>
    <mergeCell ref="AT54:AX54"/>
    <mergeCell ref="BN59:BR59"/>
    <mergeCell ref="BN58:BR58"/>
    <mergeCell ref="BN55:BR55"/>
    <mergeCell ref="BN56:BR56"/>
    <mergeCell ref="BI55:BM55"/>
    <mergeCell ref="BI56:BM56"/>
    <mergeCell ref="BD58:BH58"/>
    <mergeCell ref="BD56:BH56"/>
    <mergeCell ref="BD55:BH55"/>
    <mergeCell ref="BN62:BR62"/>
    <mergeCell ref="AT60:AX60"/>
    <mergeCell ref="AY60:BC60"/>
    <mergeCell ref="BN60:BR60"/>
    <mergeCell ref="AY61:BC61"/>
    <mergeCell ref="BD62:BH62"/>
    <mergeCell ref="AT61:AX61"/>
    <mergeCell ref="BN61:BR61"/>
    <mergeCell ref="BD60:BH60"/>
    <mergeCell ref="BD61:BH61"/>
    <mergeCell ref="BI53:BM53"/>
    <mergeCell ref="BI54:BM54"/>
    <mergeCell ref="AO54:AS54"/>
    <mergeCell ref="BN53:BR53"/>
    <mergeCell ref="AO53:AS53"/>
    <mergeCell ref="BN54:BR54"/>
    <mergeCell ref="AY54:BC54"/>
    <mergeCell ref="BN37:BR37"/>
    <mergeCell ref="BN39:BR39"/>
    <mergeCell ref="BI39:BM39"/>
    <mergeCell ref="BI40:BM40"/>
    <mergeCell ref="BN41:BR41"/>
    <mergeCell ref="AY41:BC41"/>
    <mergeCell ref="BD41:BH41"/>
    <mergeCell ref="AY39:BC39"/>
    <mergeCell ref="AY40:BC40"/>
    <mergeCell ref="BD40:BH40"/>
    <mergeCell ref="BN40:BR40"/>
    <mergeCell ref="BD42:BH42"/>
    <mergeCell ref="BD37:BH37"/>
    <mergeCell ref="BD39:BH39"/>
    <mergeCell ref="BN52:BR52"/>
    <mergeCell ref="BN45:BR45"/>
    <mergeCell ref="BN47:BR47"/>
    <mergeCell ref="BN48:BR48"/>
    <mergeCell ref="BN46:BR46"/>
    <mergeCell ref="BN51:BR51"/>
    <mergeCell ref="BD49:BH49"/>
    <mergeCell ref="K29:O29"/>
    <mergeCell ref="P29:T29"/>
    <mergeCell ref="U40:Y40"/>
    <mergeCell ref="U29:Y29"/>
    <mergeCell ref="U37:Y37"/>
    <mergeCell ref="K37:O37"/>
    <mergeCell ref="P37:T37"/>
    <mergeCell ref="K39:O39"/>
    <mergeCell ref="P39:T39"/>
    <mergeCell ref="U32:Y32"/>
    <mergeCell ref="K30:O30"/>
    <mergeCell ref="P30:T30"/>
    <mergeCell ref="U39:Y39"/>
    <mergeCell ref="K24:O24"/>
    <mergeCell ref="P24:T24"/>
    <mergeCell ref="U24:Y24"/>
    <mergeCell ref="K25:O25"/>
    <mergeCell ref="P25:T25"/>
    <mergeCell ref="U25:Y25"/>
    <mergeCell ref="K33:O33"/>
    <mergeCell ref="AO47:AS47"/>
    <mergeCell ref="AO48:AS48"/>
    <mergeCell ref="AT49:AX49"/>
    <mergeCell ref="K36:Y36"/>
    <mergeCell ref="U45:Y45"/>
    <mergeCell ref="U46:Y46"/>
    <mergeCell ref="P42:T42"/>
    <mergeCell ref="K41:O41"/>
    <mergeCell ref="K46:O46"/>
    <mergeCell ref="P41:T41"/>
    <mergeCell ref="U33:Y33"/>
    <mergeCell ref="P33:T33"/>
    <mergeCell ref="K34:O34"/>
    <mergeCell ref="P34:T34"/>
    <mergeCell ref="U34:Y34"/>
    <mergeCell ref="U52:Y52"/>
    <mergeCell ref="Z47:AD47"/>
    <mergeCell ref="Z51:AD51"/>
    <mergeCell ref="Z49:AD49"/>
    <mergeCell ref="U47:Y47"/>
    <mergeCell ref="U51:Y51"/>
    <mergeCell ref="U48:Y48"/>
    <mergeCell ref="Z52:AD52"/>
    <mergeCell ref="Z48:AD48"/>
    <mergeCell ref="U49:Y49"/>
    <mergeCell ref="Z41:AD41"/>
    <mergeCell ref="AE42:AI42"/>
    <mergeCell ref="Z42:AD42"/>
    <mergeCell ref="AJ42:AN42"/>
    <mergeCell ref="AJ41:AN41"/>
    <mergeCell ref="AJ45:AN45"/>
    <mergeCell ref="AJ40:AN40"/>
    <mergeCell ref="AE43:AI43"/>
    <mergeCell ref="AJ43:AN43"/>
    <mergeCell ref="Z39:AD39"/>
    <mergeCell ref="AJ46:AN46"/>
    <mergeCell ref="AE47:AI47"/>
    <mergeCell ref="AJ51:AN51"/>
    <mergeCell ref="AJ47:AN47"/>
    <mergeCell ref="AE49:AI49"/>
    <mergeCell ref="AE51:AI51"/>
    <mergeCell ref="Z46:AD46"/>
    <mergeCell ref="AE46:AI46"/>
    <mergeCell ref="AE45:AI45"/>
    <mergeCell ref="AJ59:AN59"/>
    <mergeCell ref="U30:Y30"/>
    <mergeCell ref="U31:Y31"/>
    <mergeCell ref="AE56:AI56"/>
    <mergeCell ref="Z56:AD56"/>
    <mergeCell ref="AE32:AI32"/>
    <mergeCell ref="Z32:AD32"/>
    <mergeCell ref="AE31:AI31"/>
    <mergeCell ref="Z31:AD31"/>
    <mergeCell ref="Z53:AD53"/>
    <mergeCell ref="AJ61:AN61"/>
    <mergeCell ref="Z61:AD61"/>
    <mergeCell ref="Z60:AD60"/>
    <mergeCell ref="AE60:AI60"/>
    <mergeCell ref="AE61:AI61"/>
    <mergeCell ref="AE59:AI59"/>
    <mergeCell ref="Z58:AD58"/>
    <mergeCell ref="Z59:AD59"/>
    <mergeCell ref="AE58:AI58"/>
    <mergeCell ref="U53:Y53"/>
    <mergeCell ref="P60:T60"/>
    <mergeCell ref="U60:Y60"/>
    <mergeCell ref="K60:O60"/>
    <mergeCell ref="U56:Y56"/>
    <mergeCell ref="U55:Y55"/>
    <mergeCell ref="U54:Y54"/>
    <mergeCell ref="K55:O55"/>
    <mergeCell ref="K62:O62"/>
    <mergeCell ref="K56:O56"/>
    <mergeCell ref="U63:Y63"/>
    <mergeCell ref="Z63:AD63"/>
    <mergeCell ref="U62:Y62"/>
    <mergeCell ref="U61:Y61"/>
    <mergeCell ref="Z62:AD62"/>
    <mergeCell ref="AJ62:AN62"/>
    <mergeCell ref="AE62:AI62"/>
    <mergeCell ref="AE63:AI63"/>
    <mergeCell ref="AJ63:AN63"/>
    <mergeCell ref="AE48:AI48"/>
    <mergeCell ref="BD63:BH63"/>
    <mergeCell ref="AT63:AX63"/>
    <mergeCell ref="AT59:AX59"/>
    <mergeCell ref="AO60:AS60"/>
    <mergeCell ref="AY59:BC59"/>
    <mergeCell ref="AY62:BC62"/>
    <mergeCell ref="AO62:AS62"/>
    <mergeCell ref="AO61:AS61"/>
    <mergeCell ref="AO59:AS59"/>
    <mergeCell ref="C45:I45"/>
    <mergeCell ref="C46:I46"/>
    <mergeCell ref="AO36:BC36"/>
    <mergeCell ref="BN63:BR63"/>
    <mergeCell ref="AY63:BC63"/>
    <mergeCell ref="AT62:AX62"/>
    <mergeCell ref="AY46:BC46"/>
    <mergeCell ref="BD46:BH46"/>
    <mergeCell ref="BN43:BR43"/>
    <mergeCell ref="BN42:BR42"/>
    <mergeCell ref="AO37:AS37"/>
    <mergeCell ref="AE26:AI26"/>
    <mergeCell ref="Z30:AD30"/>
    <mergeCell ref="AJ30:AN30"/>
    <mergeCell ref="AE30:AI30"/>
    <mergeCell ref="AJ26:AN26"/>
    <mergeCell ref="AJ29:AN29"/>
    <mergeCell ref="AE29:AI29"/>
    <mergeCell ref="Z29:AD29"/>
    <mergeCell ref="Z37:AD37"/>
    <mergeCell ref="Z18:AD18"/>
    <mergeCell ref="AE25:AI25"/>
    <mergeCell ref="AE19:AI19"/>
    <mergeCell ref="Z16:AD16"/>
    <mergeCell ref="Z12:AD12"/>
    <mergeCell ref="Z13:AD13"/>
    <mergeCell ref="AE13:AI13"/>
    <mergeCell ref="Z17:AD17"/>
    <mergeCell ref="AE12:AI12"/>
    <mergeCell ref="K5:Y6"/>
    <mergeCell ref="Z5:AN6"/>
    <mergeCell ref="K7:O7"/>
    <mergeCell ref="P7:T7"/>
    <mergeCell ref="AJ7:AN7"/>
    <mergeCell ref="AE7:AI7"/>
    <mergeCell ref="U7:Y7"/>
    <mergeCell ref="AT13:AX13"/>
    <mergeCell ref="AO7:AS7"/>
    <mergeCell ref="AO11:AS11"/>
    <mergeCell ref="AJ19:AN19"/>
    <mergeCell ref="AO19:AS19"/>
    <mergeCell ref="AO17:AS17"/>
    <mergeCell ref="AO14:AS14"/>
    <mergeCell ref="AJ11:AN11"/>
    <mergeCell ref="AJ18:AN18"/>
    <mergeCell ref="AT19:AX19"/>
    <mergeCell ref="P11:T11"/>
    <mergeCell ref="U11:Y11"/>
    <mergeCell ref="BD5:BJ7"/>
    <mergeCell ref="AY7:BC7"/>
    <mergeCell ref="BI8:BJ8"/>
    <mergeCell ref="AT7:AX7"/>
    <mergeCell ref="Z7:AD7"/>
    <mergeCell ref="Z11:AD11"/>
    <mergeCell ref="AE11:AI11"/>
    <mergeCell ref="AT11:AX11"/>
    <mergeCell ref="K13:O13"/>
    <mergeCell ref="P13:T13"/>
    <mergeCell ref="U13:Y13"/>
    <mergeCell ref="K12:O12"/>
    <mergeCell ref="P12:T12"/>
    <mergeCell ref="U12:Y12"/>
    <mergeCell ref="K16:O16"/>
    <mergeCell ref="P16:T16"/>
    <mergeCell ref="U16:Y16"/>
    <mergeCell ref="K17:O17"/>
    <mergeCell ref="P17:T17"/>
    <mergeCell ref="U17:Y17"/>
    <mergeCell ref="U20:Y20"/>
    <mergeCell ref="K18:O18"/>
    <mergeCell ref="P18:T18"/>
    <mergeCell ref="U18:Y18"/>
    <mergeCell ref="AT22:AX22"/>
    <mergeCell ref="AT23:AX23"/>
    <mergeCell ref="AE22:AI22"/>
    <mergeCell ref="C17:I17"/>
    <mergeCell ref="Z20:AD20"/>
    <mergeCell ref="AE20:AI20"/>
    <mergeCell ref="U22:Y22"/>
    <mergeCell ref="Z19:AD19"/>
    <mergeCell ref="Z22:AD22"/>
    <mergeCell ref="U19:Y19"/>
    <mergeCell ref="C23:I23"/>
    <mergeCell ref="Z23:AD23"/>
    <mergeCell ref="AJ22:AN22"/>
    <mergeCell ref="AO22:AS22"/>
    <mergeCell ref="C22:I22"/>
    <mergeCell ref="K23:O23"/>
    <mergeCell ref="K22:O22"/>
    <mergeCell ref="U23:Y23"/>
    <mergeCell ref="P22:T22"/>
    <mergeCell ref="P23:T23"/>
    <mergeCell ref="AJ25:AN25"/>
    <mergeCell ref="AY24:BC24"/>
    <mergeCell ref="AY25:BC25"/>
    <mergeCell ref="Z54:AD54"/>
    <mergeCell ref="AO27:AS27"/>
    <mergeCell ref="Z27:AD27"/>
    <mergeCell ref="AE27:AI27"/>
    <mergeCell ref="AJ27:AN27"/>
    <mergeCell ref="AE28:AI28"/>
    <mergeCell ref="Z28:AD28"/>
    <mergeCell ref="AT24:AX24"/>
    <mergeCell ref="AE54:AI54"/>
    <mergeCell ref="AJ54:AN54"/>
    <mergeCell ref="AJ31:AN31"/>
    <mergeCell ref="AJ34:AN34"/>
    <mergeCell ref="Z36:AN36"/>
    <mergeCell ref="AJ33:AN33"/>
    <mergeCell ref="Z34:AD34"/>
    <mergeCell ref="AE33:AI33"/>
    <mergeCell ref="Z33:AD33"/>
    <mergeCell ref="B72:D72"/>
    <mergeCell ref="F67:G67"/>
    <mergeCell ref="F65:G65"/>
    <mergeCell ref="AE34:AI34"/>
    <mergeCell ref="F69:G69"/>
    <mergeCell ref="C53:I53"/>
    <mergeCell ref="F71:G71"/>
    <mergeCell ref="F66:G66"/>
    <mergeCell ref="P55:T55"/>
    <mergeCell ref="P56:T56"/>
    <mergeCell ref="BQ8:BR8"/>
    <mergeCell ref="AY17:BC17"/>
    <mergeCell ref="AY11:BC11"/>
    <mergeCell ref="AY12:BC12"/>
    <mergeCell ref="AY13:BC13"/>
    <mergeCell ref="BD11:BJ11"/>
    <mergeCell ref="BK14:BR14"/>
    <mergeCell ref="BK17:BR17"/>
    <mergeCell ref="BK16:BR16"/>
    <mergeCell ref="BK13:BR13"/>
    <mergeCell ref="BD17:BJ17"/>
    <mergeCell ref="BD16:BJ16"/>
    <mergeCell ref="BD29:BJ29"/>
    <mergeCell ref="BD27:BJ27"/>
    <mergeCell ref="BD24:BJ24"/>
    <mergeCell ref="BD26:BJ26"/>
    <mergeCell ref="BD18:BJ18"/>
    <mergeCell ref="BD25:BJ25"/>
    <mergeCell ref="BK29:BR29"/>
    <mergeCell ref="BD22:BJ22"/>
    <mergeCell ref="BD23:BJ23"/>
    <mergeCell ref="BD20:BJ20"/>
    <mergeCell ref="BK20:BR20"/>
    <mergeCell ref="BD28:BJ28"/>
    <mergeCell ref="BK28:BR28"/>
    <mergeCell ref="BK27:BR27"/>
    <mergeCell ref="BK18:BR18"/>
    <mergeCell ref="BD32:BJ32"/>
    <mergeCell ref="AY31:BC31"/>
    <mergeCell ref="AY32:BC32"/>
    <mergeCell ref="AY19:BC19"/>
    <mergeCell ref="BD31:BJ31"/>
    <mergeCell ref="BK30:BR30"/>
    <mergeCell ref="AY23:BC23"/>
    <mergeCell ref="AY22:BC22"/>
    <mergeCell ref="AY30:BC30"/>
    <mergeCell ref="AT39:AX39"/>
    <mergeCell ref="BD33:BJ33"/>
    <mergeCell ref="BD34:BJ34"/>
    <mergeCell ref="AY37:BC37"/>
    <mergeCell ref="BI37:BM37"/>
    <mergeCell ref="AT37:AX37"/>
    <mergeCell ref="AY33:BC33"/>
    <mergeCell ref="AT33:AX33"/>
    <mergeCell ref="AY34:BC34"/>
    <mergeCell ref="AT34:AX34"/>
    <mergeCell ref="AO58:AS58"/>
    <mergeCell ref="AJ48:AN48"/>
    <mergeCell ref="AO51:AS51"/>
    <mergeCell ref="AJ49:AN49"/>
    <mergeCell ref="AJ55:AN55"/>
    <mergeCell ref="AO55:AS55"/>
    <mergeCell ref="AO49:AS49"/>
    <mergeCell ref="AJ56:AN56"/>
    <mergeCell ref="AO52:AS52"/>
    <mergeCell ref="AJ58:AN58"/>
    <mergeCell ref="C14:I14"/>
    <mergeCell ref="K14:O14"/>
    <mergeCell ref="P14:T14"/>
    <mergeCell ref="C20:I20"/>
    <mergeCell ref="K20:O20"/>
    <mergeCell ref="P20:T20"/>
    <mergeCell ref="P19:T19"/>
    <mergeCell ref="C19:I19"/>
    <mergeCell ref="K19:O19"/>
    <mergeCell ref="C18:I18"/>
    <mergeCell ref="BK12:BR12"/>
    <mergeCell ref="U14:Y14"/>
    <mergeCell ref="Z14:AD14"/>
    <mergeCell ref="AE14:AI14"/>
    <mergeCell ref="AJ14:AN14"/>
    <mergeCell ref="BD13:BJ13"/>
    <mergeCell ref="AT12:AX12"/>
    <mergeCell ref="AO12:AS12"/>
    <mergeCell ref="AJ13:AN13"/>
    <mergeCell ref="AO13:AS13"/>
    <mergeCell ref="BK11:BR11"/>
    <mergeCell ref="BK10:BR10"/>
    <mergeCell ref="BD12:BJ12"/>
    <mergeCell ref="AJ20:AN20"/>
    <mergeCell ref="AO20:AS20"/>
    <mergeCell ref="AT20:AX20"/>
    <mergeCell ref="AY20:BC20"/>
    <mergeCell ref="AT14:AX14"/>
    <mergeCell ref="AY14:BC14"/>
    <mergeCell ref="BD14:BJ14"/>
    <mergeCell ref="AO43:AS43"/>
    <mergeCell ref="AT43:AX43"/>
    <mergeCell ref="AT45:AX45"/>
    <mergeCell ref="AT46:AX46"/>
    <mergeCell ref="AO45:AS45"/>
    <mergeCell ref="AO46:AS46"/>
    <mergeCell ref="BI49:BM49"/>
    <mergeCell ref="BN49:BR49"/>
    <mergeCell ref="AY43:BC43"/>
    <mergeCell ref="BD43:BH43"/>
    <mergeCell ref="BI46:BM46"/>
    <mergeCell ref="AY45:BC45"/>
    <mergeCell ref="AY48:BC48"/>
    <mergeCell ref="BD47:BH47"/>
    <mergeCell ref="AY47:BC47"/>
    <mergeCell ref="BI48:BM48"/>
    <mergeCell ref="U28:Y28"/>
    <mergeCell ref="P28:T28"/>
    <mergeCell ref="K28:O28"/>
    <mergeCell ref="AY28:BC28"/>
    <mergeCell ref="AT28:AX28"/>
    <mergeCell ref="AO28:AS28"/>
    <mergeCell ref="AJ28:AN28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6"/>
  <dimension ref="A1:W98"/>
  <sheetViews>
    <sheetView view="pageBreakPreview" zoomScale="60" workbookViewId="0" topLeftCell="F1">
      <selection activeCell="L98" sqref="L98:V98"/>
    </sheetView>
  </sheetViews>
  <sheetFormatPr defaultColWidth="9.00390625" defaultRowHeight="13.5"/>
  <cols>
    <col min="1" max="11" width="1.625" style="2" customWidth="1"/>
    <col min="12" max="12" width="9.00390625" style="2" customWidth="1"/>
    <col min="13" max="22" width="7.375" style="2" customWidth="1"/>
    <col min="23" max="23" width="1.625" style="2" customWidth="1"/>
    <col min="24" max="24" width="1.875" style="2" customWidth="1"/>
    <col min="25" max="16384" width="9.00390625" style="2" customWidth="1"/>
  </cols>
  <sheetData>
    <row r="1" spans="1:5" ht="10.5" customHeight="1">
      <c r="A1" s="1" t="s">
        <v>405</v>
      </c>
      <c r="D1" s="3"/>
      <c r="E1" s="3"/>
    </row>
    <row r="2" ht="10.5" customHeight="1"/>
    <row r="3" spans="2:23" s="4" customFormat="1" ht="18" customHeight="1">
      <c r="B3" s="499" t="s">
        <v>9</v>
      </c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  <c r="P3" s="499"/>
      <c r="Q3" s="499"/>
      <c r="R3" s="499"/>
      <c r="S3" s="499"/>
      <c r="T3" s="499"/>
      <c r="U3" s="499"/>
      <c r="V3" s="499"/>
      <c r="W3" s="5"/>
    </row>
    <row r="4" spans="2:23" ht="12.75" customHeight="1">
      <c r="B4" s="498" t="s">
        <v>10</v>
      </c>
      <c r="C4" s="498"/>
      <c r="D4" s="498"/>
      <c r="E4" s="498"/>
      <c r="F4" s="498"/>
      <c r="G4" s="498"/>
      <c r="H4" s="498"/>
      <c r="I4" s="498"/>
      <c r="J4" s="498"/>
      <c r="K4" s="498"/>
      <c r="L4" s="498"/>
      <c r="M4" s="498"/>
      <c r="N4" s="498"/>
      <c r="O4" s="498"/>
      <c r="P4" s="498"/>
      <c r="Q4" s="498"/>
      <c r="R4" s="498"/>
      <c r="S4" s="498"/>
      <c r="T4" s="498"/>
      <c r="U4" s="498"/>
      <c r="V4" s="498"/>
      <c r="W4" s="6"/>
    </row>
    <row r="5" spans="2:23" ht="12.75" customHeigh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</row>
    <row r="6" spans="2:23" ht="15.75" customHeight="1">
      <c r="B6" s="493" t="s">
        <v>11</v>
      </c>
      <c r="C6" s="493"/>
      <c r="D6" s="493"/>
      <c r="E6" s="493"/>
      <c r="F6" s="493"/>
      <c r="G6" s="493"/>
      <c r="H6" s="493"/>
      <c r="I6" s="493"/>
      <c r="J6" s="493"/>
      <c r="K6" s="494"/>
      <c r="L6" s="489" t="s">
        <v>12</v>
      </c>
      <c r="M6" s="487" t="s">
        <v>13</v>
      </c>
      <c r="N6" s="487" t="s">
        <v>14</v>
      </c>
      <c r="O6" s="487" t="s">
        <v>15</v>
      </c>
      <c r="P6" s="487" t="s">
        <v>16</v>
      </c>
      <c r="Q6" s="487" t="s">
        <v>17</v>
      </c>
      <c r="R6" s="487" t="s">
        <v>18</v>
      </c>
      <c r="S6" s="487" t="s">
        <v>19</v>
      </c>
      <c r="T6" s="487" t="s">
        <v>20</v>
      </c>
      <c r="U6" s="487" t="s">
        <v>21</v>
      </c>
      <c r="V6" s="487" t="s">
        <v>22</v>
      </c>
      <c r="W6" s="8"/>
    </row>
    <row r="7" spans="2:23" ht="15.75" customHeight="1">
      <c r="B7" s="495"/>
      <c r="C7" s="495"/>
      <c r="D7" s="495"/>
      <c r="E7" s="495"/>
      <c r="F7" s="495"/>
      <c r="G7" s="495"/>
      <c r="H7" s="495"/>
      <c r="I7" s="495"/>
      <c r="J7" s="495"/>
      <c r="K7" s="496"/>
      <c r="L7" s="490"/>
      <c r="M7" s="491"/>
      <c r="N7" s="488"/>
      <c r="O7" s="488"/>
      <c r="P7" s="488"/>
      <c r="Q7" s="488"/>
      <c r="R7" s="488"/>
      <c r="S7" s="488"/>
      <c r="T7" s="488"/>
      <c r="U7" s="488"/>
      <c r="V7" s="488"/>
      <c r="W7" s="8"/>
    </row>
    <row r="8" spans="2:12" ht="10.5" customHeight="1">
      <c r="B8" s="7"/>
      <c r="C8" s="7"/>
      <c r="D8" s="7"/>
      <c r="E8" s="7"/>
      <c r="F8" s="7"/>
      <c r="G8" s="7"/>
      <c r="H8" s="7"/>
      <c r="I8" s="7"/>
      <c r="J8" s="7"/>
      <c r="K8" s="9"/>
      <c r="L8" s="10"/>
    </row>
    <row r="9" spans="2:23" s="11" customFormat="1" ht="10.5" customHeight="1">
      <c r="B9" s="12"/>
      <c r="C9" s="486" t="s">
        <v>23</v>
      </c>
      <c r="D9" s="486"/>
      <c r="E9" s="486"/>
      <c r="F9" s="486"/>
      <c r="G9" s="486"/>
      <c r="H9" s="486"/>
      <c r="I9" s="486"/>
      <c r="J9" s="486"/>
      <c r="K9" s="14"/>
      <c r="L9" s="15">
        <f>SUM(L98,'2-10'!L92,'2-12'!L90,'2-14'!L98)</f>
        <v>674123</v>
      </c>
      <c r="M9" s="16">
        <f>SUM(M98,'2-10'!M92,'2-12'!M90,'2-14'!M98)</f>
        <v>28694</v>
      </c>
      <c r="N9" s="16">
        <f>SUM(N98,'2-10'!N92,'2-12'!N90,'2-14'!N98)</f>
        <v>29923</v>
      </c>
      <c r="O9" s="16">
        <f>SUM(O98,'2-10'!O92,'2-12'!O90,'2-14'!O98)</f>
        <v>29172</v>
      </c>
      <c r="P9" s="16">
        <f>SUM(P98,'2-10'!P92,'2-12'!P90,'2-14'!P98)</f>
        <v>29954</v>
      </c>
      <c r="Q9" s="16">
        <f>SUM(Q98,'2-10'!Q92,'2-12'!Q90,'2-14'!Q98)</f>
        <v>42461</v>
      </c>
      <c r="R9" s="16">
        <f>SUM(R98,'2-10'!R92,'2-12'!R90,'2-14'!R98)</f>
        <v>53639</v>
      </c>
      <c r="S9" s="16">
        <f>SUM(S98,'2-10'!S92,'2-12'!S90,'2-14'!S98)</f>
        <v>62056</v>
      </c>
      <c r="T9" s="16">
        <f>SUM(T98,'2-10'!T92,'2-12'!T90,'2-14'!T98)</f>
        <v>58782</v>
      </c>
      <c r="U9" s="16">
        <f>SUM(U98,'2-10'!U92,'2-12'!U90,'2-14'!U98)</f>
        <v>51583</v>
      </c>
      <c r="V9" s="16">
        <f>SUM(V98,'2-10'!V92,'2-12'!V90,'2-14'!V98)</f>
        <v>41778</v>
      </c>
      <c r="W9" s="16"/>
    </row>
    <row r="10" spans="3:23" s="7" customFormat="1" ht="5.25" customHeight="1">
      <c r="C10" s="18"/>
      <c r="D10" s="18"/>
      <c r="E10" s="18"/>
      <c r="F10" s="18"/>
      <c r="G10" s="18"/>
      <c r="H10" s="18"/>
      <c r="I10" s="18"/>
      <c r="J10" s="18"/>
      <c r="K10" s="19"/>
      <c r="L10" s="15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</row>
    <row r="11" spans="2:23" s="11" customFormat="1" ht="10.5" customHeight="1">
      <c r="B11" s="12"/>
      <c r="C11" s="486" t="s">
        <v>24</v>
      </c>
      <c r="D11" s="486"/>
      <c r="E11" s="486"/>
      <c r="F11" s="486"/>
      <c r="G11" s="486"/>
      <c r="H11" s="486"/>
      <c r="I11" s="486"/>
      <c r="J11" s="486"/>
      <c r="K11" s="14"/>
      <c r="L11" s="15">
        <f>L13+L12</f>
        <v>7085</v>
      </c>
      <c r="M11" s="23">
        <f aca="true" t="shared" si="0" ref="M11:V11">SUM(M12:M13)</f>
        <v>183</v>
      </c>
      <c r="N11" s="23">
        <f t="shared" si="0"/>
        <v>184</v>
      </c>
      <c r="O11" s="23">
        <f t="shared" si="0"/>
        <v>177</v>
      </c>
      <c r="P11" s="23">
        <f t="shared" si="0"/>
        <v>221</v>
      </c>
      <c r="Q11" s="23">
        <f t="shared" si="0"/>
        <v>552</v>
      </c>
      <c r="R11" s="23">
        <f t="shared" si="0"/>
        <v>806</v>
      </c>
      <c r="S11" s="16">
        <f t="shared" si="0"/>
        <v>726</v>
      </c>
      <c r="T11" s="23">
        <f t="shared" si="0"/>
        <v>637</v>
      </c>
      <c r="U11" s="23">
        <f t="shared" si="0"/>
        <v>582</v>
      </c>
      <c r="V11" s="23">
        <f t="shared" si="0"/>
        <v>398</v>
      </c>
      <c r="W11" s="23"/>
    </row>
    <row r="12" spans="2:23" ht="10.5" customHeight="1">
      <c r="B12" s="7"/>
      <c r="C12" s="18"/>
      <c r="D12" s="18"/>
      <c r="E12" s="18"/>
      <c r="F12" s="18"/>
      <c r="G12" s="492" t="s">
        <v>25</v>
      </c>
      <c r="H12" s="492"/>
      <c r="I12" s="492"/>
      <c r="J12" s="492"/>
      <c r="K12" s="19"/>
      <c r="L12" s="20">
        <v>4663</v>
      </c>
      <c r="M12" s="24">
        <v>118</v>
      </c>
      <c r="N12" s="24">
        <v>111</v>
      </c>
      <c r="O12" s="24">
        <v>100</v>
      </c>
      <c r="P12" s="24">
        <v>123</v>
      </c>
      <c r="Q12" s="24">
        <v>343</v>
      </c>
      <c r="R12" s="24">
        <v>542</v>
      </c>
      <c r="S12" s="24">
        <v>545</v>
      </c>
      <c r="T12" s="24">
        <v>454</v>
      </c>
      <c r="U12" s="24">
        <v>402</v>
      </c>
      <c r="V12" s="24">
        <v>252</v>
      </c>
      <c r="W12" s="24"/>
    </row>
    <row r="13" spans="2:23" ht="10.5" customHeight="1">
      <c r="B13" s="7"/>
      <c r="C13" s="18"/>
      <c r="D13" s="18"/>
      <c r="E13" s="18"/>
      <c r="F13" s="18"/>
      <c r="G13" s="492" t="s">
        <v>26</v>
      </c>
      <c r="H13" s="492"/>
      <c r="I13" s="492"/>
      <c r="J13" s="492"/>
      <c r="K13" s="19"/>
      <c r="L13" s="20">
        <v>2422</v>
      </c>
      <c r="M13" s="24">
        <v>65</v>
      </c>
      <c r="N13" s="24">
        <v>73</v>
      </c>
      <c r="O13" s="24">
        <v>77</v>
      </c>
      <c r="P13" s="24">
        <v>98</v>
      </c>
      <c r="Q13" s="24">
        <v>209</v>
      </c>
      <c r="R13" s="24">
        <v>264</v>
      </c>
      <c r="S13" s="24">
        <v>181</v>
      </c>
      <c r="T13" s="24">
        <v>183</v>
      </c>
      <c r="U13" s="24">
        <v>180</v>
      </c>
      <c r="V13" s="24">
        <v>146</v>
      </c>
      <c r="W13" s="24"/>
    </row>
    <row r="14" spans="3:23" s="7" customFormat="1" ht="5.25" customHeight="1">
      <c r="C14" s="18"/>
      <c r="D14" s="18"/>
      <c r="E14" s="18"/>
      <c r="F14" s="18"/>
      <c r="G14" s="18"/>
      <c r="H14" s="18"/>
      <c r="I14" s="18"/>
      <c r="J14" s="18"/>
      <c r="K14" s="19"/>
      <c r="L14" s="15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</row>
    <row r="15" spans="2:23" s="11" customFormat="1" ht="10.5" customHeight="1">
      <c r="B15" s="12"/>
      <c r="C15" s="486" t="s">
        <v>27</v>
      </c>
      <c r="D15" s="486"/>
      <c r="E15" s="486"/>
      <c r="F15" s="486"/>
      <c r="G15" s="486"/>
      <c r="H15" s="486"/>
      <c r="I15" s="486"/>
      <c r="J15" s="486"/>
      <c r="K15" s="14"/>
      <c r="L15" s="15">
        <f>L16+L17</f>
        <v>7842</v>
      </c>
      <c r="M15" s="23">
        <f aca="true" t="shared" si="1" ref="M15:V15">SUM(M16:M17)</f>
        <v>198</v>
      </c>
      <c r="N15" s="23">
        <f t="shared" si="1"/>
        <v>206</v>
      </c>
      <c r="O15" s="23">
        <f t="shared" si="1"/>
        <v>284</v>
      </c>
      <c r="P15" s="23">
        <f t="shared" si="1"/>
        <v>295</v>
      </c>
      <c r="Q15" s="23">
        <f t="shared" si="1"/>
        <v>679</v>
      </c>
      <c r="R15" s="23">
        <f t="shared" si="1"/>
        <v>852</v>
      </c>
      <c r="S15" s="23">
        <f t="shared" si="1"/>
        <v>807</v>
      </c>
      <c r="T15" s="23">
        <f t="shared" si="1"/>
        <v>642</v>
      </c>
      <c r="U15" s="23">
        <f t="shared" si="1"/>
        <v>576</v>
      </c>
      <c r="V15" s="23">
        <f t="shared" si="1"/>
        <v>449</v>
      </c>
      <c r="W15" s="23"/>
    </row>
    <row r="16" spans="2:23" ht="10.5" customHeight="1">
      <c r="B16" s="7"/>
      <c r="C16" s="18"/>
      <c r="D16" s="18"/>
      <c r="E16" s="18"/>
      <c r="F16" s="18"/>
      <c r="G16" s="492" t="s">
        <v>25</v>
      </c>
      <c r="H16" s="492"/>
      <c r="I16" s="492"/>
      <c r="J16" s="492"/>
      <c r="K16" s="19"/>
      <c r="L16" s="20">
        <v>4598</v>
      </c>
      <c r="M16" s="24">
        <v>113</v>
      </c>
      <c r="N16" s="24">
        <v>132</v>
      </c>
      <c r="O16" s="24">
        <v>164</v>
      </c>
      <c r="P16" s="24">
        <v>165</v>
      </c>
      <c r="Q16" s="24">
        <v>403</v>
      </c>
      <c r="R16" s="24">
        <v>525</v>
      </c>
      <c r="S16" s="24">
        <v>458</v>
      </c>
      <c r="T16" s="24">
        <v>365</v>
      </c>
      <c r="U16" s="24">
        <v>336</v>
      </c>
      <c r="V16" s="24">
        <v>268</v>
      </c>
      <c r="W16" s="24"/>
    </row>
    <row r="17" spans="2:23" ht="10.5" customHeight="1">
      <c r="B17" s="7"/>
      <c r="C17" s="18"/>
      <c r="D17" s="18"/>
      <c r="E17" s="18"/>
      <c r="F17" s="18"/>
      <c r="G17" s="492" t="s">
        <v>26</v>
      </c>
      <c r="H17" s="492"/>
      <c r="I17" s="492"/>
      <c r="J17" s="492"/>
      <c r="K17" s="19"/>
      <c r="L17" s="20">
        <v>3244</v>
      </c>
      <c r="M17" s="24">
        <v>85</v>
      </c>
      <c r="N17" s="24">
        <v>74</v>
      </c>
      <c r="O17" s="24">
        <v>120</v>
      </c>
      <c r="P17" s="24">
        <v>130</v>
      </c>
      <c r="Q17" s="24">
        <v>276</v>
      </c>
      <c r="R17" s="24">
        <v>327</v>
      </c>
      <c r="S17" s="24">
        <v>349</v>
      </c>
      <c r="T17" s="24">
        <v>277</v>
      </c>
      <c r="U17" s="24">
        <v>240</v>
      </c>
      <c r="V17" s="24">
        <v>181</v>
      </c>
      <c r="W17" s="24"/>
    </row>
    <row r="18" spans="3:23" s="7" customFormat="1" ht="5.25" customHeight="1">
      <c r="C18" s="18"/>
      <c r="D18" s="18"/>
      <c r="E18" s="18"/>
      <c r="F18" s="18"/>
      <c r="G18" s="18"/>
      <c r="H18" s="18"/>
      <c r="I18" s="18"/>
      <c r="J18" s="18"/>
      <c r="K18" s="19"/>
      <c r="L18" s="15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</row>
    <row r="19" spans="2:23" s="11" customFormat="1" ht="10.5" customHeight="1">
      <c r="B19" s="12"/>
      <c r="C19" s="486" t="s">
        <v>28</v>
      </c>
      <c r="D19" s="486"/>
      <c r="E19" s="486"/>
      <c r="F19" s="486"/>
      <c r="G19" s="486"/>
      <c r="H19" s="486"/>
      <c r="I19" s="486"/>
      <c r="J19" s="486"/>
      <c r="K19" s="14"/>
      <c r="L19" s="15">
        <v>3481</v>
      </c>
      <c r="M19" s="25">
        <v>102</v>
      </c>
      <c r="N19" s="25">
        <v>98</v>
      </c>
      <c r="O19" s="25">
        <v>73</v>
      </c>
      <c r="P19" s="25">
        <v>87</v>
      </c>
      <c r="Q19" s="25">
        <v>225</v>
      </c>
      <c r="R19" s="25">
        <v>415</v>
      </c>
      <c r="S19" s="25">
        <v>464</v>
      </c>
      <c r="T19" s="25">
        <v>395</v>
      </c>
      <c r="U19" s="25">
        <v>266</v>
      </c>
      <c r="V19" s="25">
        <v>184</v>
      </c>
      <c r="W19" s="25"/>
    </row>
    <row r="20" spans="3:23" s="7" customFormat="1" ht="5.25" customHeight="1">
      <c r="C20" s="18"/>
      <c r="D20" s="18"/>
      <c r="E20" s="18"/>
      <c r="F20" s="18"/>
      <c r="G20" s="18"/>
      <c r="H20" s="18"/>
      <c r="I20" s="18"/>
      <c r="J20" s="18"/>
      <c r="K20" s="19"/>
      <c r="L20" s="15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</row>
    <row r="21" spans="2:23" s="11" customFormat="1" ht="10.5" customHeight="1">
      <c r="B21" s="12"/>
      <c r="C21" s="486" t="s">
        <v>29</v>
      </c>
      <c r="D21" s="486"/>
      <c r="E21" s="486"/>
      <c r="F21" s="486"/>
      <c r="G21" s="486"/>
      <c r="H21" s="486"/>
      <c r="I21" s="486"/>
      <c r="J21" s="486"/>
      <c r="K21" s="14"/>
      <c r="L21" s="15">
        <f>L22+L23+L24</f>
        <v>6235</v>
      </c>
      <c r="M21" s="23">
        <f aca="true" t="shared" si="2" ref="M21:V21">SUM(M22:M24)</f>
        <v>229</v>
      </c>
      <c r="N21" s="23">
        <f t="shared" si="2"/>
        <v>240</v>
      </c>
      <c r="O21" s="23">
        <f t="shared" si="2"/>
        <v>246</v>
      </c>
      <c r="P21" s="23">
        <f t="shared" si="2"/>
        <v>245</v>
      </c>
      <c r="Q21" s="23">
        <f t="shared" si="2"/>
        <v>445</v>
      </c>
      <c r="R21" s="23">
        <f t="shared" si="2"/>
        <v>600</v>
      </c>
      <c r="S21" s="23">
        <f t="shared" si="2"/>
        <v>640</v>
      </c>
      <c r="T21" s="23">
        <f t="shared" si="2"/>
        <v>563</v>
      </c>
      <c r="U21" s="23">
        <f t="shared" si="2"/>
        <v>479</v>
      </c>
      <c r="V21" s="23">
        <f t="shared" si="2"/>
        <v>405</v>
      </c>
      <c r="W21" s="23"/>
    </row>
    <row r="22" spans="2:23" ht="10.5" customHeight="1">
      <c r="B22" s="7"/>
      <c r="C22" s="18"/>
      <c r="D22" s="18"/>
      <c r="E22" s="18"/>
      <c r="F22" s="18"/>
      <c r="G22" s="492" t="s">
        <v>25</v>
      </c>
      <c r="H22" s="492"/>
      <c r="I22" s="492"/>
      <c r="J22" s="492"/>
      <c r="K22" s="19"/>
      <c r="L22" s="20">
        <v>1324</v>
      </c>
      <c r="M22" s="24">
        <v>22</v>
      </c>
      <c r="N22" s="24">
        <v>29</v>
      </c>
      <c r="O22" s="24">
        <v>43</v>
      </c>
      <c r="P22" s="24">
        <v>32</v>
      </c>
      <c r="Q22" s="24">
        <v>107</v>
      </c>
      <c r="R22" s="24">
        <v>161</v>
      </c>
      <c r="S22" s="24">
        <v>143</v>
      </c>
      <c r="T22" s="24">
        <v>106</v>
      </c>
      <c r="U22" s="24">
        <v>92</v>
      </c>
      <c r="V22" s="24">
        <v>62</v>
      </c>
      <c r="W22" s="24"/>
    </row>
    <row r="23" spans="2:23" ht="10.5" customHeight="1">
      <c r="B23" s="7"/>
      <c r="C23" s="18"/>
      <c r="D23" s="18"/>
      <c r="E23" s="18"/>
      <c r="F23" s="18"/>
      <c r="G23" s="492" t="s">
        <v>26</v>
      </c>
      <c r="H23" s="492"/>
      <c r="I23" s="492"/>
      <c r="J23" s="492"/>
      <c r="K23" s="19"/>
      <c r="L23" s="20">
        <v>3169</v>
      </c>
      <c r="M23" s="24">
        <v>101</v>
      </c>
      <c r="N23" s="24">
        <v>147</v>
      </c>
      <c r="O23" s="24">
        <v>123</v>
      </c>
      <c r="P23" s="24">
        <v>140</v>
      </c>
      <c r="Q23" s="24">
        <v>235</v>
      </c>
      <c r="R23" s="24">
        <v>271</v>
      </c>
      <c r="S23" s="24">
        <v>295</v>
      </c>
      <c r="T23" s="24">
        <v>274</v>
      </c>
      <c r="U23" s="24">
        <v>232</v>
      </c>
      <c r="V23" s="24">
        <v>233</v>
      </c>
      <c r="W23" s="24"/>
    </row>
    <row r="24" spans="2:23" ht="10.5" customHeight="1">
      <c r="B24" s="7"/>
      <c r="C24" s="18"/>
      <c r="D24" s="18"/>
      <c r="E24" s="18"/>
      <c r="F24" s="18"/>
      <c r="G24" s="492" t="s">
        <v>30</v>
      </c>
      <c r="H24" s="492"/>
      <c r="I24" s="492"/>
      <c r="J24" s="492"/>
      <c r="K24" s="19"/>
      <c r="L24" s="20">
        <v>1742</v>
      </c>
      <c r="M24" s="24">
        <v>106</v>
      </c>
      <c r="N24" s="24">
        <v>64</v>
      </c>
      <c r="O24" s="24">
        <v>80</v>
      </c>
      <c r="P24" s="24">
        <v>73</v>
      </c>
      <c r="Q24" s="24">
        <v>103</v>
      </c>
      <c r="R24" s="24">
        <v>168</v>
      </c>
      <c r="S24" s="24">
        <v>202</v>
      </c>
      <c r="T24" s="24">
        <v>183</v>
      </c>
      <c r="U24" s="24">
        <v>155</v>
      </c>
      <c r="V24" s="24">
        <v>110</v>
      </c>
      <c r="W24" s="24"/>
    </row>
    <row r="25" spans="3:23" s="7" customFormat="1" ht="5.25" customHeight="1">
      <c r="C25" s="18"/>
      <c r="D25" s="18"/>
      <c r="E25" s="18"/>
      <c r="F25" s="18"/>
      <c r="G25" s="18"/>
      <c r="H25" s="18"/>
      <c r="I25" s="18"/>
      <c r="J25" s="18"/>
      <c r="K25" s="19"/>
      <c r="L25" s="15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</row>
    <row r="26" spans="2:23" s="11" customFormat="1" ht="10.5" customHeight="1">
      <c r="B26" s="12"/>
      <c r="C26" s="486" t="s">
        <v>31</v>
      </c>
      <c r="D26" s="486"/>
      <c r="E26" s="486"/>
      <c r="F26" s="486"/>
      <c r="G26" s="486"/>
      <c r="H26" s="486"/>
      <c r="I26" s="486"/>
      <c r="J26" s="486"/>
      <c r="K26" s="14"/>
      <c r="L26" s="15">
        <f>L27+L28</f>
        <v>5403</v>
      </c>
      <c r="M26" s="23">
        <f aca="true" t="shared" si="3" ref="M26:V26">SUM(M27:M28)</f>
        <v>156</v>
      </c>
      <c r="N26" s="23">
        <f t="shared" si="3"/>
        <v>119</v>
      </c>
      <c r="O26" s="23">
        <f t="shared" si="3"/>
        <v>123</v>
      </c>
      <c r="P26" s="23">
        <f t="shared" si="3"/>
        <v>188</v>
      </c>
      <c r="Q26" s="23">
        <f t="shared" si="3"/>
        <v>421</v>
      </c>
      <c r="R26" s="23">
        <f t="shared" si="3"/>
        <v>717</v>
      </c>
      <c r="S26" s="23">
        <f t="shared" si="3"/>
        <v>627</v>
      </c>
      <c r="T26" s="23">
        <f t="shared" si="3"/>
        <v>512</v>
      </c>
      <c r="U26" s="23">
        <f t="shared" si="3"/>
        <v>389</v>
      </c>
      <c r="V26" s="23">
        <f t="shared" si="3"/>
        <v>325</v>
      </c>
      <c r="W26" s="23"/>
    </row>
    <row r="27" spans="2:23" ht="10.5" customHeight="1">
      <c r="B27" s="7"/>
      <c r="C27" s="18"/>
      <c r="D27" s="18"/>
      <c r="E27" s="18"/>
      <c r="F27" s="18"/>
      <c r="G27" s="492" t="s">
        <v>25</v>
      </c>
      <c r="H27" s="492"/>
      <c r="I27" s="492"/>
      <c r="J27" s="492"/>
      <c r="K27" s="19"/>
      <c r="L27" s="20">
        <v>1926</v>
      </c>
      <c r="M27" s="24">
        <v>55</v>
      </c>
      <c r="N27" s="24">
        <v>41</v>
      </c>
      <c r="O27" s="24">
        <v>45</v>
      </c>
      <c r="P27" s="24">
        <v>62</v>
      </c>
      <c r="Q27" s="24">
        <v>136</v>
      </c>
      <c r="R27" s="24">
        <v>255</v>
      </c>
      <c r="S27" s="24">
        <v>251</v>
      </c>
      <c r="T27" s="24">
        <v>192</v>
      </c>
      <c r="U27" s="24">
        <v>142</v>
      </c>
      <c r="V27" s="24">
        <v>103</v>
      </c>
      <c r="W27" s="24"/>
    </row>
    <row r="28" spans="2:23" ht="10.5" customHeight="1">
      <c r="B28" s="7"/>
      <c r="C28" s="18"/>
      <c r="D28" s="18"/>
      <c r="E28" s="18"/>
      <c r="F28" s="18"/>
      <c r="G28" s="492" t="s">
        <v>26</v>
      </c>
      <c r="H28" s="492"/>
      <c r="I28" s="492"/>
      <c r="J28" s="492"/>
      <c r="K28" s="19"/>
      <c r="L28" s="20">
        <v>3477</v>
      </c>
      <c r="M28" s="24">
        <v>101</v>
      </c>
      <c r="N28" s="24">
        <v>78</v>
      </c>
      <c r="O28" s="24">
        <v>78</v>
      </c>
      <c r="P28" s="24">
        <v>126</v>
      </c>
      <c r="Q28" s="24">
        <v>285</v>
      </c>
      <c r="R28" s="24">
        <v>462</v>
      </c>
      <c r="S28" s="24">
        <v>376</v>
      </c>
      <c r="T28" s="24">
        <v>320</v>
      </c>
      <c r="U28" s="24">
        <v>247</v>
      </c>
      <c r="V28" s="24">
        <v>222</v>
      </c>
      <c r="W28" s="24"/>
    </row>
    <row r="29" spans="3:23" s="7" customFormat="1" ht="5.25" customHeight="1">
      <c r="C29" s="18"/>
      <c r="D29" s="18"/>
      <c r="E29" s="18"/>
      <c r="F29" s="18"/>
      <c r="G29" s="18"/>
      <c r="H29" s="18"/>
      <c r="I29" s="18"/>
      <c r="J29" s="18"/>
      <c r="K29" s="19"/>
      <c r="L29" s="15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</row>
    <row r="30" spans="2:23" s="11" customFormat="1" ht="10.5" customHeight="1">
      <c r="B30" s="12"/>
      <c r="C30" s="486" t="s">
        <v>32</v>
      </c>
      <c r="D30" s="486"/>
      <c r="E30" s="486"/>
      <c r="F30" s="486"/>
      <c r="G30" s="486"/>
      <c r="H30" s="486"/>
      <c r="I30" s="486"/>
      <c r="J30" s="486"/>
      <c r="K30" s="14"/>
      <c r="L30" s="15">
        <f>SUM(L31,L32,L33,L34)</f>
        <v>9052</v>
      </c>
      <c r="M30" s="23">
        <f aca="true" t="shared" si="4" ref="M30:V30">SUM(M31:M34)</f>
        <v>333</v>
      </c>
      <c r="N30" s="23">
        <f t="shared" si="4"/>
        <v>348</v>
      </c>
      <c r="O30" s="23">
        <f t="shared" si="4"/>
        <v>325</v>
      </c>
      <c r="P30" s="23">
        <f t="shared" si="4"/>
        <v>378</v>
      </c>
      <c r="Q30" s="23">
        <f t="shared" si="4"/>
        <v>609</v>
      </c>
      <c r="R30" s="23">
        <f t="shared" si="4"/>
        <v>838</v>
      </c>
      <c r="S30" s="23">
        <f t="shared" si="4"/>
        <v>918</v>
      </c>
      <c r="T30" s="23">
        <f t="shared" si="4"/>
        <v>791</v>
      </c>
      <c r="U30" s="23">
        <f t="shared" si="4"/>
        <v>615</v>
      </c>
      <c r="V30" s="23">
        <f t="shared" si="4"/>
        <v>558</v>
      </c>
      <c r="W30" s="23"/>
    </row>
    <row r="31" spans="2:23" ht="10.5" customHeight="1">
      <c r="B31" s="7"/>
      <c r="C31" s="18"/>
      <c r="D31" s="18"/>
      <c r="E31" s="18"/>
      <c r="F31" s="18"/>
      <c r="G31" s="492" t="s">
        <v>25</v>
      </c>
      <c r="H31" s="492"/>
      <c r="I31" s="492"/>
      <c r="J31" s="492"/>
      <c r="K31" s="19"/>
      <c r="L31" s="20">
        <v>2287</v>
      </c>
      <c r="M31" s="24">
        <v>78</v>
      </c>
      <c r="N31" s="24">
        <v>77</v>
      </c>
      <c r="O31" s="24">
        <v>64</v>
      </c>
      <c r="P31" s="24">
        <v>89</v>
      </c>
      <c r="Q31" s="24">
        <v>177</v>
      </c>
      <c r="R31" s="24">
        <v>209</v>
      </c>
      <c r="S31" s="24">
        <v>227</v>
      </c>
      <c r="T31" s="24">
        <v>177</v>
      </c>
      <c r="U31" s="24">
        <v>150</v>
      </c>
      <c r="V31" s="24">
        <v>140</v>
      </c>
      <c r="W31" s="24"/>
    </row>
    <row r="32" spans="2:23" ht="10.5" customHeight="1">
      <c r="B32" s="7"/>
      <c r="C32" s="18"/>
      <c r="D32" s="18"/>
      <c r="E32" s="18"/>
      <c r="F32" s="18"/>
      <c r="G32" s="492" t="s">
        <v>26</v>
      </c>
      <c r="H32" s="492"/>
      <c r="I32" s="492"/>
      <c r="J32" s="492"/>
      <c r="K32" s="19"/>
      <c r="L32" s="20">
        <v>2717</v>
      </c>
      <c r="M32" s="24">
        <v>97</v>
      </c>
      <c r="N32" s="24">
        <v>100</v>
      </c>
      <c r="O32" s="24">
        <v>110</v>
      </c>
      <c r="P32" s="24">
        <v>122</v>
      </c>
      <c r="Q32" s="24">
        <v>209</v>
      </c>
      <c r="R32" s="24">
        <v>278</v>
      </c>
      <c r="S32" s="24">
        <v>287</v>
      </c>
      <c r="T32" s="24">
        <v>276</v>
      </c>
      <c r="U32" s="24">
        <v>194</v>
      </c>
      <c r="V32" s="24">
        <v>181</v>
      </c>
      <c r="W32" s="24"/>
    </row>
    <row r="33" spans="2:23" ht="10.5" customHeight="1">
      <c r="B33" s="7"/>
      <c r="C33" s="18"/>
      <c r="D33" s="18"/>
      <c r="E33" s="18"/>
      <c r="F33" s="18"/>
      <c r="G33" s="492" t="s">
        <v>30</v>
      </c>
      <c r="H33" s="492"/>
      <c r="I33" s="492"/>
      <c r="J33" s="492"/>
      <c r="K33" s="19"/>
      <c r="L33" s="20">
        <v>2628</v>
      </c>
      <c r="M33" s="24">
        <v>82</v>
      </c>
      <c r="N33" s="24">
        <v>88</v>
      </c>
      <c r="O33" s="24">
        <v>95</v>
      </c>
      <c r="P33" s="24">
        <v>107</v>
      </c>
      <c r="Q33" s="24">
        <v>156</v>
      </c>
      <c r="R33" s="24">
        <v>249</v>
      </c>
      <c r="S33" s="24">
        <v>227</v>
      </c>
      <c r="T33" s="24">
        <v>199</v>
      </c>
      <c r="U33" s="24">
        <v>168</v>
      </c>
      <c r="V33" s="24">
        <v>144</v>
      </c>
      <c r="W33" s="24"/>
    </row>
    <row r="34" spans="2:23" ht="10.5" customHeight="1">
      <c r="B34" s="7"/>
      <c r="C34" s="18"/>
      <c r="D34" s="18"/>
      <c r="E34" s="18"/>
      <c r="F34" s="18"/>
      <c r="G34" s="492" t="s">
        <v>33</v>
      </c>
      <c r="H34" s="492"/>
      <c r="I34" s="492"/>
      <c r="J34" s="492"/>
      <c r="K34" s="19"/>
      <c r="L34" s="20">
        <v>1420</v>
      </c>
      <c r="M34" s="24">
        <v>76</v>
      </c>
      <c r="N34" s="24">
        <v>83</v>
      </c>
      <c r="O34" s="24">
        <v>56</v>
      </c>
      <c r="P34" s="24">
        <v>60</v>
      </c>
      <c r="Q34" s="24">
        <v>67</v>
      </c>
      <c r="R34" s="24">
        <v>102</v>
      </c>
      <c r="S34" s="24">
        <v>177</v>
      </c>
      <c r="T34" s="24">
        <v>139</v>
      </c>
      <c r="U34" s="24">
        <v>103</v>
      </c>
      <c r="V34" s="24">
        <v>93</v>
      </c>
      <c r="W34" s="24"/>
    </row>
    <row r="35" spans="3:23" s="7" customFormat="1" ht="5.25" customHeight="1">
      <c r="C35" s="18"/>
      <c r="D35" s="18"/>
      <c r="E35" s="18"/>
      <c r="F35" s="18"/>
      <c r="G35" s="18"/>
      <c r="H35" s="18"/>
      <c r="I35" s="18"/>
      <c r="J35" s="18"/>
      <c r="K35" s="19"/>
      <c r="L35" s="15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</row>
    <row r="36" spans="2:23" s="11" customFormat="1" ht="10.5" customHeight="1">
      <c r="B36" s="12"/>
      <c r="C36" s="486" t="s">
        <v>34</v>
      </c>
      <c r="D36" s="486"/>
      <c r="E36" s="486"/>
      <c r="F36" s="486"/>
      <c r="G36" s="486"/>
      <c r="H36" s="486"/>
      <c r="I36" s="486"/>
      <c r="J36" s="486"/>
      <c r="K36" s="14"/>
      <c r="L36" s="15">
        <f>L37+L38+L39</f>
        <v>7544</v>
      </c>
      <c r="M36" s="23">
        <f aca="true" t="shared" si="5" ref="M36:V36">SUM(M37:M39)</f>
        <v>350</v>
      </c>
      <c r="N36" s="23">
        <f t="shared" si="5"/>
        <v>329</v>
      </c>
      <c r="O36" s="23">
        <f t="shared" si="5"/>
        <v>330</v>
      </c>
      <c r="P36" s="23">
        <f t="shared" si="5"/>
        <v>310</v>
      </c>
      <c r="Q36" s="23">
        <f t="shared" si="5"/>
        <v>509</v>
      </c>
      <c r="R36" s="23">
        <f t="shared" si="5"/>
        <v>696</v>
      </c>
      <c r="S36" s="23">
        <f t="shared" si="5"/>
        <v>725</v>
      </c>
      <c r="T36" s="23">
        <f t="shared" si="5"/>
        <v>616</v>
      </c>
      <c r="U36" s="23">
        <f t="shared" si="5"/>
        <v>522</v>
      </c>
      <c r="V36" s="23">
        <f t="shared" si="5"/>
        <v>483</v>
      </c>
      <c r="W36" s="23"/>
    </row>
    <row r="37" spans="2:23" ht="10.5" customHeight="1">
      <c r="B37" s="7"/>
      <c r="C37" s="18"/>
      <c r="D37" s="18"/>
      <c r="E37" s="18"/>
      <c r="F37" s="18"/>
      <c r="G37" s="492" t="s">
        <v>25</v>
      </c>
      <c r="H37" s="492"/>
      <c r="I37" s="492"/>
      <c r="J37" s="492"/>
      <c r="K37" s="19"/>
      <c r="L37" s="20">
        <v>2066</v>
      </c>
      <c r="M37" s="24">
        <v>80</v>
      </c>
      <c r="N37" s="24">
        <v>90</v>
      </c>
      <c r="O37" s="24">
        <v>88</v>
      </c>
      <c r="P37" s="24">
        <v>88</v>
      </c>
      <c r="Q37" s="24">
        <v>171</v>
      </c>
      <c r="R37" s="24">
        <v>212</v>
      </c>
      <c r="S37" s="24">
        <v>177</v>
      </c>
      <c r="T37" s="24">
        <v>166</v>
      </c>
      <c r="U37" s="24">
        <v>159</v>
      </c>
      <c r="V37" s="24">
        <v>142</v>
      </c>
      <c r="W37" s="24"/>
    </row>
    <row r="38" spans="2:23" ht="10.5" customHeight="1">
      <c r="B38" s="7"/>
      <c r="C38" s="18"/>
      <c r="D38" s="18"/>
      <c r="E38" s="18"/>
      <c r="F38" s="18"/>
      <c r="G38" s="492" t="s">
        <v>26</v>
      </c>
      <c r="H38" s="492"/>
      <c r="I38" s="492"/>
      <c r="J38" s="492"/>
      <c r="K38" s="19"/>
      <c r="L38" s="20">
        <v>1960</v>
      </c>
      <c r="M38" s="24">
        <v>68</v>
      </c>
      <c r="N38" s="24">
        <v>73</v>
      </c>
      <c r="O38" s="24">
        <v>81</v>
      </c>
      <c r="P38" s="24">
        <v>67</v>
      </c>
      <c r="Q38" s="24">
        <v>132</v>
      </c>
      <c r="R38" s="24">
        <v>175</v>
      </c>
      <c r="S38" s="24">
        <v>186</v>
      </c>
      <c r="T38" s="24">
        <v>160</v>
      </c>
      <c r="U38" s="24">
        <v>122</v>
      </c>
      <c r="V38" s="24">
        <v>96</v>
      </c>
      <c r="W38" s="24"/>
    </row>
    <row r="39" spans="2:23" ht="10.5" customHeight="1">
      <c r="B39" s="7"/>
      <c r="C39" s="18"/>
      <c r="D39" s="18"/>
      <c r="E39" s="18"/>
      <c r="F39" s="18"/>
      <c r="G39" s="492" t="s">
        <v>30</v>
      </c>
      <c r="H39" s="492"/>
      <c r="I39" s="492"/>
      <c r="J39" s="492"/>
      <c r="K39" s="19"/>
      <c r="L39" s="20">
        <v>3518</v>
      </c>
      <c r="M39" s="24">
        <v>202</v>
      </c>
      <c r="N39" s="24">
        <v>166</v>
      </c>
      <c r="O39" s="24">
        <v>161</v>
      </c>
      <c r="P39" s="24">
        <v>155</v>
      </c>
      <c r="Q39" s="24">
        <v>206</v>
      </c>
      <c r="R39" s="24">
        <v>309</v>
      </c>
      <c r="S39" s="24">
        <v>362</v>
      </c>
      <c r="T39" s="24">
        <v>290</v>
      </c>
      <c r="U39" s="24">
        <v>241</v>
      </c>
      <c r="V39" s="24">
        <v>245</v>
      </c>
      <c r="W39" s="24"/>
    </row>
    <row r="40" spans="3:23" s="7" customFormat="1" ht="5.25" customHeight="1">
      <c r="C40" s="18"/>
      <c r="D40" s="18"/>
      <c r="E40" s="18"/>
      <c r="F40" s="18"/>
      <c r="G40" s="18"/>
      <c r="H40" s="18"/>
      <c r="I40" s="18"/>
      <c r="J40" s="18"/>
      <c r="K40" s="19"/>
      <c r="L40" s="15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</row>
    <row r="41" spans="2:23" s="11" customFormat="1" ht="10.5" customHeight="1">
      <c r="B41" s="12"/>
      <c r="C41" s="486" t="s">
        <v>35</v>
      </c>
      <c r="D41" s="486"/>
      <c r="E41" s="486"/>
      <c r="F41" s="486"/>
      <c r="G41" s="486"/>
      <c r="H41" s="486"/>
      <c r="I41" s="486"/>
      <c r="J41" s="486"/>
      <c r="K41" s="14"/>
      <c r="L41" s="15">
        <v>15736</v>
      </c>
      <c r="M41" s="23">
        <f aca="true" t="shared" si="6" ref="M41:V41">SUM(M42:M47)</f>
        <v>522</v>
      </c>
      <c r="N41" s="23">
        <f t="shared" si="6"/>
        <v>505</v>
      </c>
      <c r="O41" s="23">
        <f t="shared" si="6"/>
        <v>461</v>
      </c>
      <c r="P41" s="23">
        <f t="shared" si="6"/>
        <v>521</v>
      </c>
      <c r="Q41" s="23">
        <f t="shared" si="6"/>
        <v>1156</v>
      </c>
      <c r="R41" s="23">
        <f t="shared" si="6"/>
        <v>1847</v>
      </c>
      <c r="S41" s="23">
        <f t="shared" si="6"/>
        <v>1795</v>
      </c>
      <c r="T41" s="23">
        <f t="shared" si="6"/>
        <v>1418</v>
      </c>
      <c r="U41" s="23">
        <f t="shared" si="6"/>
        <v>1153</v>
      </c>
      <c r="V41" s="23">
        <f t="shared" si="6"/>
        <v>908</v>
      </c>
      <c r="W41" s="23"/>
    </row>
    <row r="42" spans="2:23" ht="10.5" customHeight="1">
      <c r="B42" s="7"/>
      <c r="C42" s="18"/>
      <c r="D42" s="18"/>
      <c r="E42" s="18"/>
      <c r="F42" s="18"/>
      <c r="G42" s="492" t="s">
        <v>25</v>
      </c>
      <c r="H42" s="492"/>
      <c r="I42" s="492"/>
      <c r="J42" s="492"/>
      <c r="K42" s="19"/>
      <c r="L42" s="20">
        <v>2272</v>
      </c>
      <c r="M42" s="24">
        <v>66</v>
      </c>
      <c r="N42" s="24">
        <v>80</v>
      </c>
      <c r="O42" s="24">
        <v>61</v>
      </c>
      <c r="P42" s="24">
        <v>87</v>
      </c>
      <c r="Q42" s="24">
        <v>189</v>
      </c>
      <c r="R42" s="24">
        <v>235</v>
      </c>
      <c r="S42" s="24">
        <v>232</v>
      </c>
      <c r="T42" s="24">
        <v>210</v>
      </c>
      <c r="U42" s="24">
        <v>175</v>
      </c>
      <c r="V42" s="24">
        <v>135</v>
      </c>
      <c r="W42" s="24"/>
    </row>
    <row r="43" spans="2:23" ht="10.5" customHeight="1">
      <c r="B43" s="7"/>
      <c r="C43" s="18"/>
      <c r="D43" s="18"/>
      <c r="E43" s="18"/>
      <c r="F43" s="18"/>
      <c r="G43" s="492" t="s">
        <v>26</v>
      </c>
      <c r="H43" s="492"/>
      <c r="I43" s="492"/>
      <c r="J43" s="492"/>
      <c r="K43" s="19"/>
      <c r="L43" s="20">
        <v>2114</v>
      </c>
      <c r="M43" s="24">
        <v>69</v>
      </c>
      <c r="N43" s="24">
        <v>74</v>
      </c>
      <c r="O43" s="24">
        <v>65</v>
      </c>
      <c r="P43" s="24">
        <v>73</v>
      </c>
      <c r="Q43" s="24">
        <v>148</v>
      </c>
      <c r="R43" s="24">
        <v>239</v>
      </c>
      <c r="S43" s="24">
        <v>258</v>
      </c>
      <c r="T43" s="24">
        <v>186</v>
      </c>
      <c r="U43" s="24">
        <v>131</v>
      </c>
      <c r="V43" s="24">
        <v>111</v>
      </c>
      <c r="W43" s="24"/>
    </row>
    <row r="44" spans="2:23" ht="10.5" customHeight="1">
      <c r="B44" s="7"/>
      <c r="C44" s="18"/>
      <c r="D44" s="18"/>
      <c r="E44" s="18"/>
      <c r="F44" s="18"/>
      <c r="G44" s="492" t="s">
        <v>30</v>
      </c>
      <c r="H44" s="492"/>
      <c r="I44" s="492"/>
      <c r="J44" s="492"/>
      <c r="K44" s="19"/>
      <c r="L44" s="20">
        <v>2474</v>
      </c>
      <c r="M44" s="24">
        <v>66</v>
      </c>
      <c r="N44" s="24">
        <v>82</v>
      </c>
      <c r="O44" s="24">
        <v>105</v>
      </c>
      <c r="P44" s="24">
        <v>89</v>
      </c>
      <c r="Q44" s="24">
        <v>170</v>
      </c>
      <c r="R44" s="24">
        <v>291</v>
      </c>
      <c r="S44" s="24">
        <v>287</v>
      </c>
      <c r="T44" s="24">
        <v>235</v>
      </c>
      <c r="U44" s="24">
        <v>188</v>
      </c>
      <c r="V44" s="24">
        <v>157</v>
      </c>
      <c r="W44" s="24"/>
    </row>
    <row r="45" spans="2:23" ht="10.5" customHeight="1">
      <c r="B45" s="7"/>
      <c r="C45" s="18"/>
      <c r="D45" s="18"/>
      <c r="E45" s="18"/>
      <c r="F45" s="18"/>
      <c r="G45" s="492" t="s">
        <v>33</v>
      </c>
      <c r="H45" s="492"/>
      <c r="I45" s="492"/>
      <c r="J45" s="492"/>
      <c r="K45" s="19"/>
      <c r="L45" s="20">
        <v>3164</v>
      </c>
      <c r="M45" s="24">
        <v>109</v>
      </c>
      <c r="N45" s="24">
        <v>89</v>
      </c>
      <c r="O45" s="24">
        <v>79</v>
      </c>
      <c r="P45" s="24">
        <v>97</v>
      </c>
      <c r="Q45" s="24">
        <v>238</v>
      </c>
      <c r="R45" s="24">
        <v>391</v>
      </c>
      <c r="S45" s="24">
        <v>353</v>
      </c>
      <c r="T45" s="24">
        <v>260</v>
      </c>
      <c r="U45" s="24">
        <v>202</v>
      </c>
      <c r="V45" s="24">
        <v>173</v>
      </c>
      <c r="W45" s="24"/>
    </row>
    <row r="46" spans="2:23" ht="10.5" customHeight="1">
      <c r="B46" s="7"/>
      <c r="C46" s="18"/>
      <c r="D46" s="18"/>
      <c r="E46" s="18"/>
      <c r="F46" s="18"/>
      <c r="G46" s="492" t="s">
        <v>36</v>
      </c>
      <c r="H46" s="492"/>
      <c r="I46" s="492"/>
      <c r="J46" s="492"/>
      <c r="K46" s="19"/>
      <c r="L46" s="20">
        <v>2850</v>
      </c>
      <c r="M46" s="24">
        <v>80</v>
      </c>
      <c r="N46" s="24">
        <v>62</v>
      </c>
      <c r="O46" s="24">
        <v>60</v>
      </c>
      <c r="P46" s="24">
        <v>83</v>
      </c>
      <c r="Q46" s="24">
        <v>205</v>
      </c>
      <c r="R46" s="24">
        <v>355</v>
      </c>
      <c r="S46" s="24">
        <v>356</v>
      </c>
      <c r="T46" s="24">
        <v>242</v>
      </c>
      <c r="U46" s="24">
        <v>207</v>
      </c>
      <c r="V46" s="24">
        <v>154</v>
      </c>
      <c r="W46" s="24"/>
    </row>
    <row r="47" spans="2:23" ht="10.5" customHeight="1">
      <c r="B47" s="7"/>
      <c r="C47" s="18"/>
      <c r="D47" s="18"/>
      <c r="E47" s="18"/>
      <c r="F47" s="18"/>
      <c r="G47" s="492" t="s">
        <v>37</v>
      </c>
      <c r="H47" s="492"/>
      <c r="I47" s="492"/>
      <c r="J47" s="492"/>
      <c r="K47" s="19"/>
      <c r="L47" s="20">
        <v>2862</v>
      </c>
      <c r="M47" s="24">
        <v>132</v>
      </c>
      <c r="N47" s="24">
        <v>118</v>
      </c>
      <c r="O47" s="24">
        <v>91</v>
      </c>
      <c r="P47" s="24">
        <v>92</v>
      </c>
      <c r="Q47" s="24">
        <v>206</v>
      </c>
      <c r="R47" s="24">
        <v>336</v>
      </c>
      <c r="S47" s="24">
        <v>309</v>
      </c>
      <c r="T47" s="24">
        <v>285</v>
      </c>
      <c r="U47" s="24">
        <v>250</v>
      </c>
      <c r="V47" s="24">
        <v>178</v>
      </c>
      <c r="W47" s="24"/>
    </row>
    <row r="48" spans="11:23" s="7" customFormat="1" ht="5.25" customHeight="1">
      <c r="K48" s="9"/>
      <c r="L48" s="15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</row>
    <row r="49" spans="2:23" s="11" customFormat="1" ht="10.5" customHeight="1">
      <c r="B49" s="12"/>
      <c r="C49" s="486" t="s">
        <v>38</v>
      </c>
      <c r="D49" s="486"/>
      <c r="E49" s="486"/>
      <c r="F49" s="486"/>
      <c r="G49" s="486"/>
      <c r="H49" s="486"/>
      <c r="I49" s="486"/>
      <c r="J49" s="486"/>
      <c r="K49" s="14"/>
      <c r="L49" s="15">
        <v>8883</v>
      </c>
      <c r="M49" s="16">
        <f aca="true" t="shared" si="7" ref="M49:V49">SUM(M50:M52)</f>
        <v>366</v>
      </c>
      <c r="N49" s="16">
        <f t="shared" si="7"/>
        <v>414</v>
      </c>
      <c r="O49" s="16">
        <f t="shared" si="7"/>
        <v>400</v>
      </c>
      <c r="P49" s="16">
        <f t="shared" si="7"/>
        <v>399</v>
      </c>
      <c r="Q49" s="16">
        <f t="shared" si="7"/>
        <v>554</v>
      </c>
      <c r="R49" s="16">
        <f t="shared" si="7"/>
        <v>765</v>
      </c>
      <c r="S49" s="16">
        <f t="shared" si="7"/>
        <v>892</v>
      </c>
      <c r="T49" s="16">
        <f t="shared" si="7"/>
        <v>834</v>
      </c>
      <c r="U49" s="16">
        <f t="shared" si="7"/>
        <v>706</v>
      </c>
      <c r="V49" s="16">
        <f t="shared" si="7"/>
        <v>607</v>
      </c>
      <c r="W49" s="16"/>
    </row>
    <row r="50" spans="2:23" ht="10.5" customHeight="1">
      <c r="B50" s="7"/>
      <c r="C50" s="18"/>
      <c r="D50" s="18"/>
      <c r="E50" s="18"/>
      <c r="F50" s="18"/>
      <c r="G50" s="492" t="s">
        <v>25</v>
      </c>
      <c r="H50" s="492"/>
      <c r="I50" s="492"/>
      <c r="J50" s="492"/>
      <c r="K50" s="19"/>
      <c r="L50" s="20">
        <v>2274</v>
      </c>
      <c r="M50" s="24">
        <v>82</v>
      </c>
      <c r="N50" s="24">
        <v>100</v>
      </c>
      <c r="O50" s="24">
        <v>74</v>
      </c>
      <c r="P50" s="24">
        <v>106</v>
      </c>
      <c r="Q50" s="24">
        <v>136</v>
      </c>
      <c r="R50" s="24">
        <v>191</v>
      </c>
      <c r="S50" s="24">
        <v>201</v>
      </c>
      <c r="T50" s="24">
        <v>194</v>
      </c>
      <c r="U50" s="24">
        <v>165</v>
      </c>
      <c r="V50" s="24">
        <v>155</v>
      </c>
      <c r="W50" s="24"/>
    </row>
    <row r="51" spans="2:23" ht="10.5" customHeight="1">
      <c r="B51" s="7"/>
      <c r="C51" s="18"/>
      <c r="D51" s="18"/>
      <c r="E51" s="18"/>
      <c r="F51" s="18"/>
      <c r="G51" s="492" t="s">
        <v>26</v>
      </c>
      <c r="H51" s="492"/>
      <c r="I51" s="492"/>
      <c r="J51" s="492"/>
      <c r="K51" s="19"/>
      <c r="L51" s="20">
        <v>2880</v>
      </c>
      <c r="M51" s="24">
        <v>157</v>
      </c>
      <c r="N51" s="24">
        <v>149</v>
      </c>
      <c r="O51" s="24">
        <v>149</v>
      </c>
      <c r="P51" s="24">
        <v>126</v>
      </c>
      <c r="Q51" s="24">
        <v>183</v>
      </c>
      <c r="R51" s="24">
        <v>240</v>
      </c>
      <c r="S51" s="24">
        <v>313</v>
      </c>
      <c r="T51" s="24">
        <v>293</v>
      </c>
      <c r="U51" s="24">
        <v>227</v>
      </c>
      <c r="V51" s="24">
        <v>197</v>
      </c>
      <c r="W51" s="24"/>
    </row>
    <row r="52" spans="2:23" ht="10.5" customHeight="1">
      <c r="B52" s="7"/>
      <c r="C52" s="18"/>
      <c r="D52" s="18"/>
      <c r="E52" s="18"/>
      <c r="F52" s="18"/>
      <c r="G52" s="492" t="s">
        <v>30</v>
      </c>
      <c r="H52" s="492"/>
      <c r="I52" s="492"/>
      <c r="J52" s="492"/>
      <c r="K52" s="19"/>
      <c r="L52" s="20">
        <v>3729</v>
      </c>
      <c r="M52" s="24">
        <v>127</v>
      </c>
      <c r="N52" s="24">
        <v>165</v>
      </c>
      <c r="O52" s="24">
        <v>177</v>
      </c>
      <c r="P52" s="24">
        <v>167</v>
      </c>
      <c r="Q52" s="24">
        <v>235</v>
      </c>
      <c r="R52" s="24">
        <v>334</v>
      </c>
      <c r="S52" s="24">
        <v>378</v>
      </c>
      <c r="T52" s="24">
        <v>347</v>
      </c>
      <c r="U52" s="24">
        <v>314</v>
      </c>
      <c r="V52" s="24">
        <v>255</v>
      </c>
      <c r="W52" s="24"/>
    </row>
    <row r="53" spans="11:23" s="7" customFormat="1" ht="5.25" customHeight="1">
      <c r="K53" s="9"/>
      <c r="L53" s="15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</row>
    <row r="54" spans="2:23" s="11" customFormat="1" ht="10.5" customHeight="1">
      <c r="B54" s="12"/>
      <c r="C54" s="486" t="s">
        <v>39</v>
      </c>
      <c r="D54" s="486"/>
      <c r="E54" s="486"/>
      <c r="F54" s="486"/>
      <c r="G54" s="486"/>
      <c r="H54" s="486"/>
      <c r="I54" s="486"/>
      <c r="J54" s="486"/>
      <c r="K54" s="14"/>
      <c r="L54" s="15">
        <v>8699</v>
      </c>
      <c r="M54" s="23">
        <f aca="true" t="shared" si="8" ref="M54:V54">SUM(M55:M57)</f>
        <v>485</v>
      </c>
      <c r="N54" s="23">
        <f t="shared" si="8"/>
        <v>421</v>
      </c>
      <c r="O54" s="23">
        <f t="shared" si="8"/>
        <v>370</v>
      </c>
      <c r="P54" s="23">
        <f t="shared" si="8"/>
        <v>396</v>
      </c>
      <c r="Q54" s="23">
        <f t="shared" si="8"/>
        <v>681</v>
      </c>
      <c r="R54" s="23">
        <f t="shared" si="8"/>
        <v>772</v>
      </c>
      <c r="S54" s="23">
        <f t="shared" si="8"/>
        <v>937</v>
      </c>
      <c r="T54" s="23">
        <f t="shared" si="8"/>
        <v>843</v>
      </c>
      <c r="U54" s="23">
        <f t="shared" si="8"/>
        <v>744</v>
      </c>
      <c r="V54" s="23">
        <f t="shared" si="8"/>
        <v>533</v>
      </c>
      <c r="W54" s="23"/>
    </row>
    <row r="55" spans="2:23" ht="10.5" customHeight="1">
      <c r="B55" s="7"/>
      <c r="C55" s="18"/>
      <c r="D55" s="18"/>
      <c r="E55" s="18"/>
      <c r="F55" s="18"/>
      <c r="G55" s="492" t="s">
        <v>25</v>
      </c>
      <c r="H55" s="492"/>
      <c r="I55" s="492"/>
      <c r="J55" s="492"/>
      <c r="K55" s="19"/>
      <c r="L55" s="20">
        <v>3240</v>
      </c>
      <c r="M55" s="24">
        <v>187</v>
      </c>
      <c r="N55" s="24">
        <v>145</v>
      </c>
      <c r="O55" s="24">
        <v>129</v>
      </c>
      <c r="P55" s="24">
        <v>140</v>
      </c>
      <c r="Q55" s="24">
        <v>216</v>
      </c>
      <c r="R55" s="24">
        <v>269</v>
      </c>
      <c r="S55" s="24">
        <v>351</v>
      </c>
      <c r="T55" s="24">
        <v>292</v>
      </c>
      <c r="U55" s="24">
        <v>280</v>
      </c>
      <c r="V55" s="24">
        <v>197</v>
      </c>
      <c r="W55" s="24"/>
    </row>
    <row r="56" spans="2:23" ht="10.5" customHeight="1">
      <c r="B56" s="7"/>
      <c r="C56" s="18"/>
      <c r="D56" s="18"/>
      <c r="E56" s="18"/>
      <c r="F56" s="18"/>
      <c r="G56" s="492" t="s">
        <v>26</v>
      </c>
      <c r="H56" s="492"/>
      <c r="I56" s="492"/>
      <c r="J56" s="492"/>
      <c r="K56" s="19"/>
      <c r="L56" s="20">
        <v>3063</v>
      </c>
      <c r="M56" s="24">
        <v>170</v>
      </c>
      <c r="N56" s="24">
        <v>143</v>
      </c>
      <c r="O56" s="24">
        <v>133</v>
      </c>
      <c r="P56" s="24">
        <v>134</v>
      </c>
      <c r="Q56" s="24">
        <v>247</v>
      </c>
      <c r="R56" s="24">
        <v>324</v>
      </c>
      <c r="S56" s="24">
        <v>364</v>
      </c>
      <c r="T56" s="24">
        <v>316</v>
      </c>
      <c r="U56" s="24">
        <v>246</v>
      </c>
      <c r="V56" s="24">
        <v>180</v>
      </c>
      <c r="W56" s="24"/>
    </row>
    <row r="57" spans="2:23" ht="10.5" customHeight="1">
      <c r="B57" s="7"/>
      <c r="C57" s="18"/>
      <c r="D57" s="18"/>
      <c r="E57" s="18"/>
      <c r="F57" s="18"/>
      <c r="G57" s="492" t="s">
        <v>30</v>
      </c>
      <c r="H57" s="492"/>
      <c r="I57" s="492"/>
      <c r="J57" s="492"/>
      <c r="K57" s="19"/>
      <c r="L57" s="20">
        <v>2396</v>
      </c>
      <c r="M57" s="24">
        <v>128</v>
      </c>
      <c r="N57" s="24">
        <v>133</v>
      </c>
      <c r="O57" s="24">
        <v>108</v>
      </c>
      <c r="P57" s="24">
        <v>122</v>
      </c>
      <c r="Q57" s="24">
        <v>218</v>
      </c>
      <c r="R57" s="24">
        <v>179</v>
      </c>
      <c r="S57" s="24">
        <v>222</v>
      </c>
      <c r="T57" s="24">
        <v>235</v>
      </c>
      <c r="U57" s="24">
        <v>218</v>
      </c>
      <c r="V57" s="24">
        <v>156</v>
      </c>
      <c r="W57" s="24"/>
    </row>
    <row r="58" spans="3:23" s="7" customFormat="1" ht="5.25" customHeight="1">
      <c r="C58" s="18"/>
      <c r="D58" s="18"/>
      <c r="E58" s="18"/>
      <c r="F58" s="18"/>
      <c r="G58" s="18"/>
      <c r="H58" s="18"/>
      <c r="I58" s="18"/>
      <c r="J58" s="18"/>
      <c r="K58" s="19"/>
      <c r="L58" s="15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</row>
    <row r="59" spans="2:23" s="11" customFormat="1" ht="10.5" customHeight="1">
      <c r="B59" s="12"/>
      <c r="C59" s="486" t="s">
        <v>40</v>
      </c>
      <c r="D59" s="486"/>
      <c r="E59" s="486"/>
      <c r="F59" s="486"/>
      <c r="G59" s="486"/>
      <c r="H59" s="486"/>
      <c r="I59" s="486"/>
      <c r="J59" s="486"/>
      <c r="K59" s="14"/>
      <c r="L59" s="15">
        <v>9404</v>
      </c>
      <c r="M59" s="16">
        <f aca="true" t="shared" si="9" ref="M59:V59">SUM(M60:M63)</f>
        <v>415</v>
      </c>
      <c r="N59" s="16">
        <f t="shared" si="9"/>
        <v>344</v>
      </c>
      <c r="O59" s="16">
        <f t="shared" si="9"/>
        <v>306</v>
      </c>
      <c r="P59" s="16">
        <f t="shared" si="9"/>
        <v>338</v>
      </c>
      <c r="Q59" s="16">
        <f t="shared" si="9"/>
        <v>679</v>
      </c>
      <c r="R59" s="16">
        <f t="shared" si="9"/>
        <v>982</v>
      </c>
      <c r="S59" s="16">
        <f t="shared" si="9"/>
        <v>1128</v>
      </c>
      <c r="T59" s="16">
        <f t="shared" si="9"/>
        <v>933</v>
      </c>
      <c r="U59" s="16">
        <f t="shared" si="9"/>
        <v>753</v>
      </c>
      <c r="V59" s="16">
        <f t="shared" si="9"/>
        <v>570</v>
      </c>
      <c r="W59" s="16"/>
    </row>
    <row r="60" spans="2:23" ht="10.5" customHeight="1">
      <c r="B60" s="7"/>
      <c r="C60" s="18"/>
      <c r="D60" s="18"/>
      <c r="E60" s="18"/>
      <c r="F60" s="18"/>
      <c r="G60" s="492" t="s">
        <v>25</v>
      </c>
      <c r="H60" s="492"/>
      <c r="I60" s="492"/>
      <c r="J60" s="492"/>
      <c r="K60" s="19"/>
      <c r="L60" s="20">
        <v>2727</v>
      </c>
      <c r="M60" s="24">
        <v>86</v>
      </c>
      <c r="N60" s="24">
        <v>123</v>
      </c>
      <c r="O60" s="24">
        <v>105</v>
      </c>
      <c r="P60" s="24">
        <v>98</v>
      </c>
      <c r="Q60" s="24">
        <v>212</v>
      </c>
      <c r="R60" s="24">
        <v>263</v>
      </c>
      <c r="S60" s="24">
        <v>300</v>
      </c>
      <c r="T60" s="24">
        <v>274</v>
      </c>
      <c r="U60" s="24">
        <v>237</v>
      </c>
      <c r="V60" s="24">
        <v>180</v>
      </c>
      <c r="W60" s="24"/>
    </row>
    <row r="61" spans="2:23" ht="10.5" customHeight="1">
      <c r="B61" s="7"/>
      <c r="C61" s="18"/>
      <c r="D61" s="18"/>
      <c r="E61" s="18"/>
      <c r="F61" s="18"/>
      <c r="G61" s="492" t="s">
        <v>26</v>
      </c>
      <c r="H61" s="492"/>
      <c r="I61" s="492"/>
      <c r="J61" s="492"/>
      <c r="K61" s="19"/>
      <c r="L61" s="20">
        <v>2438</v>
      </c>
      <c r="M61" s="24">
        <v>142</v>
      </c>
      <c r="N61" s="24">
        <v>75</v>
      </c>
      <c r="O61" s="24">
        <v>78</v>
      </c>
      <c r="P61" s="24">
        <v>103</v>
      </c>
      <c r="Q61" s="24">
        <v>164</v>
      </c>
      <c r="R61" s="24">
        <v>261</v>
      </c>
      <c r="S61" s="24">
        <v>318</v>
      </c>
      <c r="T61" s="24">
        <v>245</v>
      </c>
      <c r="U61" s="24">
        <v>181</v>
      </c>
      <c r="V61" s="24">
        <v>147</v>
      </c>
      <c r="W61" s="24"/>
    </row>
    <row r="62" spans="2:23" ht="10.5" customHeight="1">
      <c r="B62" s="7"/>
      <c r="C62" s="18"/>
      <c r="D62" s="18"/>
      <c r="E62" s="18"/>
      <c r="F62" s="18"/>
      <c r="G62" s="492" t="s">
        <v>30</v>
      </c>
      <c r="H62" s="492"/>
      <c r="I62" s="492"/>
      <c r="J62" s="492"/>
      <c r="K62" s="19"/>
      <c r="L62" s="20">
        <v>1812</v>
      </c>
      <c r="M62" s="24">
        <v>67</v>
      </c>
      <c r="N62" s="24">
        <v>41</v>
      </c>
      <c r="O62" s="24">
        <v>56</v>
      </c>
      <c r="P62" s="24">
        <v>71</v>
      </c>
      <c r="Q62" s="24">
        <v>158</v>
      </c>
      <c r="R62" s="24">
        <v>222</v>
      </c>
      <c r="S62" s="24">
        <v>212</v>
      </c>
      <c r="T62" s="24">
        <v>149</v>
      </c>
      <c r="U62" s="24">
        <v>118</v>
      </c>
      <c r="V62" s="24">
        <v>105</v>
      </c>
      <c r="W62" s="24"/>
    </row>
    <row r="63" spans="2:23" ht="10.5" customHeight="1">
      <c r="B63" s="7"/>
      <c r="C63" s="18"/>
      <c r="D63" s="18"/>
      <c r="E63" s="18"/>
      <c r="F63" s="18"/>
      <c r="G63" s="492" t="s">
        <v>33</v>
      </c>
      <c r="H63" s="492"/>
      <c r="I63" s="492"/>
      <c r="J63" s="492"/>
      <c r="K63" s="19"/>
      <c r="L63" s="20">
        <v>2427</v>
      </c>
      <c r="M63" s="24">
        <v>120</v>
      </c>
      <c r="N63" s="24">
        <v>105</v>
      </c>
      <c r="O63" s="24">
        <v>67</v>
      </c>
      <c r="P63" s="24">
        <v>66</v>
      </c>
      <c r="Q63" s="24">
        <v>145</v>
      </c>
      <c r="R63" s="24">
        <v>236</v>
      </c>
      <c r="S63" s="24">
        <v>298</v>
      </c>
      <c r="T63" s="24">
        <v>265</v>
      </c>
      <c r="U63" s="24">
        <v>217</v>
      </c>
      <c r="V63" s="24">
        <v>138</v>
      </c>
      <c r="W63" s="24"/>
    </row>
    <row r="64" spans="3:23" s="7" customFormat="1" ht="5.25" customHeight="1">
      <c r="C64" s="18"/>
      <c r="D64" s="18"/>
      <c r="E64" s="18"/>
      <c r="F64" s="18"/>
      <c r="G64" s="18"/>
      <c r="H64" s="18"/>
      <c r="I64" s="18"/>
      <c r="J64" s="18"/>
      <c r="K64" s="19"/>
      <c r="L64" s="15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</row>
    <row r="65" spans="2:23" s="11" customFormat="1" ht="10.5" customHeight="1">
      <c r="B65" s="12"/>
      <c r="C65" s="486" t="s">
        <v>41</v>
      </c>
      <c r="D65" s="486"/>
      <c r="E65" s="486"/>
      <c r="F65" s="486"/>
      <c r="G65" s="486"/>
      <c r="H65" s="486"/>
      <c r="I65" s="486"/>
      <c r="J65" s="486"/>
      <c r="K65" s="14"/>
      <c r="L65" s="15">
        <v>23843</v>
      </c>
      <c r="M65" s="23">
        <f aca="true" t="shared" si="10" ref="M65:V65">SUM(M66:M71)</f>
        <v>791</v>
      </c>
      <c r="N65" s="23">
        <f t="shared" si="10"/>
        <v>835</v>
      </c>
      <c r="O65" s="23">
        <f t="shared" si="10"/>
        <v>857</v>
      </c>
      <c r="P65" s="23">
        <f t="shared" si="10"/>
        <v>1017</v>
      </c>
      <c r="Q65" s="23">
        <f t="shared" si="10"/>
        <v>1637</v>
      </c>
      <c r="R65" s="23">
        <f t="shared" si="10"/>
        <v>2223</v>
      </c>
      <c r="S65" s="23">
        <f t="shared" si="10"/>
        <v>2220</v>
      </c>
      <c r="T65" s="23">
        <f t="shared" si="10"/>
        <v>2009</v>
      </c>
      <c r="U65" s="23">
        <f t="shared" si="10"/>
        <v>1813</v>
      </c>
      <c r="V65" s="23">
        <f t="shared" si="10"/>
        <v>1599</v>
      </c>
      <c r="W65" s="23"/>
    </row>
    <row r="66" spans="2:23" ht="10.5" customHeight="1">
      <c r="B66" s="7"/>
      <c r="C66" s="18"/>
      <c r="D66" s="18"/>
      <c r="E66" s="18"/>
      <c r="F66" s="18"/>
      <c r="G66" s="492" t="s">
        <v>25</v>
      </c>
      <c r="H66" s="492"/>
      <c r="I66" s="492"/>
      <c r="J66" s="492"/>
      <c r="K66" s="19"/>
      <c r="L66" s="20">
        <v>4597</v>
      </c>
      <c r="M66" s="24">
        <v>143</v>
      </c>
      <c r="N66" s="24">
        <v>140</v>
      </c>
      <c r="O66" s="24">
        <v>142</v>
      </c>
      <c r="P66" s="24">
        <v>189</v>
      </c>
      <c r="Q66" s="24">
        <v>354</v>
      </c>
      <c r="R66" s="24">
        <v>508</v>
      </c>
      <c r="S66" s="24">
        <v>483</v>
      </c>
      <c r="T66" s="24">
        <v>416</v>
      </c>
      <c r="U66" s="24">
        <v>340</v>
      </c>
      <c r="V66" s="24">
        <v>313</v>
      </c>
      <c r="W66" s="24"/>
    </row>
    <row r="67" spans="2:23" ht="10.5" customHeight="1">
      <c r="B67" s="7"/>
      <c r="C67" s="18"/>
      <c r="D67" s="18"/>
      <c r="E67" s="18"/>
      <c r="F67" s="18"/>
      <c r="G67" s="492" t="s">
        <v>26</v>
      </c>
      <c r="H67" s="492"/>
      <c r="I67" s="492"/>
      <c r="J67" s="492"/>
      <c r="K67" s="19"/>
      <c r="L67" s="20">
        <v>4376</v>
      </c>
      <c r="M67" s="24">
        <v>152</v>
      </c>
      <c r="N67" s="24">
        <v>153</v>
      </c>
      <c r="O67" s="24">
        <v>150</v>
      </c>
      <c r="P67" s="24">
        <v>194</v>
      </c>
      <c r="Q67" s="24">
        <v>285</v>
      </c>
      <c r="R67" s="24">
        <v>411</v>
      </c>
      <c r="S67" s="24">
        <v>378</v>
      </c>
      <c r="T67" s="24">
        <v>357</v>
      </c>
      <c r="U67" s="24">
        <v>319</v>
      </c>
      <c r="V67" s="24">
        <v>257</v>
      </c>
      <c r="W67" s="24"/>
    </row>
    <row r="68" spans="2:23" ht="10.5" customHeight="1">
      <c r="B68" s="7"/>
      <c r="C68" s="18"/>
      <c r="D68" s="18"/>
      <c r="E68" s="18"/>
      <c r="F68" s="18"/>
      <c r="G68" s="492" t="s">
        <v>30</v>
      </c>
      <c r="H68" s="492"/>
      <c r="I68" s="492"/>
      <c r="J68" s="492"/>
      <c r="K68" s="19"/>
      <c r="L68" s="20">
        <v>4602</v>
      </c>
      <c r="M68" s="24">
        <v>187</v>
      </c>
      <c r="N68" s="24">
        <v>207</v>
      </c>
      <c r="O68" s="24">
        <v>177</v>
      </c>
      <c r="P68" s="24">
        <v>197</v>
      </c>
      <c r="Q68" s="24">
        <v>309</v>
      </c>
      <c r="R68" s="24">
        <v>395</v>
      </c>
      <c r="S68" s="24">
        <v>439</v>
      </c>
      <c r="T68" s="24">
        <v>426</v>
      </c>
      <c r="U68" s="24">
        <v>401</v>
      </c>
      <c r="V68" s="24">
        <v>354</v>
      </c>
      <c r="W68" s="24"/>
    </row>
    <row r="69" spans="2:23" ht="10.5" customHeight="1">
      <c r="B69" s="7"/>
      <c r="C69" s="18"/>
      <c r="D69" s="18"/>
      <c r="E69" s="18"/>
      <c r="F69" s="18"/>
      <c r="G69" s="492" t="s">
        <v>33</v>
      </c>
      <c r="H69" s="492"/>
      <c r="I69" s="492"/>
      <c r="J69" s="492"/>
      <c r="K69" s="19"/>
      <c r="L69" s="20">
        <v>3065</v>
      </c>
      <c r="M69" s="24">
        <v>68</v>
      </c>
      <c r="N69" s="24">
        <v>79</v>
      </c>
      <c r="O69" s="24">
        <v>96</v>
      </c>
      <c r="P69" s="24">
        <v>116</v>
      </c>
      <c r="Q69" s="24">
        <v>264</v>
      </c>
      <c r="R69" s="24">
        <v>323</v>
      </c>
      <c r="S69" s="24">
        <v>278</v>
      </c>
      <c r="T69" s="24">
        <v>214</v>
      </c>
      <c r="U69" s="24">
        <v>223</v>
      </c>
      <c r="V69" s="24">
        <v>185</v>
      </c>
      <c r="W69" s="24"/>
    </row>
    <row r="70" spans="2:23" ht="10.5" customHeight="1">
      <c r="B70" s="7"/>
      <c r="C70" s="18"/>
      <c r="D70" s="18"/>
      <c r="E70" s="18"/>
      <c r="F70" s="18"/>
      <c r="G70" s="492" t="s">
        <v>36</v>
      </c>
      <c r="H70" s="492"/>
      <c r="I70" s="492"/>
      <c r="J70" s="492"/>
      <c r="K70" s="19"/>
      <c r="L70" s="20">
        <v>3658</v>
      </c>
      <c r="M70" s="24">
        <v>134</v>
      </c>
      <c r="N70" s="24">
        <v>106</v>
      </c>
      <c r="O70" s="24">
        <v>129</v>
      </c>
      <c r="P70" s="24">
        <v>143</v>
      </c>
      <c r="Q70" s="24">
        <v>221</v>
      </c>
      <c r="R70" s="24">
        <v>315</v>
      </c>
      <c r="S70" s="24">
        <v>356</v>
      </c>
      <c r="T70" s="24">
        <v>332</v>
      </c>
      <c r="U70" s="24">
        <v>247</v>
      </c>
      <c r="V70" s="24">
        <v>225</v>
      </c>
      <c r="W70" s="24"/>
    </row>
    <row r="71" spans="2:23" ht="10.5" customHeight="1">
      <c r="B71" s="7"/>
      <c r="C71" s="18"/>
      <c r="D71" s="18"/>
      <c r="E71" s="18"/>
      <c r="F71" s="18"/>
      <c r="G71" s="492" t="s">
        <v>37</v>
      </c>
      <c r="H71" s="492"/>
      <c r="I71" s="492"/>
      <c r="J71" s="492"/>
      <c r="K71" s="19"/>
      <c r="L71" s="20">
        <v>3545</v>
      </c>
      <c r="M71" s="24">
        <v>107</v>
      </c>
      <c r="N71" s="24">
        <v>150</v>
      </c>
      <c r="O71" s="24">
        <v>163</v>
      </c>
      <c r="P71" s="24">
        <v>178</v>
      </c>
      <c r="Q71" s="24">
        <v>204</v>
      </c>
      <c r="R71" s="24">
        <v>271</v>
      </c>
      <c r="S71" s="24">
        <v>286</v>
      </c>
      <c r="T71" s="24">
        <v>264</v>
      </c>
      <c r="U71" s="24">
        <v>283</v>
      </c>
      <c r="V71" s="24">
        <v>265</v>
      </c>
      <c r="W71" s="24"/>
    </row>
    <row r="72" spans="3:23" s="7" customFormat="1" ht="5.25" customHeight="1">
      <c r="C72" s="18"/>
      <c r="D72" s="18"/>
      <c r="E72" s="18"/>
      <c r="F72" s="18"/>
      <c r="G72" s="18"/>
      <c r="H72" s="18"/>
      <c r="I72" s="18"/>
      <c r="J72" s="18"/>
      <c r="K72" s="19"/>
      <c r="L72" s="15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</row>
    <row r="73" spans="2:23" s="11" customFormat="1" ht="10.5" customHeight="1">
      <c r="B73" s="12"/>
      <c r="C73" s="486" t="s">
        <v>42</v>
      </c>
      <c r="D73" s="486"/>
      <c r="E73" s="486"/>
      <c r="F73" s="486"/>
      <c r="G73" s="486"/>
      <c r="H73" s="486"/>
      <c r="I73" s="486"/>
      <c r="J73" s="486"/>
      <c r="K73" s="14"/>
      <c r="L73" s="15">
        <v>13699</v>
      </c>
      <c r="M73" s="23">
        <f aca="true" t="shared" si="11" ref="M73:V73">SUM(M74:M77)</f>
        <v>481</v>
      </c>
      <c r="N73" s="23">
        <f t="shared" si="11"/>
        <v>361</v>
      </c>
      <c r="O73" s="23">
        <f t="shared" si="11"/>
        <v>412</v>
      </c>
      <c r="P73" s="23">
        <f t="shared" si="11"/>
        <v>492</v>
      </c>
      <c r="Q73" s="23">
        <f t="shared" si="11"/>
        <v>936</v>
      </c>
      <c r="R73" s="23">
        <f t="shared" si="11"/>
        <v>1577</v>
      </c>
      <c r="S73" s="23">
        <f t="shared" si="11"/>
        <v>1586</v>
      </c>
      <c r="T73" s="23">
        <f t="shared" si="11"/>
        <v>1196</v>
      </c>
      <c r="U73" s="23">
        <f t="shared" si="11"/>
        <v>988</v>
      </c>
      <c r="V73" s="23">
        <f t="shared" si="11"/>
        <v>817</v>
      </c>
      <c r="W73" s="23"/>
    </row>
    <row r="74" spans="2:23" ht="10.5" customHeight="1">
      <c r="B74" s="7"/>
      <c r="C74" s="18"/>
      <c r="D74" s="18"/>
      <c r="E74" s="18"/>
      <c r="F74" s="18"/>
      <c r="G74" s="492" t="s">
        <v>25</v>
      </c>
      <c r="H74" s="492"/>
      <c r="I74" s="492"/>
      <c r="J74" s="492"/>
      <c r="K74" s="19"/>
      <c r="L74" s="20">
        <v>3697</v>
      </c>
      <c r="M74" s="24">
        <v>129</v>
      </c>
      <c r="N74" s="24">
        <v>78</v>
      </c>
      <c r="O74" s="24">
        <v>93</v>
      </c>
      <c r="P74" s="24">
        <v>122</v>
      </c>
      <c r="Q74" s="24">
        <v>225</v>
      </c>
      <c r="R74" s="24">
        <v>437</v>
      </c>
      <c r="S74" s="24">
        <v>418</v>
      </c>
      <c r="T74" s="24">
        <v>341</v>
      </c>
      <c r="U74" s="24">
        <v>274</v>
      </c>
      <c r="V74" s="24">
        <v>214</v>
      </c>
      <c r="W74" s="24"/>
    </row>
    <row r="75" spans="2:23" ht="10.5" customHeight="1">
      <c r="B75" s="7"/>
      <c r="C75" s="18"/>
      <c r="D75" s="18"/>
      <c r="E75" s="18"/>
      <c r="F75" s="18"/>
      <c r="G75" s="492" t="s">
        <v>26</v>
      </c>
      <c r="H75" s="492"/>
      <c r="I75" s="492"/>
      <c r="J75" s="492"/>
      <c r="K75" s="19"/>
      <c r="L75" s="20">
        <v>3115</v>
      </c>
      <c r="M75" s="24">
        <v>75</v>
      </c>
      <c r="N75" s="24">
        <v>71</v>
      </c>
      <c r="O75" s="24">
        <v>124</v>
      </c>
      <c r="P75" s="24">
        <v>138</v>
      </c>
      <c r="Q75" s="24">
        <v>233</v>
      </c>
      <c r="R75" s="24">
        <v>289</v>
      </c>
      <c r="S75" s="24">
        <v>259</v>
      </c>
      <c r="T75" s="24">
        <v>204</v>
      </c>
      <c r="U75" s="24">
        <v>205</v>
      </c>
      <c r="V75" s="24">
        <v>192</v>
      </c>
      <c r="W75" s="24"/>
    </row>
    <row r="76" spans="2:23" ht="10.5" customHeight="1">
      <c r="B76" s="7"/>
      <c r="C76" s="18"/>
      <c r="D76" s="18"/>
      <c r="E76" s="18"/>
      <c r="F76" s="18"/>
      <c r="G76" s="492" t="s">
        <v>30</v>
      </c>
      <c r="H76" s="492"/>
      <c r="I76" s="492"/>
      <c r="J76" s="492"/>
      <c r="K76" s="19"/>
      <c r="L76" s="20">
        <v>3341</v>
      </c>
      <c r="M76" s="24">
        <v>134</v>
      </c>
      <c r="N76" s="24">
        <v>85</v>
      </c>
      <c r="O76" s="24">
        <v>77</v>
      </c>
      <c r="P76" s="24">
        <v>106</v>
      </c>
      <c r="Q76" s="24">
        <v>247</v>
      </c>
      <c r="R76" s="24">
        <v>539</v>
      </c>
      <c r="S76" s="24">
        <v>521</v>
      </c>
      <c r="T76" s="24">
        <v>325</v>
      </c>
      <c r="U76" s="24">
        <v>225</v>
      </c>
      <c r="V76" s="24">
        <v>162</v>
      </c>
      <c r="W76" s="24"/>
    </row>
    <row r="77" spans="2:23" ht="10.5" customHeight="1">
      <c r="B77" s="7"/>
      <c r="C77" s="18"/>
      <c r="D77" s="18"/>
      <c r="E77" s="18"/>
      <c r="F77" s="18"/>
      <c r="G77" s="492" t="s">
        <v>33</v>
      </c>
      <c r="H77" s="492"/>
      <c r="I77" s="492"/>
      <c r="J77" s="492"/>
      <c r="K77" s="19"/>
      <c r="L77" s="20">
        <v>3546</v>
      </c>
      <c r="M77" s="24">
        <v>143</v>
      </c>
      <c r="N77" s="24">
        <v>127</v>
      </c>
      <c r="O77" s="24">
        <v>118</v>
      </c>
      <c r="P77" s="24">
        <v>126</v>
      </c>
      <c r="Q77" s="24">
        <v>231</v>
      </c>
      <c r="R77" s="24">
        <v>312</v>
      </c>
      <c r="S77" s="24">
        <v>388</v>
      </c>
      <c r="T77" s="24">
        <v>326</v>
      </c>
      <c r="U77" s="24">
        <v>284</v>
      </c>
      <c r="V77" s="24">
        <v>249</v>
      </c>
      <c r="W77" s="24"/>
    </row>
    <row r="78" spans="3:23" s="7" customFormat="1" ht="5.25" customHeight="1">
      <c r="C78" s="18"/>
      <c r="D78" s="18"/>
      <c r="E78" s="18"/>
      <c r="F78" s="18"/>
      <c r="G78" s="18"/>
      <c r="H78" s="18"/>
      <c r="I78" s="18"/>
      <c r="J78" s="18"/>
      <c r="K78" s="19"/>
      <c r="L78" s="15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</row>
    <row r="79" spans="2:23" s="11" customFormat="1" ht="10.5" customHeight="1">
      <c r="B79" s="12"/>
      <c r="C79" s="486" t="s">
        <v>43</v>
      </c>
      <c r="D79" s="486"/>
      <c r="E79" s="486"/>
      <c r="F79" s="486"/>
      <c r="G79" s="486"/>
      <c r="H79" s="486"/>
      <c r="I79" s="486"/>
      <c r="J79" s="486"/>
      <c r="K79" s="14"/>
      <c r="L79" s="15">
        <v>10060</v>
      </c>
      <c r="M79" s="23">
        <f aca="true" t="shared" si="12" ref="M79:V79">SUM(M80:M83)</f>
        <v>421</v>
      </c>
      <c r="N79" s="23">
        <f t="shared" si="12"/>
        <v>421</v>
      </c>
      <c r="O79" s="23">
        <f t="shared" si="12"/>
        <v>344</v>
      </c>
      <c r="P79" s="23">
        <f t="shared" si="12"/>
        <v>416</v>
      </c>
      <c r="Q79" s="23">
        <f t="shared" si="12"/>
        <v>703</v>
      </c>
      <c r="R79" s="23">
        <f t="shared" si="12"/>
        <v>902</v>
      </c>
      <c r="S79" s="23">
        <f t="shared" si="12"/>
        <v>1026</v>
      </c>
      <c r="T79" s="23">
        <f t="shared" si="12"/>
        <v>858</v>
      </c>
      <c r="U79" s="23">
        <f t="shared" si="12"/>
        <v>701</v>
      </c>
      <c r="V79" s="23">
        <f t="shared" si="12"/>
        <v>610</v>
      </c>
      <c r="W79" s="23"/>
    </row>
    <row r="80" spans="2:23" ht="10.5" customHeight="1">
      <c r="B80" s="7"/>
      <c r="C80" s="18"/>
      <c r="D80" s="18"/>
      <c r="E80" s="18"/>
      <c r="F80" s="18"/>
      <c r="G80" s="492" t="s">
        <v>25</v>
      </c>
      <c r="H80" s="492"/>
      <c r="I80" s="492"/>
      <c r="J80" s="492"/>
      <c r="K80" s="19"/>
      <c r="L80" s="20">
        <v>1529</v>
      </c>
      <c r="M80" s="24">
        <v>59</v>
      </c>
      <c r="N80" s="24">
        <v>39</v>
      </c>
      <c r="O80" s="24">
        <v>37</v>
      </c>
      <c r="P80" s="24">
        <v>44</v>
      </c>
      <c r="Q80" s="24">
        <v>119</v>
      </c>
      <c r="R80" s="24">
        <v>191</v>
      </c>
      <c r="S80" s="24">
        <v>231</v>
      </c>
      <c r="T80" s="24">
        <v>179</v>
      </c>
      <c r="U80" s="24">
        <v>111</v>
      </c>
      <c r="V80" s="24">
        <v>93</v>
      </c>
      <c r="W80" s="24"/>
    </row>
    <row r="81" spans="2:23" ht="10.5" customHeight="1">
      <c r="B81" s="7"/>
      <c r="C81" s="18"/>
      <c r="D81" s="18"/>
      <c r="E81" s="18"/>
      <c r="F81" s="18"/>
      <c r="G81" s="492" t="s">
        <v>26</v>
      </c>
      <c r="H81" s="492"/>
      <c r="I81" s="492"/>
      <c r="J81" s="492"/>
      <c r="K81" s="19"/>
      <c r="L81" s="20">
        <v>2278</v>
      </c>
      <c r="M81" s="24">
        <v>92</v>
      </c>
      <c r="N81" s="24">
        <v>105</v>
      </c>
      <c r="O81" s="24">
        <v>80</v>
      </c>
      <c r="P81" s="24">
        <v>113</v>
      </c>
      <c r="Q81" s="24">
        <v>185</v>
      </c>
      <c r="R81" s="24">
        <v>202</v>
      </c>
      <c r="S81" s="24">
        <v>214</v>
      </c>
      <c r="T81" s="24">
        <v>184</v>
      </c>
      <c r="U81" s="24">
        <v>146</v>
      </c>
      <c r="V81" s="24">
        <v>151</v>
      </c>
      <c r="W81" s="24"/>
    </row>
    <row r="82" spans="2:23" ht="10.5" customHeight="1">
      <c r="B82" s="7"/>
      <c r="C82" s="18"/>
      <c r="D82" s="18"/>
      <c r="E82" s="18"/>
      <c r="F82" s="18"/>
      <c r="G82" s="492" t="s">
        <v>30</v>
      </c>
      <c r="H82" s="492"/>
      <c r="I82" s="492"/>
      <c r="J82" s="492"/>
      <c r="K82" s="19"/>
      <c r="L82" s="20">
        <v>2416</v>
      </c>
      <c r="M82" s="24">
        <v>75</v>
      </c>
      <c r="N82" s="24">
        <v>78</v>
      </c>
      <c r="O82" s="24">
        <v>85</v>
      </c>
      <c r="P82" s="24">
        <v>96</v>
      </c>
      <c r="Q82" s="24">
        <v>160</v>
      </c>
      <c r="R82" s="24">
        <v>196</v>
      </c>
      <c r="S82" s="24">
        <v>216</v>
      </c>
      <c r="T82" s="24">
        <v>170</v>
      </c>
      <c r="U82" s="24">
        <v>170</v>
      </c>
      <c r="V82" s="24">
        <v>125</v>
      </c>
      <c r="W82" s="24"/>
    </row>
    <row r="83" spans="2:23" ht="10.5" customHeight="1">
      <c r="B83" s="7"/>
      <c r="C83" s="18"/>
      <c r="D83" s="18"/>
      <c r="E83" s="18"/>
      <c r="F83" s="18"/>
      <c r="G83" s="492" t="s">
        <v>33</v>
      </c>
      <c r="H83" s="492"/>
      <c r="I83" s="492"/>
      <c r="J83" s="492"/>
      <c r="K83" s="19"/>
      <c r="L83" s="20">
        <v>3837</v>
      </c>
      <c r="M83" s="24">
        <v>195</v>
      </c>
      <c r="N83" s="24">
        <v>199</v>
      </c>
      <c r="O83" s="24">
        <v>142</v>
      </c>
      <c r="P83" s="24">
        <v>163</v>
      </c>
      <c r="Q83" s="24">
        <v>239</v>
      </c>
      <c r="R83" s="24">
        <v>313</v>
      </c>
      <c r="S83" s="24">
        <v>365</v>
      </c>
      <c r="T83" s="24">
        <v>325</v>
      </c>
      <c r="U83" s="24">
        <v>274</v>
      </c>
      <c r="V83" s="24">
        <v>241</v>
      </c>
      <c r="W83" s="24"/>
    </row>
    <row r="84" spans="2:23" s="7" customFormat="1" ht="10.5" customHeight="1">
      <c r="B84" s="28"/>
      <c r="C84" s="29"/>
      <c r="D84" s="29"/>
      <c r="E84" s="29"/>
      <c r="F84" s="29"/>
      <c r="G84" s="29"/>
      <c r="H84" s="29"/>
      <c r="I84" s="29"/>
      <c r="J84" s="29"/>
      <c r="K84" s="30"/>
      <c r="L84" s="31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3"/>
    </row>
    <row r="85" spans="2:23" ht="11.25" customHeight="1">
      <c r="B85" s="497" t="s">
        <v>44</v>
      </c>
      <c r="C85" s="497"/>
      <c r="D85" s="497"/>
      <c r="E85" s="34" t="s">
        <v>45</v>
      </c>
      <c r="F85" s="35" t="s">
        <v>588</v>
      </c>
      <c r="H85" s="18"/>
      <c r="I85" s="18"/>
      <c r="J85" s="18"/>
      <c r="K85" s="18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6"/>
      <c r="W85" s="36"/>
    </row>
    <row r="86" spans="3:23" ht="10.5" customHeight="1">
      <c r="C86" s="18"/>
      <c r="D86" s="18"/>
      <c r="E86" s="18"/>
      <c r="F86" s="18"/>
      <c r="G86" s="18"/>
      <c r="H86" s="18"/>
      <c r="I86" s="18"/>
      <c r="J86" s="18"/>
      <c r="K86" s="18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6"/>
      <c r="W86" s="36"/>
    </row>
    <row r="87" spans="3:23" ht="10.5" customHeight="1">
      <c r="C87" s="18"/>
      <c r="D87" s="18"/>
      <c r="E87" s="18"/>
      <c r="F87" s="18"/>
      <c r="G87" s="18"/>
      <c r="H87" s="18"/>
      <c r="I87" s="18"/>
      <c r="J87" s="18"/>
      <c r="K87" s="18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6"/>
      <c r="W87" s="36"/>
    </row>
    <row r="88" spans="3:23" ht="10.5" customHeight="1">
      <c r="C88" s="18"/>
      <c r="D88" s="18"/>
      <c r="E88" s="18"/>
      <c r="F88" s="18"/>
      <c r="G88" s="18"/>
      <c r="H88" s="18"/>
      <c r="I88" s="18"/>
      <c r="J88" s="18"/>
      <c r="K88" s="18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6"/>
      <c r="W88" s="36"/>
    </row>
    <row r="89" spans="3:23" ht="10.5" customHeight="1">
      <c r="C89" s="18"/>
      <c r="D89" s="18"/>
      <c r="E89" s="18"/>
      <c r="F89" s="18"/>
      <c r="G89" s="18"/>
      <c r="H89" s="18"/>
      <c r="I89" s="18"/>
      <c r="J89" s="18"/>
      <c r="K89" s="18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6"/>
      <c r="W89" s="36"/>
    </row>
    <row r="90" spans="12:23" ht="11.25"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</row>
    <row r="98" spans="12:22" ht="11.25">
      <c r="L98" s="432">
        <f aca="true" t="shared" si="13" ref="L98:V98">SUM(L11,L15,L19,L21,L26,L30,L36,L41,L49,L54,L59,L65,L73,L79)</f>
        <v>136966</v>
      </c>
      <c r="M98" s="432">
        <f t="shared" si="13"/>
        <v>5032</v>
      </c>
      <c r="N98" s="432">
        <f t="shared" si="13"/>
        <v>4825</v>
      </c>
      <c r="O98" s="432">
        <f t="shared" si="13"/>
        <v>4708</v>
      </c>
      <c r="P98" s="432">
        <f t="shared" si="13"/>
        <v>5303</v>
      </c>
      <c r="Q98" s="432">
        <f t="shared" si="13"/>
        <v>9786</v>
      </c>
      <c r="R98" s="432">
        <f t="shared" si="13"/>
        <v>13992</v>
      </c>
      <c r="S98" s="432">
        <f t="shared" si="13"/>
        <v>14491</v>
      </c>
      <c r="T98" s="432">
        <f t="shared" si="13"/>
        <v>12247</v>
      </c>
      <c r="U98" s="432">
        <f t="shared" si="13"/>
        <v>10287</v>
      </c>
      <c r="V98" s="432">
        <f t="shared" si="13"/>
        <v>8446</v>
      </c>
    </row>
  </sheetData>
  <mergeCells count="76">
    <mergeCell ref="B85:D85"/>
    <mergeCell ref="B4:V4"/>
    <mergeCell ref="B3:V3"/>
    <mergeCell ref="G74:J74"/>
    <mergeCell ref="C73:J73"/>
    <mergeCell ref="G71:J71"/>
    <mergeCell ref="G69:J69"/>
    <mergeCell ref="G70:J70"/>
    <mergeCell ref="G68:J68"/>
    <mergeCell ref="V6:V7"/>
    <mergeCell ref="G83:J83"/>
    <mergeCell ref="G82:J82"/>
    <mergeCell ref="G81:J81"/>
    <mergeCell ref="C79:J79"/>
    <mergeCell ref="G80:J80"/>
    <mergeCell ref="G77:J77"/>
    <mergeCell ref="G76:J76"/>
    <mergeCell ref="G75:J75"/>
    <mergeCell ref="B6:K7"/>
    <mergeCell ref="G67:J67"/>
    <mergeCell ref="G66:J66"/>
    <mergeCell ref="C65:J65"/>
    <mergeCell ref="G63:J63"/>
    <mergeCell ref="G62:J62"/>
    <mergeCell ref="G61:J61"/>
    <mergeCell ref="G60:J60"/>
    <mergeCell ref="C59:J59"/>
    <mergeCell ref="G57:J57"/>
    <mergeCell ref="G56:J56"/>
    <mergeCell ref="G55:J55"/>
    <mergeCell ref="C54:J54"/>
    <mergeCell ref="G52:J52"/>
    <mergeCell ref="G51:J51"/>
    <mergeCell ref="G50:J50"/>
    <mergeCell ref="G47:J47"/>
    <mergeCell ref="C49:J49"/>
    <mergeCell ref="G46:J46"/>
    <mergeCell ref="G45:J45"/>
    <mergeCell ref="G44:J44"/>
    <mergeCell ref="G43:J43"/>
    <mergeCell ref="G42:J42"/>
    <mergeCell ref="C41:J41"/>
    <mergeCell ref="G38:J38"/>
    <mergeCell ref="G39:J39"/>
    <mergeCell ref="G37:J37"/>
    <mergeCell ref="C36:J36"/>
    <mergeCell ref="G34:J34"/>
    <mergeCell ref="G33:J33"/>
    <mergeCell ref="G32:J32"/>
    <mergeCell ref="G31:J31"/>
    <mergeCell ref="G28:J28"/>
    <mergeCell ref="C30:J30"/>
    <mergeCell ref="G27:J27"/>
    <mergeCell ref="C26:J26"/>
    <mergeCell ref="G24:J24"/>
    <mergeCell ref="G23:J23"/>
    <mergeCell ref="G22:J22"/>
    <mergeCell ref="C21:J21"/>
    <mergeCell ref="G17:J17"/>
    <mergeCell ref="C19:J19"/>
    <mergeCell ref="G16:J16"/>
    <mergeCell ref="C15:J15"/>
    <mergeCell ref="G13:J13"/>
    <mergeCell ref="G12:J12"/>
    <mergeCell ref="T6:T7"/>
    <mergeCell ref="C9:J9"/>
    <mergeCell ref="R6:R7"/>
    <mergeCell ref="S6:S7"/>
    <mergeCell ref="N6:N7"/>
    <mergeCell ref="O6:O7"/>
    <mergeCell ref="P6:P7"/>
    <mergeCell ref="C11:J11"/>
    <mergeCell ref="Q6:Q7"/>
    <mergeCell ref="U6:U7"/>
    <mergeCell ref="L6:L7"/>
    <mergeCell ref="M6:M7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n19264541</dc:creator>
  <cp:keywords/>
  <dc:description/>
  <cp:lastModifiedBy>練馬区役所</cp:lastModifiedBy>
  <cp:lastPrinted>2007-03-06T02:43:05Z</cp:lastPrinted>
  <dcterms:created xsi:type="dcterms:W3CDTF">2006-01-16T06:45:06Z</dcterms:created>
  <dcterms:modified xsi:type="dcterms:W3CDTF">2007-03-06T11:16:28Z</dcterms:modified>
  <cp:category/>
  <cp:version/>
  <cp:contentType/>
  <cp:contentStatus/>
</cp:coreProperties>
</file>