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825" windowWidth="15075" windowHeight="11640" firstSheet="1" activeTab="14"/>
  </bookViews>
  <sheets>
    <sheet name="189-190(見出し)" sheetId="1" r:id="rId1"/>
    <sheet name="191" sheetId="2" r:id="rId2"/>
    <sheet name="192" sheetId="3" r:id="rId3"/>
    <sheet name="193" sheetId="4" r:id="rId4"/>
    <sheet name="194" sheetId="5" r:id="rId5"/>
    <sheet name="195" sheetId="6" r:id="rId6"/>
    <sheet name="196" sheetId="7" r:id="rId7"/>
    <sheet name="197" sheetId="8" r:id="rId8"/>
    <sheet name="198" sheetId="9" r:id="rId9"/>
    <sheet name="199" sheetId="10" r:id="rId10"/>
    <sheet name="200" sheetId="11" r:id="rId11"/>
    <sheet name="201" sheetId="12" r:id="rId12"/>
    <sheet name="202" sheetId="13" r:id="rId13"/>
    <sheet name="203" sheetId="14" r:id="rId14"/>
    <sheet name="204" sheetId="15" r:id="rId15"/>
  </sheets>
  <definedNames/>
  <calcPr fullCalcOnLoad="1"/>
</workbook>
</file>

<file path=xl/sharedStrings.xml><?xml version="1.0" encoding="utf-8"?>
<sst xmlns="http://schemas.openxmlformats.org/spreadsheetml/2006/main" count="901" uniqueCount="351">
  <si>
    <t>９　財　　　　政</t>
  </si>
  <si>
    <t>(単位:金額千円)</t>
  </si>
  <si>
    <t>一般会計</t>
  </si>
  <si>
    <t>用地会計</t>
  </si>
  <si>
    <t>資料</t>
  </si>
  <si>
    <t>企画部財政課</t>
  </si>
  <si>
    <t>(各年度末現在)</t>
  </si>
  <si>
    <t>注</t>
  </si>
  <si>
    <t>：</t>
  </si>
  <si>
    <t>土地、建物、立木石、工作物の価格は、推定金額である。</t>
  </si>
  <si>
    <t>(2)</t>
  </si>
  <si>
    <t>公有財産は、行政財産、普通財産を合計した数値である。</t>
  </si>
  <si>
    <t>総務部経理用地課、収入役室</t>
  </si>
  <si>
    <t>予算額</t>
  </si>
  <si>
    <t>構成比</t>
  </si>
  <si>
    <t>対前年度比増加率</t>
  </si>
  <si>
    <t>千円</t>
  </si>
  <si>
    <t>総額</t>
  </si>
  <si>
    <t>特別区税</t>
  </si>
  <si>
    <t>特別区民税</t>
  </si>
  <si>
    <t>軽自動車税</t>
  </si>
  <si>
    <t>特別区たばこ税</t>
  </si>
  <si>
    <t>地方譲与税</t>
  </si>
  <si>
    <t>自動車重量譲与税</t>
  </si>
  <si>
    <t>地方道路譲与税</t>
  </si>
  <si>
    <t>利子割交付金</t>
  </si>
  <si>
    <t>地方消費税交付金</t>
  </si>
  <si>
    <t>自動車取得税交付金</t>
  </si>
  <si>
    <t>地方特例交付金</t>
  </si>
  <si>
    <t>特別区交付金</t>
  </si>
  <si>
    <t>特別区財政調整交付金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</si>
  <si>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</si>
  <si>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</si>
  <si>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</si>
  <si>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</si>
  <si>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</si>
  <si>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</si>
  <si>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</si>
  <si>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</si>
  <si>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</si>
  <si>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国庫委託金</t>
  </si>
  <si>
    <t>都支出金</t>
  </si>
  <si>
    <t>都負担金</t>
  </si>
  <si>
    <t>都補助金</t>
  </si>
  <si>
    <t>都委託金</t>
  </si>
  <si>
    <t>財産収入</t>
  </si>
  <si>
    <t>財産運用収入</t>
  </si>
  <si>
    <t>財産売払収入</t>
  </si>
  <si>
    <t>寄付金</t>
  </si>
  <si>
    <t>繰入金</t>
  </si>
  <si>
    <t>他会計繰入金</t>
  </si>
  <si>
    <t>基金繰入金</t>
  </si>
  <si>
    <t>繰越金</t>
  </si>
  <si>
    <t>諸収入</t>
  </si>
  <si>
    <t>延滞金加算金及び過料</t>
  </si>
  <si>
    <t>特別区預金利子</t>
  </si>
  <si>
    <t>貸付金元利収入</t>
  </si>
  <si>
    <t>受託事業収入</t>
  </si>
  <si>
    <t>収益事業収入</t>
  </si>
  <si>
    <t>雑入</t>
  </si>
  <si>
    <t>特別区債</t>
  </si>
  <si>
    <t>議会費</t>
  </si>
  <si>
    <t>総務費</t>
  </si>
  <si>
    <t>総務管理費</t>
  </si>
  <si>
    <t>選挙費</t>
  </si>
  <si>
    <t>統計調査費</t>
  </si>
  <si>
    <t>監査委員費</t>
  </si>
  <si>
    <t>区民費</t>
  </si>
  <si>
    <t>戸籍住民基本台帳費</t>
  </si>
  <si>
    <t>税務費</t>
  </si>
  <si>
    <t>国民年金費</t>
  </si>
  <si>
    <t>地域振興費</t>
  </si>
  <si>
    <t>産業経済費</t>
  </si>
  <si>
    <t>商工生活経済費</t>
  </si>
  <si>
    <t>農業費</t>
  </si>
  <si>
    <t>保健福祉費</t>
  </si>
  <si>
    <t>生活保護費</t>
  </si>
  <si>
    <t>保健衛生費</t>
  </si>
  <si>
    <t>児童青少年費</t>
  </si>
  <si>
    <t>環境清掃費</t>
  </si>
  <si>
    <t>清掃リサイクル費</t>
  </si>
  <si>
    <t>環境保全費</t>
  </si>
  <si>
    <t>都市整備費</t>
  </si>
  <si>
    <t>土木費</t>
  </si>
  <si>
    <t>土木管理費</t>
  </si>
  <si>
    <t>交通対策費</t>
  </si>
  <si>
    <t>道路橋梁費</t>
  </si>
  <si>
    <t>河川費</t>
  </si>
  <si>
    <t>緑化公園費</t>
  </si>
  <si>
    <t>教育費</t>
  </si>
  <si>
    <t>教育総務費</t>
  </si>
  <si>
    <t>小学校費</t>
  </si>
  <si>
    <t>中学校費</t>
  </si>
  <si>
    <t>幼稚園費</t>
  </si>
  <si>
    <t>生涯学習費</t>
  </si>
  <si>
    <t>スポーツ振興費</t>
  </si>
  <si>
    <t>公債費</t>
  </si>
  <si>
    <t>公債費</t>
  </si>
  <si>
    <t>諸支出金</t>
  </si>
  <si>
    <t>普通財産取得費</t>
  </si>
  <si>
    <t>用地会計繰出金</t>
  </si>
  <si>
    <t>財政積立金</t>
  </si>
  <si>
    <t>予備費</t>
  </si>
  <si>
    <t>国民健康保険事業会計</t>
  </si>
  <si>
    <t>国民健康保険料</t>
  </si>
  <si>
    <t>一部負担金</t>
  </si>
  <si>
    <t>国庫負担金</t>
  </si>
  <si>
    <t>療養給付費交付金</t>
  </si>
  <si>
    <t>共同事業交付金</t>
  </si>
  <si>
    <t>預金利子</t>
  </si>
  <si>
    <t>介護保険会計</t>
  </si>
  <si>
    <t>介護保険料</t>
  </si>
  <si>
    <t>支払基金交付金</t>
  </si>
  <si>
    <t>都支出金</t>
  </si>
  <si>
    <t>一般会計繰入金</t>
  </si>
  <si>
    <t>繰越金</t>
  </si>
  <si>
    <t>延滞金加算金及び過料</t>
  </si>
  <si>
    <t>前年度の予算額が０であった科目については、対前年度増加率の表示を＊印とした。</t>
  </si>
  <si>
    <t>老人医療会計</t>
  </si>
  <si>
    <t>支払基金交付金</t>
  </si>
  <si>
    <t>延滞金及び加算金</t>
  </si>
  <si>
    <t>公共駐車場会計</t>
  </si>
  <si>
    <t>繰越金</t>
  </si>
  <si>
    <t>学校給食会計</t>
  </si>
  <si>
    <t>給食費</t>
  </si>
  <si>
    <t>給食費</t>
  </si>
  <si>
    <t>保険給付費</t>
  </si>
  <si>
    <t>療養諸費</t>
  </si>
  <si>
    <t>高額療養費</t>
  </si>
  <si>
    <t>移送費</t>
  </si>
  <si>
    <t>出産育児諸費</t>
  </si>
  <si>
    <t>葬祭費</t>
  </si>
  <si>
    <t>結核・精神医療給付金</t>
  </si>
  <si>
    <t>老人保健拠出金</t>
  </si>
  <si>
    <t>介護納付金</t>
  </si>
  <si>
    <t>介護納付金</t>
  </si>
  <si>
    <t>共同事業拠出金</t>
  </si>
  <si>
    <t>共同事業拠出金</t>
  </si>
  <si>
    <t>保健事業費</t>
  </si>
  <si>
    <t>償還金及び還付金</t>
  </si>
  <si>
    <t>財政安定化基金拠出金</t>
  </si>
  <si>
    <t>基金積立金</t>
  </si>
  <si>
    <t>諸支出金</t>
  </si>
  <si>
    <t>償還金及び還付金</t>
  </si>
  <si>
    <t>他会計繰出金</t>
  </si>
  <si>
    <t>医療諸費</t>
  </si>
  <si>
    <t>償還金及び還付金</t>
  </si>
  <si>
    <t>他会計繰出金</t>
  </si>
  <si>
    <t>公共駐車場事業費</t>
  </si>
  <si>
    <t>予備費</t>
  </si>
  <si>
    <t>予備費</t>
  </si>
  <si>
    <t>学校給食費</t>
  </si>
  <si>
    <t>調定額</t>
  </si>
  <si>
    <t>円</t>
  </si>
  <si>
    <t>年度</t>
  </si>
  <si>
    <t>予算現額</t>
  </si>
  <si>
    <t>調定額</t>
  </si>
  <si>
    <t>資料</t>
  </si>
  <si>
    <t>(各年度５月31日現在)</t>
  </si>
  <si>
    <t>勤務地</t>
  </si>
  <si>
    <t>事業所数</t>
  </si>
  <si>
    <t>納税者数</t>
  </si>
  <si>
    <t>１人当りの</t>
  </si>
  <si>
    <t>総数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</si>
  <si>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</si>
  <si>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</si>
  <si>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</si>
  <si>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</si>
  <si>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</si>
  <si>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</si>
  <si>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</si>
  <si>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</si>
  <si>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</si>
  <si>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</si>
  <si>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</si>
  <si>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</si>
  <si>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</si>
  <si>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</si>
  <si>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</si>
  <si>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</si>
  <si>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</si>
  <si>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</si>
  <si>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</si>
  <si>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</si>
  <si>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</si>
  <si>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</si>
  <si>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</si>
  <si>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</si>
  <si>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都内市町村</t>
  </si>
  <si>
    <t>他府県</t>
  </si>
  <si>
    <t>現年課税分</t>
  </si>
  <si>
    <t>滞納繰越分</t>
  </si>
  <si>
    <t>万円以下の金額</t>
  </si>
  <si>
    <t>万 円 を</t>
  </si>
  <si>
    <t>超 え</t>
  </si>
  <si>
    <t>万 円 以 下</t>
  </si>
  <si>
    <t>万 円</t>
  </si>
  <si>
    <t>万円を超える金額</t>
  </si>
  <si>
    <t>※印の総所得は、分離課税分を除いた所得の総額である。</t>
  </si>
  <si>
    <t>税目</t>
  </si>
  <si>
    <t>調定額</t>
  </si>
  <si>
    <t>収入額</t>
  </si>
  <si>
    <t>都民税 (個人)</t>
  </si>
  <si>
    <t>　〃　　　(法人)</t>
  </si>
  <si>
    <t>事業税 (個人)</t>
  </si>
  <si>
    <t>不動産取得税</t>
  </si>
  <si>
    <t>特別地方消費税</t>
  </si>
  <si>
    <t>自動車税</t>
  </si>
  <si>
    <t>固定資産税 (土地・家屋)</t>
  </si>
  <si>
    <t>固定資産税( 償却資産 )</t>
  </si>
  <si>
    <t>特別土地保有税</t>
  </si>
  <si>
    <t>自動車取得税</t>
  </si>
  <si>
    <t>軽油引取税</t>
  </si>
  <si>
    <t>事業所税</t>
  </si>
  <si>
    <t>都市計画税</t>
  </si>
  <si>
    <t>数値は、練馬都税事務所扱いの都税に限る。</t>
  </si>
  <si>
    <t>練馬都税事務所</t>
  </si>
  <si>
    <t>徴収決定済額</t>
  </si>
  <si>
    <t>収納済額</t>
  </si>
  <si>
    <t>源泉所得税</t>
  </si>
  <si>
    <t>申告所得税</t>
  </si>
  <si>
    <t>法人税</t>
  </si>
  <si>
    <t>消費税および地方消費税</t>
  </si>
  <si>
    <t>石油・ガス税</t>
  </si>
  <si>
    <t>印紙収入</t>
  </si>
  <si>
    <t>その他</t>
  </si>
  <si>
    <t>練馬東税務署、練馬西税務署</t>
  </si>
  <si>
    <t>万円</t>
  </si>
  <si>
    <t>14</t>
  </si>
  <si>
    <t>：</t>
  </si>
  <si>
    <t>５</t>
  </si>
  <si>
    <t>５</t>
  </si>
  <si>
    <t>10</t>
  </si>
  <si>
    <t>〃</t>
  </si>
  <si>
    <t>：</t>
  </si>
  <si>
    <t>総額</t>
  </si>
  <si>
    <t>特別会計</t>
  </si>
  <si>
    <t>国民健康
保険事業
会　　 計</t>
  </si>
  <si>
    <t>介護保険
会　　 計</t>
  </si>
  <si>
    <t>老人医療
会　　 計</t>
  </si>
  <si>
    <t>公　　 共
駐 車 場
会　　 計</t>
  </si>
  <si>
    <t>学校給食
会　　 計</t>
  </si>
  <si>
    <t>公有財産</t>
  </si>
  <si>
    <t>土地</t>
  </si>
  <si>
    <t>建物</t>
  </si>
  <si>
    <t>立木石</t>
  </si>
  <si>
    <t>面積</t>
  </si>
  <si>
    <t>価格</t>
  </si>
  <si>
    <t>延面積</t>
  </si>
  <si>
    <t>工作物</t>
  </si>
  <si>
    <t>有価証券</t>
  </si>
  <si>
    <t>物品</t>
  </si>
  <si>
    <t>債権</t>
  </si>
  <si>
    <t>基金</t>
  </si>
  <si>
    <t>出資による
権　　　  利</t>
  </si>
  <si>
    <t>科目</t>
  </si>
  <si>
    <t>歳入</t>
  </si>
  <si>
    <t>歳出</t>
  </si>
  <si>
    <t>平成</t>
  </si>
  <si>
    <t>年度</t>
  </si>
  <si>
    <t>平成14年度</t>
  </si>
  <si>
    <t>税目</t>
  </si>
  <si>
    <t>収入額</t>
  </si>
  <si>
    <t>所得金額</t>
  </si>
  <si>
    <t>総所得</t>
  </si>
  <si>
    <t>分離課税</t>
  </si>
  <si>
    <t>(単位:金額円)</t>
  </si>
  <si>
    <t xml:space="preserve">千円 </t>
  </si>
  <si>
    <t>所 得 割 額
(算 出 税 額)</t>
  </si>
  <si>
    <t>相続(寄与)税</t>
  </si>
  <si>
    <t>(単位：金額千円)</t>
  </si>
  <si>
    <t>計</t>
  </si>
  <si>
    <t>納税義務者数</t>
  </si>
  <si>
    <t>予算現額</t>
  </si>
  <si>
    <t>支出済額</t>
  </si>
  <si>
    <t>翌年度繰越額</t>
  </si>
  <si>
    <t>不用額</t>
  </si>
  <si>
    <t>執行率</t>
  </si>
  <si>
    <t>収入済額</t>
  </si>
  <si>
    <t>収入率</t>
  </si>
  <si>
    <t>：</t>
  </si>
  <si>
    <t>収入役室</t>
  </si>
  <si>
    <t>㎡</t>
  </si>
  <si>
    <t>公有財産</t>
  </si>
  <si>
    <t>(1)</t>
  </si>
  <si>
    <t xml:space="preserve">％ </t>
  </si>
  <si>
    <t>　会　計　予　算　額　(当　初)</t>
  </si>
  <si>
    <t>：</t>
  </si>
  <si>
    <t xml:space="preserve">円 </t>
  </si>
  <si>
    <t>財　　　　　政　191</t>
  </si>
  <si>
    <t>192　財　　　　　政</t>
  </si>
  <si>
    <t>財　　　　　政　193</t>
  </si>
  <si>
    <t>194　財　　　　　政</t>
  </si>
  <si>
    <t>財　　　　　政　195</t>
  </si>
  <si>
    <t>196　財　　　　　政</t>
  </si>
  <si>
    <t>財　　　　　政　197</t>
  </si>
  <si>
    <t>198　財　　　　　政</t>
  </si>
  <si>
    <t>63　予　算　額　(当　初)　の　推　移</t>
  </si>
  <si>
    <t>64　区　　有　　財　　産</t>
  </si>
  <si>
    <t>　別　会　計　決　算　額　(つ　づ　き)</t>
  </si>
  <si>
    <t>69　特　別　区　税　調　定　額　お　よ　び　収　入　額</t>
  </si>
  <si>
    <t>財　　　　　政　199</t>
  </si>
  <si>
    <t>71　税 目 別 特 別 区 税 調 定 額 お よ び 収 入 額</t>
  </si>
  <si>
    <t>72　課　税　標　準　額　段　階　別　特　別　区　民　税　額</t>
  </si>
  <si>
    <r>
      <t>総所得に対する</t>
    </r>
    <r>
      <rPr>
        <sz val="9"/>
        <color indexed="9"/>
        <rFont val="ＭＳ 明朝"/>
        <family val="1"/>
      </rPr>
      <t>ああ</t>
    </r>
    <r>
      <rPr>
        <sz val="9"/>
        <rFont val="ＭＳ 明朝"/>
        <family val="1"/>
      </rPr>
      <t xml:space="preserve">
課税標準額の段階※</t>
    </r>
  </si>
  <si>
    <t>200　財　　　　　政</t>
  </si>
  <si>
    <t>73　税 目 別 都 税 調 定 額 お よ び 収 入 額</t>
  </si>
  <si>
    <t>74　税 目 別 国 税 徴 収 決 定 済 額 お よ び 収 納 済 額</t>
  </si>
  <si>
    <t>区民部税務課</t>
  </si>
  <si>
    <t>(単位:金額千円)</t>
  </si>
  <si>
    <t>｢消費税および地方消費税｣の(　)内は、旧消費税(税率３％)分で内数である。</t>
  </si>
  <si>
    <t>　会　計　予　算　額　(当　初)</t>
  </si>
  <si>
    <t>65　平　成　16　年　度　一　般　</t>
  </si>
  <si>
    <t>66　平　成　16　年　度　特　別　</t>
  </si>
  <si>
    <t>66　平 成 16 年 度 特 別 会 計 予 算 額 (当 初) (つ づ き)</t>
  </si>
  <si>
    <t>67　平 成 15 年 度 一 般 会 計 決 算 額</t>
  </si>
  <si>
    <t>67　平 成 15 年 度 一 般 会 計 決 算 額 (つ づ き)</t>
  </si>
  <si>
    <t>68　平 成 15 年 度 特 別 会 計 決 算 額</t>
  </si>
  <si>
    <t>68　平　成　15　年　度　特　</t>
  </si>
  <si>
    <t>15</t>
  </si>
  <si>
    <t>平成15年度</t>
  </si>
  <si>
    <t>収入額</t>
  </si>
  <si>
    <t>不納欠損額</t>
  </si>
  <si>
    <t>未収入額</t>
  </si>
  <si>
    <t>10</t>
  </si>
  <si>
    <t>11</t>
  </si>
  <si>
    <t>12</t>
  </si>
  <si>
    <t>13</t>
  </si>
  <si>
    <t>70　区内給与所得者の勤務地別事業所数、納税者数および特別区民税・都民税調定額</t>
  </si>
  <si>
    <t>調　定　額</t>
  </si>
  <si>
    <t>(平成16年７月１日現在)</t>
  </si>
  <si>
    <t>(Ａ＋Ｂ)</t>
  </si>
  <si>
    <t>　(Ａ)　※</t>
  </si>
  <si>
    <t>所得(Ｂ)</t>
  </si>
  <si>
    <t>平成14年度</t>
  </si>
  <si>
    <t>入湯税</t>
  </si>
  <si>
    <t>16</t>
  </si>
  <si>
    <t>現年課税分</t>
  </si>
  <si>
    <t>＊</t>
  </si>
  <si>
    <t>配当割交付金</t>
  </si>
  <si>
    <t>株式等譲渡所得割交付金</t>
  </si>
  <si>
    <t>：</t>
  </si>
  <si>
    <t>対前年度比増加率</t>
  </si>
  <si>
    <t xml:space="preserve">％ </t>
  </si>
  <si>
    <t xml:space="preserve">％ </t>
  </si>
  <si>
    <t xml:space="preserve">円 </t>
  </si>
  <si>
    <t>都負担金</t>
  </si>
  <si>
    <t>204　財　　　　　政</t>
  </si>
  <si>
    <t>財　　　　　政　203</t>
  </si>
  <si>
    <t>202　財　　　　　政</t>
  </si>
  <si>
    <t>財　　　　　政　201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</si>
</sst>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\(#,##0\)"/>
    <numFmt numFmtId="179" formatCode="#,##0.0;&quot;△ &quot;#,##0.0"/>
    <numFmt numFmtId="180" formatCode="##0.0;&quot;△ &quot;??0.0"/>
    <numFmt numFmtId="181" formatCode="#,##0\ ;&quot;△&quot;#,##0\ ;&quot;－ &quot;"/>
    <numFmt numFmtId="182" formatCode="#.0\ ;&quot;△&quot;#.0\ ;&quot;－ &quot;"/>
    <numFmt numFmtId="183" formatCode="0.0\ ;&quot;△&quot;0.0\ ;&quot;－ &quot;"/>
    <numFmt numFmtId="184" formatCode="##0.0\ ;&quot;△ &quot;??0.0\ "/>
    <numFmt numFmtId="185" formatCode="#,##0.0\ ;&quot;△&quot;#,##0.0\ ;&quot;－ &quot;"/>
    <numFmt numFmtId="186" formatCode="#,##0.00\ ;&quot;△&quot;#,##0.00\ ;&quot;－ &quot;"/>
    <numFmt numFmtId="187" formatCode="#,##0.000\ ;&quot;△&quot;#,##0.000\ ;&quot;－ &quot;"/>
    <numFmt numFmtId="188" formatCode="0.0%"/>
    <numFmt numFmtId="189" formatCode="0.0_ "/>
    <numFmt numFmtId="190" formatCode="0_);[Red]\(0\)"/>
    <numFmt numFmtId="191" formatCode="##.00\ ;&quot;△ &quot;##.00\ ;&quot;－ &quot;"/>
    <numFmt numFmtId="192" formatCode="##.0\ ;&quot;△ &quot;##.0\ ;&quot;－ &quot;"/>
    <numFmt numFmtId="193" formatCode="0.0\ ;&quot;△&quot;0.0\ ;&quot;0.0 &quot;"/>
  </numFmts>
  <fonts count="1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u val="single"/>
      <sz val="9"/>
      <name val="ＭＳ 明朝"/>
      <family val="1"/>
    </font>
    <font>
      <sz val="6"/>
      <name val="ＭＳ 明朝"/>
      <family val="1"/>
    </font>
    <font>
      <sz val="9"/>
      <color indexed="9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27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179" fontId="4" fillId="0" borderId="0" xfId="16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77" fontId="4" fillId="0" borderId="0" xfId="16" applyNumberFormat="1" applyFont="1" applyBorder="1" applyAlignment="1">
      <alignment horizontal="right" vertical="center"/>
    </xf>
    <xf numFmtId="179" fontId="5" fillId="0" borderId="0" xfId="16" applyNumberFormat="1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9" fontId="4" fillId="0" borderId="1" xfId="16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81" fontId="4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right" vertical="center"/>
    </xf>
    <xf numFmtId="181" fontId="4" fillId="0" borderId="0" xfId="16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81" fontId="4" fillId="0" borderId="0" xfId="16" applyNumberFormat="1" applyFont="1" applyAlignment="1">
      <alignment vertical="center"/>
    </xf>
    <xf numFmtId="181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184" fontId="4" fillId="0" borderId="0" xfId="16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horizontal="right" vertical="center"/>
    </xf>
    <xf numFmtId="183" fontId="4" fillId="0" borderId="0" xfId="16" applyNumberFormat="1" applyFont="1" applyBorder="1" applyAlignment="1">
      <alignment horizontal="right" vertical="center"/>
    </xf>
    <xf numFmtId="183" fontId="5" fillId="0" borderId="0" xfId="16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vertical="center"/>
    </xf>
    <xf numFmtId="181" fontId="4" fillId="0" borderId="0" xfId="16" applyNumberFormat="1" applyFont="1" applyBorder="1" applyAlignment="1">
      <alignment vertical="center"/>
    </xf>
    <xf numFmtId="181" fontId="4" fillId="0" borderId="0" xfId="0" applyNumberFormat="1" applyFont="1" applyAlignment="1">
      <alignment horizontal="right" vertical="center"/>
    </xf>
    <xf numFmtId="41" fontId="4" fillId="0" borderId="3" xfId="16" applyNumberFormat="1" applyFont="1" applyBorder="1" applyAlignment="1">
      <alignment horizontal="center" vertical="center"/>
    </xf>
    <xf numFmtId="41" fontId="4" fillId="0" borderId="0" xfId="16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81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81" fontId="4" fillId="0" borderId="3" xfId="16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1" fontId="4" fillId="0" borderId="3" xfId="16" applyNumberFormat="1" applyFont="1" applyBorder="1" applyAlignment="1">
      <alignment vertical="center"/>
    </xf>
    <xf numFmtId="38" fontId="4" fillId="0" borderId="4" xfId="16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81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20" applyFont="1" applyBorder="1" applyAlignment="1">
      <alignment horizontal="distributed" vertical="center"/>
      <protection/>
    </xf>
    <xf numFmtId="0" fontId="1" fillId="0" borderId="0" xfId="20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distributed" vertical="center"/>
    </xf>
    <xf numFmtId="0" fontId="4" fillId="0" borderId="0" xfId="20" applyFont="1" applyAlignment="1">
      <alignment vertical="center"/>
      <protection/>
    </xf>
    <xf numFmtId="0" fontId="4" fillId="0" borderId="0" xfId="20" applyNumberFormat="1" applyFont="1" applyAlignment="1">
      <alignment horizontal="right" vertical="center"/>
      <protection/>
    </xf>
    <xf numFmtId="0" fontId="4" fillId="0" borderId="14" xfId="20" applyFont="1" applyBorder="1" applyAlignment="1">
      <alignment horizontal="distributed" vertical="center"/>
      <protection/>
    </xf>
    <xf numFmtId="0" fontId="1" fillId="0" borderId="0" xfId="20" applyFont="1" applyBorder="1" applyAlignment="1">
      <alignment vertical="center"/>
      <protection/>
    </xf>
    <xf numFmtId="0" fontId="1" fillId="0" borderId="0" xfId="20" applyFont="1" applyAlignment="1">
      <alignment vertical="center"/>
      <protection/>
    </xf>
    <xf numFmtId="0" fontId="4" fillId="0" borderId="1" xfId="20" applyFont="1" applyBorder="1" applyAlignment="1">
      <alignment vertical="center"/>
      <protection/>
    </xf>
    <xf numFmtId="0" fontId="4" fillId="0" borderId="0" xfId="20" applyFont="1" applyBorder="1" applyAlignment="1">
      <alignment vertical="center"/>
      <protection/>
    </xf>
    <xf numFmtId="0" fontId="4" fillId="0" borderId="13" xfId="20" applyFont="1" applyBorder="1" applyAlignment="1">
      <alignment horizontal="distributed" vertical="center"/>
      <protection/>
    </xf>
    <xf numFmtId="0" fontId="4" fillId="0" borderId="0" xfId="20" applyFont="1" applyBorder="1" applyAlignment="1">
      <alignment horizontal="righ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181" fontId="5" fillId="0" borderId="3" xfId="20" applyNumberFormat="1" applyFont="1" applyBorder="1" applyAlignment="1">
      <alignment horizontal="right" vertical="center"/>
      <protection/>
    </xf>
    <xf numFmtId="181" fontId="5" fillId="0" borderId="0" xfId="20" applyNumberFormat="1" applyFont="1" applyBorder="1" applyAlignment="1">
      <alignment horizontal="right" vertical="center"/>
      <protection/>
    </xf>
    <xf numFmtId="181" fontId="5" fillId="0" borderId="0" xfId="20" applyNumberFormat="1" applyFont="1" applyBorder="1" applyAlignment="1">
      <alignment vertical="center"/>
      <protection/>
    </xf>
    <xf numFmtId="192" fontId="5" fillId="0" borderId="0" xfId="20" applyNumberFormat="1" applyFont="1" applyBorder="1" applyAlignment="1">
      <alignment horizontal="right" vertical="center"/>
      <protection/>
    </xf>
    <xf numFmtId="179" fontId="5" fillId="0" borderId="0" xfId="20" applyNumberFormat="1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181" fontId="4" fillId="0" borderId="3" xfId="20" applyNumberFormat="1" applyFont="1" applyBorder="1" applyAlignment="1">
      <alignment horizontal="right" vertical="center"/>
      <protection/>
    </xf>
    <xf numFmtId="181" fontId="4" fillId="0" borderId="0" xfId="20" applyNumberFormat="1" applyFont="1" applyBorder="1" applyAlignment="1">
      <alignment horizontal="right" vertical="center"/>
      <protection/>
    </xf>
    <xf numFmtId="192" fontId="4" fillId="0" borderId="0" xfId="20" applyNumberFormat="1" applyFont="1" applyBorder="1" applyAlignment="1">
      <alignment horizontal="right" vertical="center"/>
      <protection/>
    </xf>
    <xf numFmtId="179" fontId="4" fillId="0" borderId="0" xfId="20" applyNumberFormat="1" applyFont="1" applyBorder="1" applyAlignment="1">
      <alignment vertical="center"/>
      <protection/>
    </xf>
    <xf numFmtId="188" fontId="4" fillId="0" borderId="0" xfId="20" applyNumberFormat="1" applyFont="1" applyBorder="1" applyAlignment="1">
      <alignment horizontal="right" vertical="center"/>
      <protection/>
    </xf>
    <xf numFmtId="184" fontId="4" fillId="0" borderId="0" xfId="20" applyNumberFormat="1" applyFont="1" applyBorder="1" applyAlignment="1">
      <alignment horizontal="right" vertical="center"/>
      <protection/>
    </xf>
    <xf numFmtId="179" fontId="4" fillId="0" borderId="0" xfId="20" applyNumberFormat="1" applyFont="1" applyBorder="1" applyAlignment="1">
      <alignment horizontal="center" vertical="center"/>
      <protection/>
    </xf>
    <xf numFmtId="0" fontId="4" fillId="0" borderId="4" xfId="20" applyFont="1" applyBorder="1" applyAlignment="1">
      <alignment vertical="center"/>
      <protection/>
    </xf>
    <xf numFmtId="0" fontId="4" fillId="0" borderId="0" xfId="20" applyNumberFormat="1" applyFont="1" applyAlignment="1">
      <alignment vertical="center"/>
      <protection/>
    </xf>
    <xf numFmtId="188" fontId="4" fillId="0" borderId="0" xfId="16" applyNumberFormat="1" applyFont="1" applyBorder="1" applyAlignment="1">
      <alignment horizontal="right" vertical="center"/>
    </xf>
    <xf numFmtId="181" fontId="5" fillId="0" borderId="3" xfId="16" applyNumberFormat="1" applyFont="1" applyBorder="1" applyAlignment="1">
      <alignment horizontal="right" vertical="center"/>
    </xf>
    <xf numFmtId="181" fontId="5" fillId="0" borderId="0" xfId="16" applyNumberFormat="1" applyFont="1" applyBorder="1" applyAlignment="1">
      <alignment horizontal="right" vertical="center"/>
    </xf>
    <xf numFmtId="192" fontId="5" fillId="0" borderId="0" xfId="16" applyNumberFormat="1" applyFont="1" applyBorder="1" applyAlignment="1">
      <alignment horizontal="right" vertical="center"/>
    </xf>
    <xf numFmtId="192" fontId="4" fillId="0" borderId="0" xfId="16" applyNumberFormat="1" applyFont="1" applyBorder="1" applyAlignment="1">
      <alignment horizontal="right" vertical="center"/>
    </xf>
    <xf numFmtId="0" fontId="4" fillId="0" borderId="1" xfId="20" applyFont="1" applyBorder="1" applyAlignment="1">
      <alignment horizontal="distributed" vertical="center"/>
      <protection/>
    </xf>
    <xf numFmtId="38" fontId="4" fillId="0" borderId="4" xfId="16" applyFont="1" applyBorder="1" applyAlignment="1">
      <alignment horizontal="right" vertical="center"/>
    </xf>
    <xf numFmtId="181" fontId="4" fillId="0" borderId="4" xfId="16" applyNumberFormat="1" applyFont="1" applyBorder="1" applyAlignment="1">
      <alignment horizontal="right" vertical="center"/>
    </xf>
    <xf numFmtId="181" fontId="4" fillId="0" borderId="1" xfId="16" applyNumberFormat="1" applyFont="1" applyBorder="1" applyAlignment="1">
      <alignment horizontal="right" vertical="center"/>
    </xf>
    <xf numFmtId="188" fontId="4" fillId="0" borderId="1" xfId="16" applyNumberFormat="1" applyFont="1" applyBorder="1" applyAlignment="1">
      <alignment horizontal="right" vertical="center"/>
    </xf>
    <xf numFmtId="0" fontId="4" fillId="0" borderId="0" xfId="20" applyFont="1" applyAlignment="1">
      <alignment horizontal="center" vertical="center"/>
      <protection/>
    </xf>
    <xf numFmtId="0" fontId="4" fillId="0" borderId="0" xfId="20" applyFont="1" applyAlignment="1">
      <alignment horizontal="left" vertical="center"/>
      <protection/>
    </xf>
    <xf numFmtId="179" fontId="5" fillId="0" borderId="0" xfId="20" applyNumberFormat="1" applyFont="1" applyBorder="1" applyAlignment="1">
      <alignment horizontal="right" vertical="center"/>
      <protection/>
    </xf>
    <xf numFmtId="179" fontId="4" fillId="0" borderId="0" xfId="20" applyNumberFormat="1" applyFont="1" applyBorder="1" applyAlignment="1">
      <alignment horizontal="right" vertical="center"/>
      <protection/>
    </xf>
    <xf numFmtId="0" fontId="1" fillId="0" borderId="0" xfId="20" applyFont="1" applyBorder="1" applyAlignment="1">
      <alignment horizontal="right" vertical="center"/>
      <protection/>
    </xf>
    <xf numFmtId="181" fontId="4" fillId="0" borderId="3" xfId="20" applyNumberFormat="1" applyFont="1" applyBorder="1" applyAlignment="1">
      <alignment vertical="center"/>
      <protection/>
    </xf>
    <xf numFmtId="181" fontId="4" fillId="0" borderId="0" xfId="20" applyNumberFormat="1" applyFont="1" applyBorder="1" applyAlignment="1">
      <alignment vertical="center"/>
      <protection/>
    </xf>
    <xf numFmtId="179" fontId="4" fillId="0" borderId="1" xfId="20" applyNumberFormat="1" applyFont="1" applyBorder="1" applyAlignment="1">
      <alignment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14" xfId="0" applyFont="1" applyBorder="1" applyAlignment="1">
      <alignment horizontal="distributed" vertical="center"/>
    </xf>
    <xf numFmtId="181" fontId="5" fillId="0" borderId="3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4" fillId="0" borderId="3" xfId="16" applyFont="1" applyBorder="1" applyAlignment="1">
      <alignment horizontal="right" vertical="center"/>
    </xf>
    <xf numFmtId="184" fontId="5" fillId="0" borderId="0" xfId="16" applyNumberFormat="1" applyFont="1" applyBorder="1" applyAlignment="1">
      <alignment horizontal="right" vertical="center"/>
    </xf>
    <xf numFmtId="181" fontId="4" fillId="0" borderId="3" xfId="0" applyNumberFormat="1" applyFont="1" applyBorder="1" applyAlignment="1">
      <alignment horizontal="center" vertical="center"/>
    </xf>
    <xf numFmtId="184" fontId="4" fillId="0" borderId="1" xfId="16" applyNumberFormat="1" applyFont="1" applyBorder="1" applyAlignment="1">
      <alignment horizontal="right" vertical="center"/>
    </xf>
    <xf numFmtId="0" fontId="4" fillId="0" borderId="11" xfId="20" applyFont="1" applyBorder="1" applyAlignment="1">
      <alignment horizontal="right" vertical="center"/>
      <protection/>
    </xf>
    <xf numFmtId="0" fontId="4" fillId="0" borderId="12" xfId="20" applyFont="1" applyBorder="1" applyAlignment="1">
      <alignment horizontal="right" vertical="center"/>
      <protection/>
    </xf>
    <xf numFmtId="184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177" fontId="5" fillId="0" borderId="0" xfId="16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left" vertical="center"/>
    </xf>
    <xf numFmtId="181" fontId="5" fillId="0" borderId="0" xfId="16" applyNumberFormat="1" applyFont="1" applyBorder="1" applyAlignment="1">
      <alignment vertical="center"/>
    </xf>
    <xf numFmtId="181" fontId="4" fillId="0" borderId="15" xfId="16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8" fontId="4" fillId="0" borderId="16" xfId="16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193" fontId="5" fillId="0" borderId="0" xfId="16" applyNumberFormat="1" applyFont="1" applyBorder="1" applyAlignment="1">
      <alignment horizontal="right" vertical="center"/>
    </xf>
    <xf numFmtId="193" fontId="4" fillId="0" borderId="0" xfId="16" applyNumberFormat="1" applyFont="1" applyBorder="1" applyAlignment="1">
      <alignment horizontal="right" vertical="center"/>
    </xf>
    <xf numFmtId="181" fontId="5" fillId="0" borderId="0" xfId="16" applyNumberFormat="1" applyFont="1" applyBorder="1" applyAlignment="1">
      <alignment horizontal="right" vertical="center"/>
    </xf>
    <xf numFmtId="0" fontId="4" fillId="0" borderId="17" xfId="20" applyFont="1" applyBorder="1" applyAlignment="1">
      <alignment horizontal="distributed" vertical="center"/>
      <protection/>
    </xf>
    <xf numFmtId="0" fontId="4" fillId="0" borderId="18" xfId="20" applyFont="1" applyBorder="1" applyAlignment="1">
      <alignment horizontal="distributed" vertical="center"/>
      <protection/>
    </xf>
    <xf numFmtId="0" fontId="4" fillId="0" borderId="14" xfId="20" applyFont="1" applyBorder="1" applyAlignment="1">
      <alignment horizontal="distributed" vertical="center"/>
      <protection/>
    </xf>
    <xf numFmtId="0" fontId="4" fillId="0" borderId="19" xfId="20" applyFont="1" applyBorder="1" applyAlignment="1">
      <alignment horizontal="distributed" vertical="center"/>
      <protection/>
    </xf>
    <xf numFmtId="0" fontId="5" fillId="0" borderId="0" xfId="20" applyFont="1" applyBorder="1" applyAlignment="1">
      <alignment horizontal="distributed" vertical="center"/>
      <protection/>
    </xf>
    <xf numFmtId="0" fontId="4" fillId="0" borderId="0" xfId="20" applyFont="1" applyBorder="1" applyAlignment="1">
      <alignment horizontal="distributed" vertical="center"/>
      <protection/>
    </xf>
    <xf numFmtId="0" fontId="10" fillId="0" borderId="0" xfId="20" applyFont="1" applyBorder="1" applyAlignment="1">
      <alignment horizontal="right" vertical="center"/>
      <protection/>
    </xf>
    <xf numFmtId="0" fontId="4" fillId="0" borderId="0" xfId="20" applyFont="1" applyBorder="1" applyAlignment="1">
      <alignment vertical="center"/>
      <protection/>
    </xf>
    <xf numFmtId="0" fontId="10" fillId="0" borderId="0" xfId="20" applyFont="1" applyBorder="1" applyAlignment="1">
      <alignment horizontal="left" vertical="center"/>
      <protection/>
    </xf>
    <xf numFmtId="181" fontId="4" fillId="0" borderId="3" xfId="16" applyNumberFormat="1" applyFont="1" applyBorder="1" applyAlignment="1">
      <alignment horizontal="right" vertical="center"/>
    </xf>
    <xf numFmtId="181" fontId="4" fillId="0" borderId="0" xfId="16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/>
    </xf>
    <xf numFmtId="0" fontId="1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10" fillId="0" borderId="0" xfId="20" applyFont="1" applyBorder="1" applyAlignment="1">
      <alignment horizontal="center" vertical="center"/>
      <protection/>
    </xf>
    <xf numFmtId="0" fontId="4" fillId="0" borderId="21" xfId="20" applyFont="1" applyBorder="1" applyAlignment="1">
      <alignment horizontal="distributed" vertical="center"/>
      <protection/>
    </xf>
    <xf numFmtId="41" fontId="5" fillId="0" borderId="0" xfId="16" applyNumberFormat="1" applyFont="1" applyBorder="1" applyAlignment="1">
      <alignment horizontal="center" vertical="center"/>
    </xf>
    <xf numFmtId="41" fontId="5" fillId="0" borderId="3" xfId="16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41" fontId="4" fillId="0" borderId="3" xfId="16" applyNumberFormat="1" applyFont="1" applyBorder="1" applyAlignment="1">
      <alignment horizontal="center" vertical="center"/>
    </xf>
    <xf numFmtId="41" fontId="4" fillId="0" borderId="0" xfId="16" applyNumberFormat="1" applyFont="1" applyBorder="1" applyAlignment="1">
      <alignment horizontal="center" vertical="center"/>
    </xf>
    <xf numFmtId="181" fontId="4" fillId="0" borderId="0" xfId="16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181" fontId="4" fillId="0" borderId="3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181" fontId="4" fillId="0" borderId="0" xfId="16" applyNumberFormat="1" applyFont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181" fontId="5" fillId="0" borderId="0" xfId="16" applyNumberFormat="1" applyFont="1" applyAlignment="1">
      <alignment vertical="center"/>
    </xf>
    <xf numFmtId="181" fontId="5" fillId="0" borderId="3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1" fontId="5" fillId="0" borderId="0" xfId="16" applyNumberFormat="1" applyFont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49" fontId="5" fillId="0" borderId="24" xfId="0" applyNumberFormat="1" applyFont="1" applyBorder="1" applyAlignment="1">
      <alignment horizontal="distributed" vertical="center"/>
    </xf>
    <xf numFmtId="49" fontId="5" fillId="0" borderId="23" xfId="0" applyNumberFormat="1" applyFont="1" applyBorder="1" applyAlignment="1">
      <alignment horizontal="distributed" vertical="center"/>
    </xf>
    <xf numFmtId="49" fontId="5" fillId="0" borderId="7" xfId="0" applyNumberFormat="1" applyFont="1" applyBorder="1" applyAlignment="1">
      <alignment horizontal="distributed" vertical="center"/>
    </xf>
    <xf numFmtId="49" fontId="5" fillId="0" borderId="25" xfId="0" applyNumberFormat="1" applyFont="1" applyBorder="1" applyAlignment="1">
      <alignment horizontal="distributed" vertical="center"/>
    </xf>
    <xf numFmtId="49" fontId="5" fillId="0" borderId="22" xfId="0" applyNumberFormat="1" applyFont="1" applyBorder="1" applyAlignment="1">
      <alignment horizontal="distributed" vertical="center"/>
    </xf>
    <xf numFmtId="49" fontId="5" fillId="0" borderId="8" xfId="0" applyNumberFormat="1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181" fontId="4" fillId="0" borderId="15" xfId="16" applyNumberFormat="1" applyFont="1" applyBorder="1" applyAlignment="1">
      <alignment vertical="center"/>
    </xf>
    <xf numFmtId="181" fontId="4" fillId="0" borderId="3" xfId="16" applyNumberFormat="1" applyFont="1" applyBorder="1" applyAlignment="1">
      <alignment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1" fontId="5" fillId="0" borderId="3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178" fontId="5" fillId="0" borderId="0" xfId="0" applyNumberFormat="1" applyFont="1" applyBorder="1" applyAlignment="1">
      <alignment horizontal="right" vertical="center"/>
    </xf>
    <xf numFmtId="181" fontId="4" fillId="0" borderId="3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収入役室照会分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62</xdr:row>
      <xdr:rowOff>0</xdr:rowOff>
    </xdr:from>
    <xdr:to>
      <xdr:col>15</xdr:col>
      <xdr:colOff>66675</xdr:colOff>
      <xdr:row>64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81175" y="10439400"/>
          <a:ext cx="14287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04950" y="0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zoomScale="140" zoomScaleNormal="140" workbookViewId="0" topLeftCell="L1">
      <selection activeCell="C9" sqref="C9:BI12"/>
    </sheetView>
  </sheetViews>
  <sheetFormatPr defaultColWidth="9.00390625" defaultRowHeight="13.5"/>
  <cols>
    <col min="1" max="63" width="1.625" style="3" customWidth="1"/>
    <col min="64" max="16384" width="9.00390625" style="3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196" t="s">
        <v>0</v>
      </c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</row>
    <row r="10" spans="3:61" ht="15.75" customHeight="1"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</row>
    <row r="11" spans="3:61" ht="15.75" customHeight="1"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</row>
    <row r="12" spans="3:61" ht="15.75" customHeight="1"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Y59"/>
  <sheetViews>
    <sheetView workbookViewId="0" topLeftCell="A30">
      <selection activeCell="W39" sqref="W39:W40"/>
    </sheetView>
  </sheetViews>
  <sheetFormatPr defaultColWidth="9.00390625" defaultRowHeight="13.5"/>
  <cols>
    <col min="1" max="20" width="1.625" style="93" customWidth="1"/>
    <col min="21" max="24" width="16.875" style="93" customWidth="1"/>
    <col min="25" max="25" width="1.625" style="93" customWidth="1"/>
    <col min="26" max="16384" width="9.00390625" style="93" customWidth="1"/>
  </cols>
  <sheetData>
    <row r="1" spans="24:25" ht="10.5" customHeight="1">
      <c r="X1" s="119"/>
      <c r="Y1" s="156" t="s">
        <v>301</v>
      </c>
    </row>
    <row r="2" ht="10.5" customHeight="1"/>
    <row r="3" spans="2:25" s="97" customFormat="1" ht="18" customHeight="1">
      <c r="B3" s="190" t="s">
        <v>317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91"/>
    </row>
    <row r="4" spans="2:25" ht="12.75" customHeight="1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9"/>
    </row>
    <row r="5" spans="2:25" ht="18" customHeight="1">
      <c r="B5" s="191" t="s">
        <v>255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 t="s">
        <v>256</v>
      </c>
      <c r="V5" s="168"/>
      <c r="W5" s="168"/>
      <c r="X5" s="171"/>
      <c r="Y5" s="99"/>
    </row>
    <row r="6" spans="2:25" ht="18" customHeight="1">
      <c r="B6" s="16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95" t="s">
        <v>273</v>
      </c>
      <c r="V6" s="95" t="s">
        <v>152</v>
      </c>
      <c r="W6" s="95" t="s">
        <v>278</v>
      </c>
      <c r="X6" s="100" t="s">
        <v>279</v>
      </c>
      <c r="Y6" s="90"/>
    </row>
    <row r="7" spans="2:25" ht="14.25" customHeight="1">
      <c r="B7" s="99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9"/>
      <c r="U7" s="146" t="s">
        <v>288</v>
      </c>
      <c r="V7" s="101" t="s">
        <v>345</v>
      </c>
      <c r="W7" s="101" t="s">
        <v>345</v>
      </c>
      <c r="X7" s="101" t="s">
        <v>344</v>
      </c>
      <c r="Y7" s="102"/>
    </row>
    <row r="8" spans="2:25" ht="14.25" customHeight="1"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103"/>
      <c r="V8" s="99"/>
      <c r="W8" s="99"/>
      <c r="X8" s="99"/>
      <c r="Y8" s="99"/>
    </row>
    <row r="9" spans="2:25" s="110" customFormat="1" ht="14.25" customHeight="1">
      <c r="B9" s="104"/>
      <c r="C9" s="172" t="s">
        <v>103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04"/>
      <c r="U9" s="121">
        <f>SUM(U10,U12,U14,U16,U19,U21,U24,U26,U28,U30,U32)</f>
        <v>54911765000</v>
      </c>
      <c r="V9" s="122">
        <f>SUM(V10,V12,V14,V16,V19,V21,V24,V26,V28,V30,V32)</f>
        <v>60714167423</v>
      </c>
      <c r="W9" s="122">
        <f>SUM(W10,W12,W14,W16,W19,W21,W24,W26,W28,W30,W32)</f>
        <v>54093071751</v>
      </c>
      <c r="X9" s="123">
        <f aca="true" t="shared" si="0" ref="X9:X35">W9/U9*100</f>
        <v>98.50907496963538</v>
      </c>
      <c r="Y9" s="27"/>
    </row>
    <row r="10" spans="2:25" ht="14.25" customHeight="1">
      <c r="B10" s="99"/>
      <c r="C10" s="90"/>
      <c r="D10" s="173" t="s">
        <v>104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99"/>
      <c r="U10" s="77">
        <v>18590682000</v>
      </c>
      <c r="V10" s="44">
        <v>24753471003</v>
      </c>
      <c r="W10" s="44">
        <v>18197515132</v>
      </c>
      <c r="X10" s="124">
        <f t="shared" si="0"/>
        <v>97.88514015784897</v>
      </c>
      <c r="Y10" s="18"/>
    </row>
    <row r="11" spans="2:25" ht="14.25" customHeight="1">
      <c r="B11" s="99"/>
      <c r="C11" s="90"/>
      <c r="D11" s="90"/>
      <c r="E11" s="173" t="s">
        <v>104</v>
      </c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99"/>
      <c r="U11" s="77">
        <v>18590682000</v>
      </c>
      <c r="V11" s="44">
        <v>24753471003</v>
      </c>
      <c r="W11" s="44">
        <v>18197515132</v>
      </c>
      <c r="X11" s="124">
        <f t="shared" si="0"/>
        <v>97.88514015784897</v>
      </c>
      <c r="Y11" s="18"/>
    </row>
    <row r="12" spans="2:25" ht="14.25" customHeight="1">
      <c r="B12" s="99"/>
      <c r="C12" s="90"/>
      <c r="D12" s="173" t="s">
        <v>105</v>
      </c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99"/>
      <c r="U12" s="77">
        <v>2000</v>
      </c>
      <c r="V12" s="44">
        <v>0</v>
      </c>
      <c r="W12" s="44">
        <v>0</v>
      </c>
      <c r="X12" s="124">
        <f t="shared" si="0"/>
        <v>0</v>
      </c>
      <c r="Y12" s="18"/>
    </row>
    <row r="13" spans="2:25" ht="14.25" customHeight="1">
      <c r="B13" s="99"/>
      <c r="C13" s="90"/>
      <c r="D13" s="90"/>
      <c r="E13" s="173" t="s">
        <v>105</v>
      </c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99"/>
      <c r="U13" s="77">
        <v>2000</v>
      </c>
      <c r="V13" s="44">
        <v>0</v>
      </c>
      <c r="W13" s="44">
        <v>0</v>
      </c>
      <c r="X13" s="124">
        <f t="shared" si="0"/>
        <v>0</v>
      </c>
      <c r="Y13" s="18"/>
    </row>
    <row r="14" spans="2:25" ht="14.25" customHeight="1">
      <c r="B14" s="99"/>
      <c r="C14" s="90"/>
      <c r="D14" s="173" t="s">
        <v>34</v>
      </c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99"/>
      <c r="U14" s="77">
        <v>1000</v>
      </c>
      <c r="V14" s="44">
        <v>89100</v>
      </c>
      <c r="W14" s="44">
        <v>89100</v>
      </c>
      <c r="X14" s="124">
        <f t="shared" si="0"/>
        <v>8910</v>
      </c>
      <c r="Y14" s="18"/>
    </row>
    <row r="15" spans="2:25" ht="14.25" customHeight="1">
      <c r="B15" s="99"/>
      <c r="C15" s="90"/>
      <c r="D15" s="90"/>
      <c r="E15" s="173" t="s">
        <v>36</v>
      </c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99"/>
      <c r="U15" s="77">
        <v>1000</v>
      </c>
      <c r="V15" s="44">
        <v>89100</v>
      </c>
      <c r="W15" s="44">
        <v>89100</v>
      </c>
      <c r="X15" s="124">
        <f t="shared" si="0"/>
        <v>8910</v>
      </c>
      <c r="Y15" s="18"/>
    </row>
    <row r="16" spans="2:25" ht="14.25" customHeight="1">
      <c r="B16" s="99"/>
      <c r="C16" s="90"/>
      <c r="D16" s="173" t="s">
        <v>37</v>
      </c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99"/>
      <c r="U16" s="77">
        <f>SUM(U17:U18)</f>
        <v>16729366000</v>
      </c>
      <c r="V16" s="44">
        <f>SUM(V17:V18)</f>
        <v>16786651080</v>
      </c>
      <c r="W16" s="44">
        <f>SUM(W17:W18)</f>
        <v>16786651080</v>
      </c>
      <c r="X16" s="124">
        <f t="shared" si="0"/>
        <v>100.34242230100052</v>
      </c>
      <c r="Y16" s="18"/>
    </row>
    <row r="17" spans="2:25" ht="14.25" customHeight="1">
      <c r="B17" s="99"/>
      <c r="C17" s="90"/>
      <c r="D17" s="90"/>
      <c r="E17" s="173" t="s">
        <v>106</v>
      </c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99"/>
      <c r="U17" s="77">
        <v>16648470000</v>
      </c>
      <c r="V17" s="44">
        <v>16575060080</v>
      </c>
      <c r="W17" s="44">
        <v>16575060080</v>
      </c>
      <c r="X17" s="124">
        <f t="shared" si="0"/>
        <v>99.55905906068246</v>
      </c>
      <c r="Y17" s="18"/>
    </row>
    <row r="18" spans="2:25" ht="14.25" customHeight="1">
      <c r="B18" s="99"/>
      <c r="C18" s="90"/>
      <c r="D18" s="90"/>
      <c r="E18" s="173" t="s">
        <v>39</v>
      </c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99"/>
      <c r="U18" s="77">
        <v>80896000</v>
      </c>
      <c r="V18" s="44">
        <v>211591000</v>
      </c>
      <c r="W18" s="44">
        <v>211591000</v>
      </c>
      <c r="X18" s="124">
        <f t="shared" si="0"/>
        <v>261.5592859968354</v>
      </c>
      <c r="Y18" s="18"/>
    </row>
    <row r="19" spans="2:25" ht="14.25" customHeight="1">
      <c r="B19" s="99"/>
      <c r="C19" s="90"/>
      <c r="D19" s="173" t="s">
        <v>107</v>
      </c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99"/>
      <c r="U19" s="77">
        <v>6571760000</v>
      </c>
      <c r="V19" s="44">
        <v>6513517523</v>
      </c>
      <c r="W19" s="44">
        <v>6513517523</v>
      </c>
      <c r="X19" s="124">
        <f t="shared" si="0"/>
        <v>99.11374613497755</v>
      </c>
      <c r="Y19" s="18"/>
    </row>
    <row r="20" spans="2:25" ht="14.25" customHeight="1">
      <c r="B20" s="99"/>
      <c r="C20" s="90"/>
      <c r="D20" s="90"/>
      <c r="E20" s="173" t="s">
        <v>107</v>
      </c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99"/>
      <c r="U20" s="77">
        <v>6571760000</v>
      </c>
      <c r="V20" s="44">
        <v>6513517523</v>
      </c>
      <c r="W20" s="44">
        <v>6513517523</v>
      </c>
      <c r="X20" s="124">
        <f t="shared" si="0"/>
        <v>99.11374613497755</v>
      </c>
      <c r="Y20" s="18"/>
    </row>
    <row r="21" spans="2:25" ht="14.25" customHeight="1">
      <c r="B21" s="99"/>
      <c r="C21" s="90"/>
      <c r="D21" s="173" t="s">
        <v>41</v>
      </c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99"/>
      <c r="U21" s="77">
        <f>SUM(U22:U23)</f>
        <v>537777000</v>
      </c>
      <c r="V21" s="44">
        <f>SUM(V22:V23)</f>
        <v>496646352</v>
      </c>
      <c r="W21" s="44">
        <f>SUM(W22:W23)</f>
        <v>496646352</v>
      </c>
      <c r="X21" s="124">
        <f t="shared" si="0"/>
        <v>92.35172794671396</v>
      </c>
      <c r="Y21" s="18"/>
    </row>
    <row r="22" spans="2:25" ht="14.25" customHeight="1">
      <c r="B22" s="99"/>
      <c r="C22" s="90"/>
      <c r="D22" s="90"/>
      <c r="E22" s="173" t="s">
        <v>43</v>
      </c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99"/>
      <c r="U22" s="77">
        <v>242584000</v>
      </c>
      <c r="V22" s="44">
        <v>211067893</v>
      </c>
      <c r="W22" s="44">
        <v>211067893</v>
      </c>
      <c r="X22" s="124">
        <f>W22/U22*100</f>
        <v>87.0081674801306</v>
      </c>
      <c r="Y22" s="18"/>
    </row>
    <row r="23" spans="2:25" ht="14.25" customHeight="1">
      <c r="B23" s="99"/>
      <c r="C23" s="90"/>
      <c r="D23" s="90"/>
      <c r="E23" s="173" t="s">
        <v>346</v>
      </c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99"/>
      <c r="U23" s="77">
        <v>295193000</v>
      </c>
      <c r="V23" s="44">
        <v>285578459</v>
      </c>
      <c r="W23" s="44">
        <v>285578459</v>
      </c>
      <c r="X23" s="124">
        <f t="shared" si="0"/>
        <v>96.74296443343846</v>
      </c>
      <c r="Y23" s="18"/>
    </row>
    <row r="24" spans="2:25" ht="14.25" customHeight="1">
      <c r="B24" s="99"/>
      <c r="C24" s="90"/>
      <c r="D24" s="173" t="s">
        <v>108</v>
      </c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99"/>
      <c r="U24" s="77">
        <v>1102311000</v>
      </c>
      <c r="V24" s="44">
        <v>1100566043</v>
      </c>
      <c r="W24" s="44">
        <v>1100566043</v>
      </c>
      <c r="X24" s="124">
        <f t="shared" si="0"/>
        <v>99.84170011911338</v>
      </c>
      <c r="Y24" s="18"/>
    </row>
    <row r="25" spans="2:25" ht="14.25" customHeight="1">
      <c r="B25" s="99"/>
      <c r="C25" s="90"/>
      <c r="D25" s="90"/>
      <c r="E25" s="173" t="s">
        <v>108</v>
      </c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99"/>
      <c r="U25" s="77">
        <v>1102311000</v>
      </c>
      <c r="V25" s="44">
        <v>1100566043</v>
      </c>
      <c r="W25" s="44">
        <v>1100566043</v>
      </c>
      <c r="X25" s="124">
        <f t="shared" si="0"/>
        <v>99.84170011911338</v>
      </c>
      <c r="Y25" s="18"/>
    </row>
    <row r="26" spans="2:25" ht="14.25" customHeight="1">
      <c r="B26" s="99"/>
      <c r="C26" s="90"/>
      <c r="D26" s="173" t="s">
        <v>45</v>
      </c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99"/>
      <c r="U26" s="77">
        <v>1000</v>
      </c>
      <c r="V26" s="44">
        <v>0</v>
      </c>
      <c r="W26" s="44">
        <v>0</v>
      </c>
      <c r="X26" s="124">
        <f t="shared" si="0"/>
        <v>0</v>
      </c>
      <c r="Y26" s="18"/>
    </row>
    <row r="27" spans="2:25" ht="14.25" customHeight="1">
      <c r="B27" s="99"/>
      <c r="C27" s="90"/>
      <c r="D27" s="90"/>
      <c r="E27" s="173" t="s">
        <v>47</v>
      </c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99"/>
      <c r="U27" s="77">
        <v>1000</v>
      </c>
      <c r="V27" s="44">
        <v>0</v>
      </c>
      <c r="W27" s="44">
        <v>0</v>
      </c>
      <c r="X27" s="124">
        <f t="shared" si="0"/>
        <v>0</v>
      </c>
      <c r="Y27" s="18"/>
    </row>
    <row r="28" spans="2:25" ht="14.25" customHeight="1">
      <c r="B28" s="99"/>
      <c r="C28" s="90"/>
      <c r="D28" s="173" t="s">
        <v>49</v>
      </c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99"/>
      <c r="U28" s="77">
        <v>10710289000</v>
      </c>
      <c r="V28" s="44">
        <v>10337781519</v>
      </c>
      <c r="W28" s="44">
        <v>10337781519</v>
      </c>
      <c r="X28" s="124">
        <f t="shared" si="0"/>
        <v>96.5219661112786</v>
      </c>
      <c r="Y28" s="18"/>
    </row>
    <row r="29" spans="2:25" ht="14.25" customHeight="1">
      <c r="B29" s="99"/>
      <c r="C29" s="90"/>
      <c r="D29" s="90"/>
      <c r="E29" s="173" t="s">
        <v>50</v>
      </c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99"/>
      <c r="U29" s="77">
        <v>10710289000</v>
      </c>
      <c r="V29" s="44">
        <v>10337781519</v>
      </c>
      <c r="W29" s="44">
        <v>10337781519</v>
      </c>
      <c r="X29" s="124">
        <f t="shared" si="0"/>
        <v>96.5219661112786</v>
      </c>
      <c r="Y29" s="18"/>
    </row>
    <row r="30" spans="2:25" ht="14.25" customHeight="1">
      <c r="B30" s="99"/>
      <c r="C30" s="90"/>
      <c r="D30" s="173" t="s">
        <v>52</v>
      </c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99"/>
      <c r="U30" s="77">
        <v>600001000</v>
      </c>
      <c r="V30" s="44">
        <v>600001000</v>
      </c>
      <c r="W30" s="44">
        <v>600001000</v>
      </c>
      <c r="X30" s="124">
        <f t="shared" si="0"/>
        <v>100</v>
      </c>
      <c r="Y30" s="18"/>
    </row>
    <row r="31" spans="2:25" ht="14.25" customHeight="1">
      <c r="B31" s="99"/>
      <c r="C31" s="90"/>
      <c r="D31" s="90"/>
      <c r="E31" s="173" t="s">
        <v>52</v>
      </c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99"/>
      <c r="U31" s="77">
        <v>600001000</v>
      </c>
      <c r="V31" s="44">
        <v>600001000</v>
      </c>
      <c r="W31" s="44">
        <v>600001000</v>
      </c>
      <c r="X31" s="124">
        <f t="shared" si="0"/>
        <v>100</v>
      </c>
      <c r="Y31" s="18"/>
    </row>
    <row r="32" spans="2:25" ht="14.25" customHeight="1">
      <c r="B32" s="99"/>
      <c r="C32" s="90"/>
      <c r="D32" s="173" t="s">
        <v>53</v>
      </c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99"/>
      <c r="U32" s="77">
        <f>SUM(U33:U35)</f>
        <v>69575000</v>
      </c>
      <c r="V32" s="44">
        <f>SUM(V33:V35)</f>
        <v>125443803</v>
      </c>
      <c r="W32" s="44">
        <f>SUM(W33:W35)</f>
        <v>60304002</v>
      </c>
      <c r="X32" s="124">
        <f t="shared" si="0"/>
        <v>86.67481422924901</v>
      </c>
      <c r="Y32" s="18"/>
    </row>
    <row r="33" spans="2:25" ht="14.25" customHeight="1">
      <c r="B33" s="99"/>
      <c r="C33" s="90"/>
      <c r="D33" s="90"/>
      <c r="E33" s="173" t="s">
        <v>54</v>
      </c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99"/>
      <c r="U33" s="77">
        <v>5000</v>
      </c>
      <c r="V33" s="44">
        <v>0</v>
      </c>
      <c r="W33" s="44">
        <v>0</v>
      </c>
      <c r="X33" s="124">
        <f t="shared" si="0"/>
        <v>0</v>
      </c>
      <c r="Y33" s="18"/>
    </row>
    <row r="34" spans="2:25" ht="14.25" customHeight="1">
      <c r="B34" s="99"/>
      <c r="C34" s="90"/>
      <c r="D34" s="90"/>
      <c r="E34" s="173" t="s">
        <v>109</v>
      </c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99"/>
      <c r="U34" s="77">
        <v>45000</v>
      </c>
      <c r="V34" s="44">
        <v>0</v>
      </c>
      <c r="W34" s="44">
        <v>0</v>
      </c>
      <c r="X34" s="124">
        <f t="shared" si="0"/>
        <v>0</v>
      </c>
      <c r="Y34" s="18"/>
    </row>
    <row r="35" spans="2:25" ht="14.25" customHeight="1">
      <c r="B35" s="99"/>
      <c r="C35" s="90"/>
      <c r="D35" s="90"/>
      <c r="E35" s="173" t="s">
        <v>59</v>
      </c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99"/>
      <c r="U35" s="77">
        <v>69525000</v>
      </c>
      <c r="V35" s="44">
        <v>125443803</v>
      </c>
      <c r="W35" s="44">
        <v>60304002</v>
      </c>
      <c r="X35" s="124">
        <f t="shared" si="0"/>
        <v>86.73714778856527</v>
      </c>
      <c r="Y35" s="18"/>
    </row>
    <row r="36" spans="2:25" ht="14.25" customHeight="1">
      <c r="B36" s="9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9"/>
      <c r="U36" s="77"/>
      <c r="V36" s="44"/>
      <c r="W36" s="44"/>
      <c r="X36" s="120"/>
      <c r="Y36" s="17"/>
    </row>
    <row r="37" spans="2:25" s="110" customFormat="1" ht="14.25" customHeight="1">
      <c r="B37" s="99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9"/>
      <c r="U37" s="77"/>
      <c r="V37" s="44"/>
      <c r="W37" s="44"/>
      <c r="X37" s="51"/>
      <c r="Y37" s="27"/>
    </row>
    <row r="38" spans="2:25" ht="14.25" customHeight="1">
      <c r="B38" s="104"/>
      <c r="C38" s="172" t="s">
        <v>110</v>
      </c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04"/>
      <c r="U38" s="121">
        <f>SUM(U39,U41,U44,U46,U48,U50,U52,U54,)</f>
        <v>23249158000</v>
      </c>
      <c r="V38" s="122">
        <f>SUM(V39,V41,V44,V46,V48,V50,V52,V54,)</f>
        <v>22645715739</v>
      </c>
      <c r="W38" s="122">
        <f>SUM(W39,W41,W44,W46,W48,W50,W52,W54,)</f>
        <v>22423426264</v>
      </c>
      <c r="X38" s="123">
        <f aca="true" t="shared" si="1" ref="X38:X57">W38/U38*100</f>
        <v>96.44833702794742</v>
      </c>
      <c r="Y38" s="18"/>
    </row>
    <row r="39" spans="2:25" ht="14.25" customHeight="1">
      <c r="B39" s="99"/>
      <c r="C39" s="90"/>
      <c r="D39" s="173" t="s">
        <v>111</v>
      </c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99"/>
      <c r="U39" s="77">
        <v>4633509000</v>
      </c>
      <c r="V39" s="44">
        <v>4870299300</v>
      </c>
      <c r="W39" s="44">
        <v>4648948140</v>
      </c>
      <c r="X39" s="124">
        <f t="shared" si="1"/>
        <v>100.33320621585067</v>
      </c>
      <c r="Y39" s="18"/>
    </row>
    <row r="40" spans="2:25" ht="14.25" customHeight="1">
      <c r="B40" s="99"/>
      <c r="C40" s="90"/>
      <c r="D40" s="90"/>
      <c r="E40" s="173" t="s">
        <v>111</v>
      </c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99"/>
      <c r="U40" s="77">
        <v>4633509000</v>
      </c>
      <c r="V40" s="44">
        <v>4870299300</v>
      </c>
      <c r="W40" s="44">
        <v>4648948140</v>
      </c>
      <c r="X40" s="124">
        <f t="shared" si="1"/>
        <v>100.33320621585067</v>
      </c>
      <c r="Y40" s="18"/>
    </row>
    <row r="41" spans="2:25" ht="14.25" customHeight="1">
      <c r="B41" s="99"/>
      <c r="C41" s="90"/>
      <c r="D41" s="173" t="s">
        <v>37</v>
      </c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99"/>
      <c r="U41" s="77">
        <f>SUM(U42:U43)</f>
        <v>5284639000</v>
      </c>
      <c r="V41" s="44">
        <f>SUM(V42:V43)</f>
        <v>4935101309</v>
      </c>
      <c r="W41" s="44">
        <f>SUM(W42:W43)</f>
        <v>4935101309</v>
      </c>
      <c r="X41" s="124">
        <f t="shared" si="1"/>
        <v>93.3857792178425</v>
      </c>
      <c r="Y41" s="18"/>
    </row>
    <row r="42" spans="2:25" ht="14.25" customHeight="1">
      <c r="B42" s="99"/>
      <c r="C42" s="90"/>
      <c r="D42" s="90"/>
      <c r="E42" s="173" t="s">
        <v>38</v>
      </c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99"/>
      <c r="U42" s="77">
        <v>4594302000</v>
      </c>
      <c r="V42" s="44">
        <v>4322656309</v>
      </c>
      <c r="W42" s="44">
        <v>4322656309</v>
      </c>
      <c r="X42" s="124">
        <f t="shared" si="1"/>
        <v>94.08733489875067</v>
      </c>
      <c r="Y42" s="18"/>
    </row>
    <row r="43" spans="2:25" ht="14.25" customHeight="1">
      <c r="B43" s="99"/>
      <c r="C43" s="90"/>
      <c r="D43" s="90"/>
      <c r="E43" s="173" t="s">
        <v>39</v>
      </c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99"/>
      <c r="U43" s="77">
        <v>690337000</v>
      </c>
      <c r="V43" s="44">
        <v>612445000</v>
      </c>
      <c r="W43" s="44">
        <v>612445000</v>
      </c>
      <c r="X43" s="124">
        <f t="shared" si="1"/>
        <v>88.71681512073089</v>
      </c>
      <c r="Y43" s="18"/>
    </row>
    <row r="44" spans="2:25" ht="14.25" customHeight="1">
      <c r="B44" s="99"/>
      <c r="C44" s="90"/>
      <c r="D44" s="173" t="s">
        <v>112</v>
      </c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99"/>
      <c r="U44" s="77">
        <v>7345157000</v>
      </c>
      <c r="V44" s="44">
        <v>6983614061</v>
      </c>
      <c r="W44" s="44">
        <v>6983614061</v>
      </c>
      <c r="X44" s="124">
        <f t="shared" si="1"/>
        <v>95.07780515787478</v>
      </c>
      <c r="Y44" s="18"/>
    </row>
    <row r="45" spans="2:25" ht="14.25" customHeight="1">
      <c r="B45" s="99"/>
      <c r="C45" s="90"/>
      <c r="D45" s="90"/>
      <c r="E45" s="173" t="s">
        <v>112</v>
      </c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99"/>
      <c r="U45" s="77">
        <v>7345157000</v>
      </c>
      <c r="V45" s="44">
        <v>6983614061</v>
      </c>
      <c r="W45" s="44">
        <v>6983614061</v>
      </c>
      <c r="X45" s="124">
        <f t="shared" si="1"/>
        <v>95.07780515787478</v>
      </c>
      <c r="Y45" s="18"/>
    </row>
    <row r="46" spans="2:25" ht="14.25" customHeight="1">
      <c r="B46" s="99"/>
      <c r="C46" s="90"/>
      <c r="D46" s="173" t="s">
        <v>113</v>
      </c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99"/>
      <c r="U46" s="77">
        <v>2857357000</v>
      </c>
      <c r="V46" s="44">
        <v>2857346000</v>
      </c>
      <c r="W46" s="44">
        <v>2857346000</v>
      </c>
      <c r="X46" s="124">
        <f t="shared" si="1"/>
        <v>99.99961502885358</v>
      </c>
      <c r="Y46" s="18"/>
    </row>
    <row r="47" spans="2:25" ht="14.25" customHeight="1">
      <c r="B47" s="99"/>
      <c r="C47" s="90"/>
      <c r="D47" s="90"/>
      <c r="E47" s="173" t="s">
        <v>42</v>
      </c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99"/>
      <c r="U47" s="77">
        <v>2857357000</v>
      </c>
      <c r="V47" s="44">
        <v>2857346000</v>
      </c>
      <c r="W47" s="44">
        <v>2857346000</v>
      </c>
      <c r="X47" s="124">
        <f t="shared" si="1"/>
        <v>99.99961502885358</v>
      </c>
      <c r="Y47" s="18"/>
    </row>
    <row r="48" spans="2:25" ht="14.25" customHeight="1">
      <c r="B48" s="99"/>
      <c r="C48" s="90"/>
      <c r="D48" s="173" t="s">
        <v>45</v>
      </c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99"/>
      <c r="U48" s="77">
        <v>51000</v>
      </c>
      <c r="V48" s="44">
        <v>195062</v>
      </c>
      <c r="W48" s="44">
        <v>195062</v>
      </c>
      <c r="X48" s="124">
        <f t="shared" si="1"/>
        <v>382.47450980392153</v>
      </c>
      <c r="Y48" s="18"/>
    </row>
    <row r="49" spans="2:25" ht="14.25" customHeight="1">
      <c r="B49" s="99"/>
      <c r="C49" s="90"/>
      <c r="D49" s="90"/>
      <c r="E49" s="173" t="s">
        <v>46</v>
      </c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99"/>
      <c r="U49" s="77">
        <v>51000</v>
      </c>
      <c r="V49" s="44">
        <v>195062</v>
      </c>
      <c r="W49" s="44">
        <v>195062</v>
      </c>
      <c r="X49" s="124">
        <f t="shared" si="1"/>
        <v>382.47450980392153</v>
      </c>
      <c r="Y49" s="18"/>
    </row>
    <row r="50" spans="2:25" ht="14.25" customHeight="1">
      <c r="B50" s="99"/>
      <c r="C50" s="90"/>
      <c r="D50" s="173" t="s">
        <v>49</v>
      </c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99"/>
      <c r="U50" s="77">
        <v>2857357000</v>
      </c>
      <c r="V50" s="44">
        <v>2727185975</v>
      </c>
      <c r="W50" s="44">
        <v>2727185975</v>
      </c>
      <c r="X50" s="124">
        <f t="shared" si="1"/>
        <v>95.44435557054999</v>
      </c>
      <c r="Y50" s="18"/>
    </row>
    <row r="51" spans="2:25" ht="14.25" customHeight="1">
      <c r="B51" s="99"/>
      <c r="C51" s="90"/>
      <c r="D51" s="90"/>
      <c r="E51" s="173" t="s">
        <v>114</v>
      </c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99"/>
      <c r="U51" s="77">
        <v>2857357000</v>
      </c>
      <c r="V51" s="44">
        <v>2727185975</v>
      </c>
      <c r="W51" s="44">
        <v>2727185975</v>
      </c>
      <c r="X51" s="124">
        <f t="shared" si="1"/>
        <v>95.44435557054999</v>
      </c>
      <c r="Y51" s="18"/>
    </row>
    <row r="52" spans="2:25" ht="14.25" customHeight="1">
      <c r="B52" s="99"/>
      <c r="C52" s="90"/>
      <c r="D52" s="173" t="s">
        <v>115</v>
      </c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99"/>
      <c r="U52" s="77">
        <v>270929000</v>
      </c>
      <c r="V52" s="44">
        <v>270928277</v>
      </c>
      <c r="W52" s="44">
        <v>270928277</v>
      </c>
      <c r="X52" s="124">
        <f t="shared" si="1"/>
        <v>99.99973314041685</v>
      </c>
      <c r="Y52" s="18"/>
    </row>
    <row r="53" spans="2:25" ht="14.25" customHeight="1">
      <c r="B53" s="99"/>
      <c r="C53" s="90"/>
      <c r="D53" s="90"/>
      <c r="E53" s="173" t="s">
        <v>115</v>
      </c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99"/>
      <c r="U53" s="77">
        <v>270929000</v>
      </c>
      <c r="V53" s="44">
        <v>270928277</v>
      </c>
      <c r="W53" s="44">
        <v>270928277</v>
      </c>
      <c r="X53" s="124">
        <f t="shared" si="1"/>
        <v>99.99973314041685</v>
      </c>
      <c r="Y53" s="18"/>
    </row>
    <row r="54" spans="2:25" ht="14.25" customHeight="1">
      <c r="B54" s="99"/>
      <c r="C54" s="90"/>
      <c r="D54" s="173" t="s">
        <v>53</v>
      </c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99"/>
      <c r="U54" s="77">
        <f>SUM(U55:U57)</f>
        <v>159000</v>
      </c>
      <c r="V54" s="44">
        <f>SUM(V55:V57)</f>
        <v>1045755</v>
      </c>
      <c r="W54" s="44">
        <f>SUM(W55:W57)</f>
        <v>107440</v>
      </c>
      <c r="X54" s="124">
        <f t="shared" si="1"/>
        <v>67.57232704402516</v>
      </c>
      <c r="Y54" s="18"/>
    </row>
    <row r="55" spans="2:25" ht="14.25" customHeight="1">
      <c r="B55" s="99"/>
      <c r="C55" s="90"/>
      <c r="D55" s="90"/>
      <c r="E55" s="173" t="s">
        <v>116</v>
      </c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99"/>
      <c r="U55" s="77">
        <v>3000</v>
      </c>
      <c r="V55" s="44">
        <v>0</v>
      </c>
      <c r="W55" s="44">
        <v>0</v>
      </c>
      <c r="X55" s="124">
        <f t="shared" si="1"/>
        <v>0</v>
      </c>
      <c r="Y55" s="18"/>
    </row>
    <row r="56" spans="2:25" ht="14.25" customHeight="1">
      <c r="B56" s="99"/>
      <c r="C56" s="90"/>
      <c r="D56" s="90"/>
      <c r="E56" s="173" t="s">
        <v>109</v>
      </c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99"/>
      <c r="U56" s="77">
        <v>151000</v>
      </c>
      <c r="V56" s="44">
        <v>16472</v>
      </c>
      <c r="W56" s="44">
        <v>16472</v>
      </c>
      <c r="X56" s="124">
        <f t="shared" si="1"/>
        <v>10.90860927152318</v>
      </c>
      <c r="Y56" s="18"/>
    </row>
    <row r="57" spans="2:25" ht="14.25" customHeight="1">
      <c r="B57" s="99"/>
      <c r="C57" s="90"/>
      <c r="D57" s="90"/>
      <c r="E57" s="173" t="s">
        <v>59</v>
      </c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99"/>
      <c r="U57" s="77">
        <v>5000</v>
      </c>
      <c r="V57" s="44">
        <v>1029283</v>
      </c>
      <c r="W57" s="44">
        <v>90968</v>
      </c>
      <c r="X57" s="124">
        <f t="shared" si="1"/>
        <v>1819.36</v>
      </c>
      <c r="Y57" s="18"/>
    </row>
    <row r="58" spans="2:25" ht="14.25" customHeight="1">
      <c r="B58" s="98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98"/>
      <c r="U58" s="127"/>
      <c r="V58" s="128"/>
      <c r="W58" s="128"/>
      <c r="X58" s="129"/>
      <c r="Y58" s="18"/>
    </row>
    <row r="59" spans="2:25" ht="12" customHeight="1">
      <c r="B59" s="173" t="s">
        <v>4</v>
      </c>
      <c r="C59" s="173"/>
      <c r="D59" s="173"/>
      <c r="E59" s="130" t="s">
        <v>280</v>
      </c>
      <c r="F59" s="131" t="s">
        <v>281</v>
      </c>
      <c r="I59" s="131"/>
      <c r="J59" s="131"/>
      <c r="K59" s="131"/>
      <c r="L59" s="131"/>
      <c r="M59" s="131"/>
      <c r="N59" s="131"/>
      <c r="O59" s="131"/>
      <c r="P59" s="90"/>
      <c r="Q59" s="90"/>
      <c r="R59" s="90"/>
      <c r="S59" s="90"/>
      <c r="T59" s="99"/>
      <c r="U59" s="17"/>
      <c r="V59" s="17"/>
      <c r="W59" s="17"/>
      <c r="X59" s="17"/>
      <c r="Y59" s="17"/>
    </row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51">
    <mergeCell ref="E35:S35"/>
    <mergeCell ref="C38:S38"/>
    <mergeCell ref="D39:S39"/>
    <mergeCell ref="E40:S40"/>
    <mergeCell ref="E57:S57"/>
    <mergeCell ref="E51:S51"/>
    <mergeCell ref="D52:S52"/>
    <mergeCell ref="E53:S53"/>
    <mergeCell ref="D50:S50"/>
    <mergeCell ref="D54:S54"/>
    <mergeCell ref="E55:S55"/>
    <mergeCell ref="E56:S56"/>
    <mergeCell ref="E49:S49"/>
    <mergeCell ref="E45:S45"/>
    <mergeCell ref="D46:S46"/>
    <mergeCell ref="E47:S47"/>
    <mergeCell ref="D48:S48"/>
    <mergeCell ref="E42:S42"/>
    <mergeCell ref="D41:S41"/>
    <mergeCell ref="E43:S43"/>
    <mergeCell ref="D44:S44"/>
    <mergeCell ref="E33:S33"/>
    <mergeCell ref="E34:S34"/>
    <mergeCell ref="E31:S31"/>
    <mergeCell ref="D32:S32"/>
    <mergeCell ref="E27:S27"/>
    <mergeCell ref="D28:S28"/>
    <mergeCell ref="E29:S29"/>
    <mergeCell ref="D30:S30"/>
    <mergeCell ref="E23:S23"/>
    <mergeCell ref="D24:S24"/>
    <mergeCell ref="E25:S25"/>
    <mergeCell ref="D26:S26"/>
    <mergeCell ref="D19:S19"/>
    <mergeCell ref="E20:S20"/>
    <mergeCell ref="D21:S21"/>
    <mergeCell ref="E22:S22"/>
    <mergeCell ref="E15:S15"/>
    <mergeCell ref="D16:S16"/>
    <mergeCell ref="E17:S17"/>
    <mergeCell ref="E18:S18"/>
    <mergeCell ref="B59:D59"/>
    <mergeCell ref="B3:X3"/>
    <mergeCell ref="B5:T6"/>
    <mergeCell ref="U5:X5"/>
    <mergeCell ref="C9:S9"/>
    <mergeCell ref="D10:S10"/>
    <mergeCell ref="E11:S11"/>
    <mergeCell ref="D12:S12"/>
    <mergeCell ref="E13:S13"/>
    <mergeCell ref="D14:S1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51"/>
  <sheetViews>
    <sheetView zoomScale="140" zoomScaleNormal="140" workbookViewId="0" topLeftCell="A37">
      <selection activeCell="V9" sqref="V9"/>
    </sheetView>
  </sheetViews>
  <sheetFormatPr defaultColWidth="9.00390625" defaultRowHeight="13.5"/>
  <cols>
    <col min="1" max="20" width="1.625" style="93" customWidth="1"/>
    <col min="21" max="24" width="16.875" style="93" customWidth="1"/>
    <col min="25" max="25" width="1.625" style="93" customWidth="1"/>
    <col min="26" max="16384" width="9.00390625" style="93" customWidth="1"/>
  </cols>
  <sheetData>
    <row r="1" spans="1:20" ht="10.5" customHeight="1">
      <c r="A1" s="157" t="s">
        <v>305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ht="10.5" customHeight="1"/>
    <row r="3" spans="2:24" s="97" customFormat="1" ht="18" customHeight="1">
      <c r="B3" s="174" t="s">
        <v>318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</row>
    <row r="4" spans="3:25" ht="12.75" customHeight="1"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9"/>
    </row>
    <row r="5" spans="2:25" ht="18" customHeight="1">
      <c r="B5" s="191" t="s">
        <v>255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 t="s">
        <v>256</v>
      </c>
      <c r="V5" s="168"/>
      <c r="W5" s="168"/>
      <c r="X5" s="171"/>
      <c r="Y5" s="99"/>
    </row>
    <row r="6" spans="2:25" ht="18" customHeight="1">
      <c r="B6" s="16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95" t="s">
        <v>273</v>
      </c>
      <c r="V6" s="95" t="s">
        <v>152</v>
      </c>
      <c r="W6" s="95" t="s">
        <v>278</v>
      </c>
      <c r="X6" s="100" t="s">
        <v>279</v>
      </c>
      <c r="Y6" s="90"/>
    </row>
    <row r="7" spans="3:25" ht="14.25" customHeight="1">
      <c r="C7" s="99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9"/>
      <c r="U7" s="146" t="s">
        <v>288</v>
      </c>
      <c r="V7" s="101" t="s">
        <v>345</v>
      </c>
      <c r="W7" s="101" t="s">
        <v>345</v>
      </c>
      <c r="X7" s="101" t="s">
        <v>344</v>
      </c>
      <c r="Y7" s="102"/>
    </row>
    <row r="8" spans="3:25" ht="14.25" customHeight="1"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9"/>
      <c r="U8" s="77"/>
      <c r="V8" s="44"/>
      <c r="W8" s="44"/>
      <c r="X8" s="120"/>
      <c r="Y8" s="18"/>
    </row>
    <row r="9" spans="3:25" s="110" customFormat="1" ht="14.25" customHeight="1">
      <c r="C9" s="172" t="s">
        <v>118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04"/>
      <c r="U9" s="121">
        <f>SUM(U10,U12,U14,U16,U18,U20)</f>
        <v>46908352000</v>
      </c>
      <c r="V9" s="122">
        <f>SUM(V10,V12,V14,V16,V18,V20)</f>
        <v>45804051609</v>
      </c>
      <c r="W9" s="122">
        <f>SUM(W10,W12,W14,W16,W18,W20)</f>
        <v>45802897814</v>
      </c>
      <c r="X9" s="123">
        <f aca="true" t="shared" si="0" ref="X9:X23">W9/U9*100</f>
        <v>97.64337449757348</v>
      </c>
      <c r="Y9" s="27"/>
    </row>
    <row r="10" spans="3:25" ht="14.25" customHeight="1">
      <c r="C10" s="90"/>
      <c r="D10" s="173" t="s">
        <v>119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99"/>
      <c r="U10" s="77">
        <v>32259747000</v>
      </c>
      <c r="V10" s="44">
        <v>31539340536</v>
      </c>
      <c r="W10" s="44">
        <v>31539340536</v>
      </c>
      <c r="X10" s="124">
        <f t="shared" si="0"/>
        <v>97.76685643566888</v>
      </c>
      <c r="Y10" s="18"/>
    </row>
    <row r="11" spans="3:25" ht="14.25" customHeight="1">
      <c r="C11" s="90"/>
      <c r="D11" s="90"/>
      <c r="E11" s="173" t="s">
        <v>119</v>
      </c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99"/>
      <c r="U11" s="77">
        <v>32259747000</v>
      </c>
      <c r="V11" s="44">
        <v>31539340536</v>
      </c>
      <c r="W11" s="44">
        <v>31539340536</v>
      </c>
      <c r="X11" s="124">
        <f t="shared" si="0"/>
        <v>97.76685643566888</v>
      </c>
      <c r="Y11" s="18"/>
    </row>
    <row r="12" spans="3:25" ht="14.25" customHeight="1">
      <c r="C12" s="90"/>
      <c r="D12" s="173" t="s">
        <v>37</v>
      </c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99"/>
      <c r="U12" s="77">
        <v>9460316000</v>
      </c>
      <c r="V12" s="44">
        <v>9068206509</v>
      </c>
      <c r="W12" s="44">
        <v>9068206509</v>
      </c>
      <c r="X12" s="124">
        <f t="shared" si="0"/>
        <v>95.85521782781886</v>
      </c>
      <c r="Y12" s="18"/>
    </row>
    <row r="13" spans="3:25" ht="14.25" customHeight="1">
      <c r="C13" s="90"/>
      <c r="D13" s="90"/>
      <c r="E13" s="173" t="s">
        <v>38</v>
      </c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99"/>
      <c r="U13" s="77">
        <v>9460316000</v>
      </c>
      <c r="V13" s="44">
        <v>9068206509</v>
      </c>
      <c r="W13" s="44">
        <v>9068206509</v>
      </c>
      <c r="X13" s="124">
        <f t="shared" si="0"/>
        <v>95.85521782781886</v>
      </c>
      <c r="Y13" s="18"/>
    </row>
    <row r="14" spans="3:25" ht="14.25" customHeight="1">
      <c r="C14" s="90"/>
      <c r="D14" s="173" t="s">
        <v>113</v>
      </c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99"/>
      <c r="U14" s="77">
        <v>2382028000</v>
      </c>
      <c r="V14" s="44">
        <v>2374588878</v>
      </c>
      <c r="W14" s="44">
        <v>2374588878</v>
      </c>
      <c r="X14" s="124">
        <f t="shared" si="0"/>
        <v>99.68769796156887</v>
      </c>
      <c r="Y14" s="18"/>
    </row>
    <row r="15" spans="3:25" ht="14.25" customHeight="1">
      <c r="C15" s="90"/>
      <c r="D15" s="90"/>
      <c r="E15" s="173" t="s">
        <v>42</v>
      </c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99"/>
      <c r="U15" s="77">
        <v>2382028000</v>
      </c>
      <c r="V15" s="44">
        <v>2374588878</v>
      </c>
      <c r="W15" s="44">
        <v>2374588878</v>
      </c>
      <c r="X15" s="124">
        <f t="shared" si="0"/>
        <v>99.68769796156887</v>
      </c>
      <c r="Y15" s="18"/>
    </row>
    <row r="16" spans="3:25" ht="14.25" customHeight="1">
      <c r="C16" s="90"/>
      <c r="D16" s="173" t="s">
        <v>49</v>
      </c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99"/>
      <c r="U16" s="77">
        <v>2504882000</v>
      </c>
      <c r="V16" s="44">
        <v>2504882000</v>
      </c>
      <c r="W16" s="44">
        <v>2504882000</v>
      </c>
      <c r="X16" s="124">
        <f t="shared" si="0"/>
        <v>100</v>
      </c>
      <c r="Y16" s="18"/>
    </row>
    <row r="17" spans="3:25" ht="14.25" customHeight="1">
      <c r="C17" s="90"/>
      <c r="D17" s="90"/>
      <c r="E17" s="173" t="s">
        <v>50</v>
      </c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99"/>
      <c r="U17" s="77">
        <v>2504882000</v>
      </c>
      <c r="V17" s="44">
        <v>2504882000</v>
      </c>
      <c r="W17" s="44">
        <v>2504882000</v>
      </c>
      <c r="X17" s="124">
        <f t="shared" si="0"/>
        <v>100</v>
      </c>
      <c r="Y17" s="18"/>
    </row>
    <row r="18" spans="3:25" ht="14.25" customHeight="1">
      <c r="C18" s="90"/>
      <c r="D18" s="173" t="s">
        <v>52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99"/>
      <c r="U18" s="77">
        <v>282583000</v>
      </c>
      <c r="V18" s="44">
        <v>282582837</v>
      </c>
      <c r="W18" s="44">
        <v>282582837</v>
      </c>
      <c r="X18" s="124">
        <f t="shared" si="0"/>
        <v>99.99994231783228</v>
      </c>
      <c r="Y18" s="18"/>
    </row>
    <row r="19" spans="3:25" ht="14.25" customHeight="1">
      <c r="C19" s="90"/>
      <c r="D19" s="90"/>
      <c r="E19" s="173" t="s">
        <v>52</v>
      </c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99"/>
      <c r="U19" s="77">
        <v>282583000</v>
      </c>
      <c r="V19" s="44">
        <v>282582837</v>
      </c>
      <c r="W19" s="44">
        <v>282582837</v>
      </c>
      <c r="X19" s="124">
        <f t="shared" si="0"/>
        <v>99.99994231783228</v>
      </c>
      <c r="Y19" s="18"/>
    </row>
    <row r="20" spans="3:25" ht="14.25" customHeight="1">
      <c r="C20" s="90"/>
      <c r="D20" s="173" t="s">
        <v>53</v>
      </c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99"/>
      <c r="U20" s="77">
        <f>SUM(U21:U23)</f>
        <v>18796000</v>
      </c>
      <c r="V20" s="44">
        <f>SUM(V21:V23)</f>
        <v>34450849</v>
      </c>
      <c r="W20" s="44">
        <f>SUM(W21:W23)</f>
        <v>33297054</v>
      </c>
      <c r="X20" s="124">
        <f t="shared" si="0"/>
        <v>177.14968078314536</v>
      </c>
      <c r="Y20" s="18"/>
    </row>
    <row r="21" spans="3:25" ht="14.25" customHeight="1">
      <c r="C21" s="90"/>
      <c r="D21" s="90"/>
      <c r="E21" s="173" t="s">
        <v>120</v>
      </c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99"/>
      <c r="U21" s="77">
        <v>2000</v>
      </c>
      <c r="V21" s="44">
        <v>373920</v>
      </c>
      <c r="W21" s="44">
        <v>62785</v>
      </c>
      <c r="X21" s="124">
        <f t="shared" si="0"/>
        <v>3139.25</v>
      </c>
      <c r="Y21" s="18"/>
    </row>
    <row r="22" spans="3:25" ht="14.25" customHeight="1">
      <c r="C22" s="90"/>
      <c r="D22" s="90"/>
      <c r="E22" s="173" t="s">
        <v>109</v>
      </c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99"/>
      <c r="U22" s="77">
        <v>194000</v>
      </c>
      <c r="V22" s="44">
        <v>30810</v>
      </c>
      <c r="W22" s="44">
        <v>30810</v>
      </c>
      <c r="X22" s="124">
        <f t="shared" si="0"/>
        <v>15.881443298969073</v>
      </c>
      <c r="Y22" s="18"/>
    </row>
    <row r="23" spans="3:25" ht="14.25" customHeight="1">
      <c r="C23" s="90"/>
      <c r="D23" s="90"/>
      <c r="E23" s="173" t="s">
        <v>59</v>
      </c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99"/>
      <c r="U23" s="77">
        <v>18600000</v>
      </c>
      <c r="V23" s="44">
        <v>34046119</v>
      </c>
      <c r="W23" s="44">
        <v>33203459</v>
      </c>
      <c r="X23" s="124">
        <f t="shared" si="0"/>
        <v>178.51322043010754</v>
      </c>
      <c r="Y23" s="18"/>
    </row>
    <row r="24" spans="3:25" ht="14.25" customHeight="1"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9"/>
      <c r="U24" s="77"/>
      <c r="V24" s="44"/>
      <c r="W24" s="44"/>
      <c r="X24" s="120"/>
      <c r="Y24" s="18"/>
    </row>
    <row r="25" spans="3:25" ht="14.25" customHeight="1"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9"/>
      <c r="U25" s="77"/>
      <c r="V25" s="44"/>
      <c r="W25" s="44"/>
      <c r="X25" s="51"/>
      <c r="Y25" s="17"/>
    </row>
    <row r="26" spans="3:25" s="110" customFormat="1" ht="14.25" customHeight="1">
      <c r="C26" s="172" t="s">
        <v>3</v>
      </c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04"/>
      <c r="U26" s="77">
        <v>29500000</v>
      </c>
      <c r="V26" s="44">
        <v>29500000</v>
      </c>
      <c r="W26" s="44">
        <v>29500000</v>
      </c>
      <c r="X26" s="123">
        <f>W26/U26*100</f>
        <v>100</v>
      </c>
      <c r="Y26" s="27"/>
    </row>
    <row r="27" spans="3:25" ht="14.25" customHeight="1">
      <c r="C27" s="90"/>
      <c r="D27" s="173" t="s">
        <v>49</v>
      </c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99"/>
      <c r="U27" s="77">
        <v>29500000</v>
      </c>
      <c r="V27" s="44">
        <v>29500000</v>
      </c>
      <c r="W27" s="44">
        <v>29500000</v>
      </c>
      <c r="X27" s="124">
        <f>W27/U27*100</f>
        <v>100</v>
      </c>
      <c r="Y27" s="18"/>
    </row>
    <row r="28" spans="3:25" ht="14.25" customHeight="1">
      <c r="C28" s="90"/>
      <c r="D28" s="90"/>
      <c r="E28" s="173" t="s">
        <v>50</v>
      </c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99"/>
      <c r="U28" s="77">
        <v>29500000</v>
      </c>
      <c r="V28" s="44">
        <v>29500000</v>
      </c>
      <c r="W28" s="44">
        <v>29500000</v>
      </c>
      <c r="X28" s="124">
        <f>W28/U28*100</f>
        <v>100</v>
      </c>
      <c r="Y28" s="18"/>
    </row>
    <row r="29" spans="3:25" ht="14.25" customHeight="1"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9"/>
      <c r="U29" s="77"/>
      <c r="V29" s="44"/>
      <c r="W29" s="44"/>
      <c r="X29" s="120"/>
      <c r="Y29" s="18"/>
    </row>
    <row r="30" spans="3:25" ht="14.25" customHeight="1"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9"/>
      <c r="U30" s="77"/>
      <c r="V30" s="44"/>
      <c r="W30" s="44"/>
      <c r="X30" s="120"/>
      <c r="Y30" s="18"/>
    </row>
    <row r="31" spans="3:25" s="110" customFormat="1" ht="14.25" customHeight="1">
      <c r="C31" s="172" t="s">
        <v>121</v>
      </c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04"/>
      <c r="U31" s="121">
        <f>SUM(U32,U34,U36,U38)</f>
        <v>333597000</v>
      </c>
      <c r="V31" s="122">
        <f>SUM(V32,V34,V36,V38)</f>
        <v>317889672</v>
      </c>
      <c r="W31" s="122">
        <f>SUM(W32,W34,W36,W38)</f>
        <v>317889672</v>
      </c>
      <c r="X31" s="123">
        <f aca="true" t="shared" si="1" ref="X31:X39">W31/U31*100</f>
        <v>95.29152600293168</v>
      </c>
      <c r="Y31" s="27"/>
    </row>
    <row r="32" spans="3:25" ht="14.25" customHeight="1">
      <c r="C32" s="90"/>
      <c r="D32" s="173" t="s">
        <v>34</v>
      </c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99"/>
      <c r="U32" s="77">
        <v>145320000</v>
      </c>
      <c r="V32" s="44">
        <v>156800990</v>
      </c>
      <c r="W32" s="44">
        <v>156800990</v>
      </c>
      <c r="X32" s="124">
        <f t="shared" si="1"/>
        <v>107.90048857693367</v>
      </c>
      <c r="Y32" s="18"/>
    </row>
    <row r="33" spans="3:25" ht="14.25" customHeight="1">
      <c r="C33" s="90"/>
      <c r="D33" s="90"/>
      <c r="E33" s="173" t="s">
        <v>35</v>
      </c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99"/>
      <c r="U33" s="77">
        <v>145320000</v>
      </c>
      <c r="V33" s="44">
        <v>156800990</v>
      </c>
      <c r="W33" s="44">
        <v>156800990</v>
      </c>
      <c r="X33" s="124">
        <f t="shared" si="1"/>
        <v>107.90048857693367</v>
      </c>
      <c r="Y33" s="18"/>
    </row>
    <row r="34" spans="3:25" ht="14.25" customHeight="1">
      <c r="C34" s="90"/>
      <c r="D34" s="173" t="s">
        <v>49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99"/>
      <c r="U34" s="77">
        <v>188275000</v>
      </c>
      <c r="V34" s="44">
        <v>161088596</v>
      </c>
      <c r="W34" s="44">
        <v>161088596</v>
      </c>
      <c r="X34" s="124">
        <f t="shared" si="1"/>
        <v>85.56026875580932</v>
      </c>
      <c r="Y34" s="18"/>
    </row>
    <row r="35" spans="3:25" ht="14.25" customHeight="1">
      <c r="C35" s="90"/>
      <c r="D35" s="90"/>
      <c r="E35" s="173" t="s">
        <v>50</v>
      </c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99"/>
      <c r="U35" s="77">
        <v>188275000</v>
      </c>
      <c r="V35" s="44">
        <v>161088596</v>
      </c>
      <c r="W35" s="44">
        <v>161088596</v>
      </c>
      <c r="X35" s="124">
        <f t="shared" si="1"/>
        <v>85.56026875580932</v>
      </c>
      <c r="Y35" s="18"/>
    </row>
    <row r="36" spans="3:25" ht="14.25" customHeight="1">
      <c r="C36" s="90"/>
      <c r="D36" s="173" t="s">
        <v>115</v>
      </c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99"/>
      <c r="U36" s="77">
        <v>1000</v>
      </c>
      <c r="V36" s="44">
        <v>0</v>
      </c>
      <c r="W36" s="44">
        <v>0</v>
      </c>
      <c r="X36" s="124">
        <f t="shared" si="1"/>
        <v>0</v>
      </c>
      <c r="Y36" s="18"/>
    </row>
    <row r="37" spans="3:25" ht="14.25" customHeight="1">
      <c r="C37" s="90"/>
      <c r="D37" s="90"/>
      <c r="E37" s="173" t="s">
        <v>122</v>
      </c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99"/>
      <c r="U37" s="77">
        <v>1000</v>
      </c>
      <c r="V37" s="44">
        <v>0</v>
      </c>
      <c r="W37" s="44">
        <v>0</v>
      </c>
      <c r="X37" s="124">
        <f t="shared" si="1"/>
        <v>0</v>
      </c>
      <c r="Y37" s="18"/>
    </row>
    <row r="38" spans="3:25" ht="14.25" customHeight="1">
      <c r="C38" s="90"/>
      <c r="D38" s="173" t="s">
        <v>53</v>
      </c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99"/>
      <c r="U38" s="77">
        <v>1000</v>
      </c>
      <c r="V38" s="44">
        <v>86</v>
      </c>
      <c r="W38" s="44">
        <v>86</v>
      </c>
      <c r="X38" s="124">
        <f t="shared" si="1"/>
        <v>8.6</v>
      </c>
      <c r="Y38" s="18"/>
    </row>
    <row r="39" spans="3:25" ht="14.25" customHeight="1">
      <c r="C39" s="90"/>
      <c r="D39" s="90"/>
      <c r="E39" s="173" t="s">
        <v>109</v>
      </c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99"/>
      <c r="U39" s="77">
        <v>1000</v>
      </c>
      <c r="V39" s="44">
        <v>86</v>
      </c>
      <c r="W39" s="44">
        <v>86</v>
      </c>
      <c r="X39" s="124">
        <f t="shared" si="1"/>
        <v>8.6</v>
      </c>
      <c r="Y39" s="18"/>
    </row>
    <row r="40" spans="3:25" ht="14.25" customHeight="1"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9"/>
      <c r="U40" s="77"/>
      <c r="V40" s="44"/>
      <c r="W40" s="44"/>
      <c r="X40" s="120"/>
      <c r="Y40" s="18"/>
    </row>
    <row r="41" spans="3:25" ht="14.25" customHeight="1"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9"/>
      <c r="U41" s="77"/>
      <c r="V41" s="44"/>
      <c r="W41" s="44"/>
      <c r="X41" s="51"/>
      <c r="Y41" s="17"/>
    </row>
    <row r="42" spans="3:25" s="110" customFormat="1" ht="14.25" customHeight="1">
      <c r="C42" s="172" t="s">
        <v>123</v>
      </c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04"/>
      <c r="U42" s="121">
        <f>SUM(U43,U45,U47)</f>
        <v>514224000</v>
      </c>
      <c r="V42" s="122">
        <f>SUM(V43,V45,V47)</f>
        <v>485955318</v>
      </c>
      <c r="W42" s="122">
        <f>SUM(W43,W45,W47)</f>
        <v>485955318</v>
      </c>
      <c r="X42" s="123">
        <f aca="true" t="shared" si="2" ref="X42:X49">W42/U42*100</f>
        <v>94.50265215159152</v>
      </c>
      <c r="Y42" s="27"/>
    </row>
    <row r="43" spans="3:25" ht="14.25" customHeight="1">
      <c r="C43" s="90"/>
      <c r="D43" s="173" t="s">
        <v>124</v>
      </c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99"/>
      <c r="U43" s="77">
        <v>514221000</v>
      </c>
      <c r="V43" s="44">
        <v>485499371</v>
      </c>
      <c r="W43" s="44">
        <v>485499371</v>
      </c>
      <c r="X43" s="124">
        <f t="shared" si="2"/>
        <v>94.41453596799819</v>
      </c>
      <c r="Y43" s="18"/>
    </row>
    <row r="44" spans="3:25" ht="14.25" customHeight="1">
      <c r="C44" s="90"/>
      <c r="D44" s="90"/>
      <c r="E44" s="173" t="s">
        <v>125</v>
      </c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99"/>
      <c r="U44" s="77">
        <v>514221000</v>
      </c>
      <c r="V44" s="44">
        <v>485499371</v>
      </c>
      <c r="W44" s="44">
        <v>485499371</v>
      </c>
      <c r="X44" s="124">
        <f t="shared" si="2"/>
        <v>94.41453596799819</v>
      </c>
      <c r="Y44" s="18"/>
    </row>
    <row r="45" spans="3:25" ht="14.25" customHeight="1">
      <c r="C45" s="90"/>
      <c r="D45" s="173" t="s">
        <v>52</v>
      </c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99"/>
      <c r="U45" s="77">
        <v>1000</v>
      </c>
      <c r="V45" s="44">
        <v>447731</v>
      </c>
      <c r="W45" s="44">
        <v>447731</v>
      </c>
      <c r="X45" s="124">
        <f t="shared" si="2"/>
        <v>44773.1</v>
      </c>
      <c r="Y45" s="18"/>
    </row>
    <row r="46" spans="3:25" ht="14.25" customHeight="1">
      <c r="C46" s="90"/>
      <c r="D46" s="90"/>
      <c r="E46" s="173" t="s">
        <v>52</v>
      </c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99"/>
      <c r="U46" s="77">
        <v>1000</v>
      </c>
      <c r="V46" s="44">
        <v>447731</v>
      </c>
      <c r="W46" s="44">
        <v>447731</v>
      </c>
      <c r="X46" s="124">
        <f t="shared" si="2"/>
        <v>44773.1</v>
      </c>
      <c r="Y46" s="18"/>
    </row>
    <row r="47" spans="3:25" ht="14.25" customHeight="1">
      <c r="C47" s="90"/>
      <c r="D47" s="173" t="s">
        <v>53</v>
      </c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99"/>
      <c r="U47" s="77">
        <f>SUM(U48:U49)</f>
        <v>2000</v>
      </c>
      <c r="V47" s="44">
        <f>SUM(V48:V49)</f>
        <v>8216</v>
      </c>
      <c r="W47" s="44">
        <f>SUM(W48:W49)</f>
        <v>8216</v>
      </c>
      <c r="X47" s="124">
        <f t="shared" si="2"/>
        <v>410.79999999999995</v>
      </c>
      <c r="Y47" s="18"/>
    </row>
    <row r="48" spans="3:25" ht="14.25" customHeight="1">
      <c r="C48" s="90"/>
      <c r="D48" s="90"/>
      <c r="E48" s="173" t="s">
        <v>109</v>
      </c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99"/>
      <c r="U48" s="77">
        <v>1000</v>
      </c>
      <c r="V48" s="44">
        <v>86</v>
      </c>
      <c r="W48" s="44">
        <v>86</v>
      </c>
      <c r="X48" s="124">
        <f t="shared" si="2"/>
        <v>8.6</v>
      </c>
      <c r="Y48" s="18"/>
    </row>
    <row r="49" spans="3:25" ht="14.25" customHeight="1">
      <c r="C49" s="90"/>
      <c r="D49" s="90"/>
      <c r="E49" s="173" t="s">
        <v>59</v>
      </c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99"/>
      <c r="U49" s="77">
        <v>1000</v>
      </c>
      <c r="V49" s="44">
        <v>8130</v>
      </c>
      <c r="W49" s="44">
        <v>8130</v>
      </c>
      <c r="X49" s="124">
        <f t="shared" si="2"/>
        <v>813.0000000000001</v>
      </c>
      <c r="Y49" s="18"/>
    </row>
    <row r="50" spans="3:25" ht="14.25" customHeight="1"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98"/>
      <c r="U50" s="126"/>
      <c r="V50" s="28"/>
      <c r="W50" s="31"/>
      <c r="X50" s="31"/>
      <c r="Y50" s="18"/>
    </row>
    <row r="51" spans="3:25" ht="10.5" customHeight="1"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9"/>
      <c r="U51" s="17"/>
      <c r="V51" s="17"/>
      <c r="W51" s="18"/>
      <c r="X51" s="18"/>
      <c r="Y51" s="18"/>
    </row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</sheetData>
  <mergeCells count="38">
    <mergeCell ref="E48:S48"/>
    <mergeCell ref="E49:S49"/>
    <mergeCell ref="D43:S43"/>
    <mergeCell ref="E44:S44"/>
    <mergeCell ref="D45:S45"/>
    <mergeCell ref="E46:S46"/>
    <mergeCell ref="D38:S38"/>
    <mergeCell ref="E39:S39"/>
    <mergeCell ref="C42:S42"/>
    <mergeCell ref="D47:S47"/>
    <mergeCell ref="D34:S34"/>
    <mergeCell ref="E35:S35"/>
    <mergeCell ref="D36:S36"/>
    <mergeCell ref="E37:S37"/>
    <mergeCell ref="E28:S28"/>
    <mergeCell ref="C31:S31"/>
    <mergeCell ref="D32:S32"/>
    <mergeCell ref="E33:S33"/>
    <mergeCell ref="E22:S22"/>
    <mergeCell ref="E23:S23"/>
    <mergeCell ref="C26:S26"/>
    <mergeCell ref="D27:S27"/>
    <mergeCell ref="D18:S18"/>
    <mergeCell ref="E19:S19"/>
    <mergeCell ref="D20:S20"/>
    <mergeCell ref="E21:S21"/>
    <mergeCell ref="D14:S14"/>
    <mergeCell ref="E15:S15"/>
    <mergeCell ref="D16:S16"/>
    <mergeCell ref="E17:S17"/>
    <mergeCell ref="D10:S10"/>
    <mergeCell ref="E11:S11"/>
    <mergeCell ref="D12:S12"/>
    <mergeCell ref="E13:S13"/>
    <mergeCell ref="B3:X3"/>
    <mergeCell ref="B5:T6"/>
    <mergeCell ref="U5:X5"/>
    <mergeCell ref="C9:S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A71"/>
  <sheetViews>
    <sheetView zoomScale="140" zoomScaleNormal="140" workbookViewId="0" topLeftCell="P16">
      <selection activeCell="W58" sqref="W58"/>
    </sheetView>
  </sheetViews>
  <sheetFormatPr defaultColWidth="9.00390625" defaultRowHeight="13.5"/>
  <cols>
    <col min="1" max="1" width="1.25" style="93" customWidth="1"/>
    <col min="2" max="20" width="1.625" style="93" customWidth="1"/>
    <col min="21" max="25" width="13.625" style="93" customWidth="1"/>
    <col min="26" max="26" width="1.625" style="93" customWidth="1"/>
    <col min="27" max="16384" width="9.00390625" style="93" customWidth="1"/>
  </cols>
  <sheetData>
    <row r="1" spans="25:26" ht="10.5" customHeight="1">
      <c r="Y1" s="94"/>
      <c r="Z1" s="156" t="s">
        <v>350</v>
      </c>
    </row>
    <row r="2" ht="10.5" customHeight="1"/>
    <row r="3" spans="2:27" s="97" customFormat="1" ht="18" customHeight="1">
      <c r="B3" s="176" t="s">
        <v>299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96"/>
      <c r="AA3" s="96"/>
    </row>
    <row r="4" spans="2:26" ht="12.75" customHeight="1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</row>
    <row r="5" spans="2:26" ht="18" customHeight="1">
      <c r="B5" s="191" t="s">
        <v>255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 t="s">
        <v>257</v>
      </c>
      <c r="V5" s="168"/>
      <c r="W5" s="168"/>
      <c r="X5" s="168"/>
      <c r="Y5" s="171"/>
      <c r="Z5" s="99"/>
    </row>
    <row r="6" spans="2:26" ht="18" customHeight="1">
      <c r="B6" s="16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95" t="s">
        <v>273</v>
      </c>
      <c r="V6" s="95" t="s">
        <v>274</v>
      </c>
      <c r="W6" s="95" t="s">
        <v>275</v>
      </c>
      <c r="X6" s="95" t="s">
        <v>276</v>
      </c>
      <c r="Y6" s="100" t="s">
        <v>277</v>
      </c>
      <c r="Z6" s="90"/>
    </row>
    <row r="7" spans="2:26" ht="11.25" customHeight="1">
      <c r="B7" s="99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9"/>
      <c r="U7" s="146" t="s">
        <v>288</v>
      </c>
      <c r="V7" s="101" t="s">
        <v>345</v>
      </c>
      <c r="W7" s="101" t="s">
        <v>345</v>
      </c>
      <c r="X7" s="101" t="s">
        <v>345</v>
      </c>
      <c r="Y7" s="101" t="s">
        <v>344</v>
      </c>
      <c r="Z7" s="102"/>
    </row>
    <row r="8" spans="2:26" ht="11.25" customHeight="1"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103"/>
      <c r="V8" s="99"/>
      <c r="W8" s="99"/>
      <c r="X8" s="99"/>
      <c r="Y8" s="99"/>
      <c r="Z8" s="99"/>
    </row>
    <row r="9" spans="2:26" s="110" customFormat="1" ht="11.25" customHeight="1">
      <c r="B9" s="104"/>
      <c r="C9" s="172" t="s">
        <v>103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04"/>
      <c r="U9" s="105">
        <f>SUM(U10,U12,U19,U21,U23,U25,U27,U30)</f>
        <v>54911765000</v>
      </c>
      <c r="V9" s="106">
        <f>SUM(V10,V12,V19,V21,V23,V25,V27,V30)</f>
        <v>53493054801</v>
      </c>
      <c r="W9" s="106">
        <v>0</v>
      </c>
      <c r="X9" s="107">
        <f>U9-V9-W9</f>
        <v>1418710199</v>
      </c>
      <c r="Y9" s="108">
        <f>V9/U9*100</f>
        <v>97.4163820831474</v>
      </c>
      <c r="Z9" s="109"/>
    </row>
    <row r="10" spans="2:26" ht="11.25" customHeight="1">
      <c r="B10" s="99"/>
      <c r="C10" s="90"/>
      <c r="D10" s="173" t="s">
        <v>62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99"/>
      <c r="U10" s="111">
        <v>878973000</v>
      </c>
      <c r="V10" s="112">
        <v>867093331</v>
      </c>
      <c r="W10" s="112">
        <v>0</v>
      </c>
      <c r="X10" s="112">
        <f aca="true" t="shared" si="0" ref="X10:X31">U10-V10-W10</f>
        <v>11879669</v>
      </c>
      <c r="Y10" s="113">
        <f aca="true" t="shared" si="1" ref="Y10:Y31">V10/U10*100</f>
        <v>98.64846030537912</v>
      </c>
      <c r="Z10" s="114"/>
    </row>
    <row r="11" spans="2:26" ht="11.25" customHeight="1">
      <c r="B11" s="99"/>
      <c r="C11" s="90"/>
      <c r="D11" s="90"/>
      <c r="E11" s="173" t="s">
        <v>63</v>
      </c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99"/>
      <c r="U11" s="111">
        <v>878973000</v>
      </c>
      <c r="V11" s="112">
        <v>867093331</v>
      </c>
      <c r="W11" s="112">
        <v>0</v>
      </c>
      <c r="X11" s="112">
        <f t="shared" si="0"/>
        <v>11879669</v>
      </c>
      <c r="Y11" s="113">
        <f t="shared" si="1"/>
        <v>98.64846030537912</v>
      </c>
      <c r="Z11" s="114"/>
    </row>
    <row r="12" spans="2:26" ht="11.25" customHeight="1">
      <c r="B12" s="99"/>
      <c r="C12" s="90"/>
      <c r="D12" s="173" t="s">
        <v>126</v>
      </c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99"/>
      <c r="U12" s="111">
        <f>SUM(U13:U18)</f>
        <v>33280297000</v>
      </c>
      <c r="V12" s="112">
        <f>SUM(V13:V18)</f>
        <v>32429087954</v>
      </c>
      <c r="W12" s="112">
        <v>0</v>
      </c>
      <c r="X12" s="112">
        <f t="shared" si="0"/>
        <v>851209046</v>
      </c>
      <c r="Y12" s="113">
        <f t="shared" si="1"/>
        <v>97.44230333641553</v>
      </c>
      <c r="Z12" s="114"/>
    </row>
    <row r="13" spans="2:26" ht="11.25" customHeight="1">
      <c r="B13" s="99"/>
      <c r="C13" s="90"/>
      <c r="D13" s="90"/>
      <c r="E13" s="173" t="s">
        <v>127</v>
      </c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99"/>
      <c r="U13" s="111">
        <v>29853939000</v>
      </c>
      <c r="V13" s="112">
        <v>29059310443</v>
      </c>
      <c r="W13" s="112">
        <v>0</v>
      </c>
      <c r="X13" s="112">
        <f t="shared" si="0"/>
        <v>794628557</v>
      </c>
      <c r="Y13" s="113">
        <f t="shared" si="1"/>
        <v>97.33827902240974</v>
      </c>
      <c r="Z13" s="99"/>
    </row>
    <row r="14" spans="2:26" ht="11.25" customHeight="1">
      <c r="B14" s="99"/>
      <c r="C14" s="90"/>
      <c r="D14" s="90"/>
      <c r="E14" s="173" t="s">
        <v>128</v>
      </c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99"/>
      <c r="U14" s="111">
        <v>2741585000</v>
      </c>
      <c r="V14" s="112">
        <v>2687926591</v>
      </c>
      <c r="W14" s="112">
        <v>0</v>
      </c>
      <c r="X14" s="112">
        <f t="shared" si="0"/>
        <v>53658409</v>
      </c>
      <c r="Y14" s="113">
        <f t="shared" si="1"/>
        <v>98.04279608328758</v>
      </c>
      <c r="Z14" s="99"/>
    </row>
    <row r="15" spans="2:26" ht="11.25" customHeight="1">
      <c r="B15" s="99"/>
      <c r="C15" s="90"/>
      <c r="D15" s="90"/>
      <c r="E15" s="173" t="s">
        <v>129</v>
      </c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99"/>
      <c r="U15" s="111">
        <v>560000</v>
      </c>
      <c r="V15" s="112">
        <v>202524</v>
      </c>
      <c r="W15" s="112">
        <v>0</v>
      </c>
      <c r="X15" s="112">
        <f t="shared" si="0"/>
        <v>357476</v>
      </c>
      <c r="Y15" s="113">
        <f t="shared" si="1"/>
        <v>36.165000000000006</v>
      </c>
      <c r="Z15" s="99"/>
    </row>
    <row r="16" spans="2:26" ht="11.25" customHeight="1">
      <c r="B16" s="99"/>
      <c r="C16" s="90"/>
      <c r="D16" s="90"/>
      <c r="E16" s="173" t="s">
        <v>130</v>
      </c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99"/>
      <c r="U16" s="111">
        <v>462000000</v>
      </c>
      <c r="V16" s="112">
        <v>460600000</v>
      </c>
      <c r="W16" s="112">
        <v>0</v>
      </c>
      <c r="X16" s="112">
        <f t="shared" si="0"/>
        <v>1400000</v>
      </c>
      <c r="Y16" s="113">
        <f t="shared" si="1"/>
        <v>99.69696969696969</v>
      </c>
      <c r="Z16" s="99"/>
    </row>
    <row r="17" spans="2:26" ht="11.25" customHeight="1">
      <c r="B17" s="99"/>
      <c r="C17" s="90"/>
      <c r="D17" s="90"/>
      <c r="E17" s="173" t="s">
        <v>131</v>
      </c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99"/>
      <c r="U17" s="111">
        <v>188230000</v>
      </c>
      <c r="V17" s="112">
        <v>188230000</v>
      </c>
      <c r="W17" s="112">
        <v>0</v>
      </c>
      <c r="X17" s="112">
        <f t="shared" si="0"/>
        <v>0</v>
      </c>
      <c r="Y17" s="113">
        <f t="shared" si="1"/>
        <v>100</v>
      </c>
      <c r="Z17" s="99"/>
    </row>
    <row r="18" spans="2:26" ht="11.25" customHeight="1">
      <c r="B18" s="99"/>
      <c r="C18" s="90"/>
      <c r="D18" s="90"/>
      <c r="E18" s="173" t="s">
        <v>132</v>
      </c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99"/>
      <c r="U18" s="111">
        <v>33983000</v>
      </c>
      <c r="V18" s="112">
        <v>32818396</v>
      </c>
      <c r="W18" s="112">
        <v>0</v>
      </c>
      <c r="X18" s="112">
        <f t="shared" si="0"/>
        <v>1164604</v>
      </c>
      <c r="Y18" s="113">
        <f t="shared" si="1"/>
        <v>96.57298060795102</v>
      </c>
      <c r="Z18" s="99"/>
    </row>
    <row r="19" spans="2:26" ht="11.25" customHeight="1">
      <c r="B19" s="99"/>
      <c r="C19" s="90"/>
      <c r="D19" s="173" t="s">
        <v>133</v>
      </c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99"/>
      <c r="U19" s="111">
        <v>16211462000</v>
      </c>
      <c r="V19" s="112">
        <v>16211461461</v>
      </c>
      <c r="W19" s="112">
        <v>0</v>
      </c>
      <c r="X19" s="112">
        <f t="shared" si="0"/>
        <v>539</v>
      </c>
      <c r="Y19" s="113">
        <f t="shared" si="1"/>
        <v>99.99999667519191</v>
      </c>
      <c r="Z19" s="99"/>
    </row>
    <row r="20" spans="2:26" ht="11.25" customHeight="1">
      <c r="B20" s="99"/>
      <c r="C20" s="90"/>
      <c r="D20" s="90"/>
      <c r="E20" s="173" t="s">
        <v>133</v>
      </c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99"/>
      <c r="U20" s="111">
        <v>16211462000</v>
      </c>
      <c r="V20" s="112">
        <v>16211461461</v>
      </c>
      <c r="W20" s="112">
        <v>0</v>
      </c>
      <c r="X20" s="112">
        <f t="shared" si="0"/>
        <v>539</v>
      </c>
      <c r="Y20" s="113">
        <f t="shared" si="1"/>
        <v>99.99999667519191</v>
      </c>
      <c r="Z20" s="99"/>
    </row>
    <row r="21" spans="2:26" ht="11.25" customHeight="1">
      <c r="B21" s="99"/>
      <c r="C21" s="90"/>
      <c r="D21" s="173" t="s">
        <v>134</v>
      </c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99"/>
      <c r="U21" s="111">
        <v>2724859000</v>
      </c>
      <c r="V21" s="112">
        <v>2724858012</v>
      </c>
      <c r="W21" s="112">
        <v>0</v>
      </c>
      <c r="X21" s="112">
        <f t="shared" si="0"/>
        <v>988</v>
      </c>
      <c r="Y21" s="113">
        <f t="shared" si="1"/>
        <v>99.99996374124312</v>
      </c>
      <c r="Z21" s="99"/>
    </row>
    <row r="22" spans="2:26" ht="11.25" customHeight="1">
      <c r="B22" s="99"/>
      <c r="C22" s="90"/>
      <c r="D22" s="90"/>
      <c r="E22" s="173" t="s">
        <v>135</v>
      </c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99"/>
      <c r="U22" s="111">
        <v>2724859000</v>
      </c>
      <c r="V22" s="112">
        <v>2724858012</v>
      </c>
      <c r="W22" s="112">
        <v>0</v>
      </c>
      <c r="X22" s="112">
        <f t="shared" si="0"/>
        <v>988</v>
      </c>
      <c r="Y22" s="113">
        <f t="shared" si="1"/>
        <v>99.99996374124312</v>
      </c>
      <c r="Z22" s="99"/>
    </row>
    <row r="23" spans="2:26" ht="11.25" customHeight="1">
      <c r="B23" s="99"/>
      <c r="C23" s="90"/>
      <c r="D23" s="173" t="s">
        <v>136</v>
      </c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99"/>
      <c r="U23" s="111">
        <v>1180822000</v>
      </c>
      <c r="V23" s="112">
        <v>1142327878</v>
      </c>
      <c r="W23" s="112">
        <v>0</v>
      </c>
      <c r="X23" s="112">
        <f t="shared" si="0"/>
        <v>38494122</v>
      </c>
      <c r="Y23" s="113">
        <f t="shared" si="1"/>
        <v>96.74005718050645</v>
      </c>
      <c r="Z23" s="99"/>
    </row>
    <row r="24" spans="2:26" ht="11.25" customHeight="1">
      <c r="B24" s="99"/>
      <c r="C24" s="90"/>
      <c r="D24" s="90"/>
      <c r="E24" s="173" t="s">
        <v>137</v>
      </c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99"/>
      <c r="U24" s="111">
        <v>1180822000</v>
      </c>
      <c r="V24" s="112">
        <v>1142327878</v>
      </c>
      <c r="W24" s="112">
        <v>0</v>
      </c>
      <c r="X24" s="112">
        <f t="shared" si="0"/>
        <v>38494122</v>
      </c>
      <c r="Y24" s="113">
        <f t="shared" si="1"/>
        <v>96.74005718050645</v>
      </c>
      <c r="Z24" s="114"/>
    </row>
    <row r="25" spans="2:26" ht="11.25" customHeight="1">
      <c r="B25" s="99"/>
      <c r="C25" s="90"/>
      <c r="D25" s="173" t="s">
        <v>138</v>
      </c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99"/>
      <c r="U25" s="111">
        <v>14330000</v>
      </c>
      <c r="V25" s="112">
        <v>12819130</v>
      </c>
      <c r="W25" s="112">
        <v>0</v>
      </c>
      <c r="X25" s="112">
        <f t="shared" si="0"/>
        <v>1510870</v>
      </c>
      <c r="Y25" s="113">
        <f t="shared" si="1"/>
        <v>89.4565945568737</v>
      </c>
      <c r="Z25" s="114"/>
    </row>
    <row r="26" spans="2:26" ht="11.25" customHeight="1">
      <c r="B26" s="99"/>
      <c r="C26" s="90"/>
      <c r="D26" s="90"/>
      <c r="E26" s="173" t="s">
        <v>138</v>
      </c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99"/>
      <c r="U26" s="111">
        <v>14330000</v>
      </c>
      <c r="V26" s="112">
        <v>12819130</v>
      </c>
      <c r="W26" s="112">
        <v>0</v>
      </c>
      <c r="X26" s="112">
        <f t="shared" si="0"/>
        <v>1510870</v>
      </c>
      <c r="Y26" s="113">
        <f t="shared" si="1"/>
        <v>89.4565945568737</v>
      </c>
      <c r="Z26" s="114"/>
    </row>
    <row r="27" spans="2:26" ht="11.25" customHeight="1">
      <c r="B27" s="99"/>
      <c r="C27" s="90"/>
      <c r="D27" s="173" t="s">
        <v>98</v>
      </c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99"/>
      <c r="U27" s="111">
        <f>SUM(U28:U29)</f>
        <v>110258000</v>
      </c>
      <c r="V27" s="112">
        <f>SUM(V28:V29)</f>
        <v>105407035</v>
      </c>
      <c r="W27" s="112">
        <v>0</v>
      </c>
      <c r="X27" s="112">
        <f t="shared" si="0"/>
        <v>4850965</v>
      </c>
      <c r="Y27" s="113">
        <f t="shared" si="1"/>
        <v>95.60035099493915</v>
      </c>
      <c r="Z27" s="114"/>
    </row>
    <row r="28" spans="2:26" ht="11.25" customHeight="1">
      <c r="B28" s="99"/>
      <c r="C28" s="90"/>
      <c r="D28" s="90"/>
      <c r="E28" s="173" t="s">
        <v>139</v>
      </c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99"/>
      <c r="U28" s="111">
        <v>110257000</v>
      </c>
      <c r="V28" s="112">
        <v>105407035</v>
      </c>
      <c r="W28" s="112">
        <v>0</v>
      </c>
      <c r="X28" s="112">
        <f t="shared" si="0"/>
        <v>4849965</v>
      </c>
      <c r="Y28" s="113">
        <f t="shared" si="1"/>
        <v>95.60121806325222</v>
      </c>
      <c r="Z28" s="114"/>
    </row>
    <row r="29" spans="2:26" ht="11.25" customHeight="1">
      <c r="B29" s="99"/>
      <c r="C29" s="90"/>
      <c r="D29" s="90"/>
      <c r="E29" s="173" t="s">
        <v>97</v>
      </c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99"/>
      <c r="U29" s="111">
        <v>1000</v>
      </c>
      <c r="V29" s="112">
        <v>0</v>
      </c>
      <c r="W29" s="112">
        <v>0</v>
      </c>
      <c r="X29" s="112">
        <f t="shared" si="0"/>
        <v>1000</v>
      </c>
      <c r="Y29" s="113">
        <f t="shared" si="1"/>
        <v>0</v>
      </c>
      <c r="Z29" s="114"/>
    </row>
    <row r="30" spans="2:26" ht="11.25" customHeight="1">
      <c r="B30" s="99"/>
      <c r="C30" s="90"/>
      <c r="D30" s="173" t="s">
        <v>102</v>
      </c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99"/>
      <c r="U30" s="111">
        <v>510764000</v>
      </c>
      <c r="V30" s="112">
        <v>0</v>
      </c>
      <c r="W30" s="112">
        <v>0</v>
      </c>
      <c r="X30" s="112">
        <f t="shared" si="0"/>
        <v>510764000</v>
      </c>
      <c r="Y30" s="113">
        <f t="shared" si="1"/>
        <v>0</v>
      </c>
      <c r="Z30" s="114"/>
    </row>
    <row r="31" spans="2:26" ht="11.25" customHeight="1">
      <c r="B31" s="99"/>
      <c r="C31" s="90"/>
      <c r="D31" s="90"/>
      <c r="E31" s="173" t="s">
        <v>102</v>
      </c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99"/>
      <c r="U31" s="111">
        <v>510764000</v>
      </c>
      <c r="V31" s="112">
        <v>0</v>
      </c>
      <c r="W31" s="112">
        <v>0</v>
      </c>
      <c r="X31" s="112">
        <f t="shared" si="0"/>
        <v>510764000</v>
      </c>
      <c r="Y31" s="113">
        <f t="shared" si="1"/>
        <v>0</v>
      </c>
      <c r="Z31" s="114"/>
    </row>
    <row r="32" spans="2:26" ht="11.25" customHeight="1">
      <c r="B32" s="9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9"/>
      <c r="U32" s="111"/>
      <c r="V32" s="112"/>
      <c r="W32" s="112"/>
      <c r="X32" s="112"/>
      <c r="Y32" s="115"/>
      <c r="Z32" s="114"/>
    </row>
    <row r="33" spans="2:26" ht="11.25" customHeight="1">
      <c r="B33" s="9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9"/>
      <c r="U33" s="111"/>
      <c r="V33" s="112"/>
      <c r="W33" s="112"/>
      <c r="X33" s="112"/>
      <c r="Y33" s="116"/>
      <c r="Z33" s="102"/>
    </row>
    <row r="34" spans="2:26" s="110" customFormat="1" ht="11.25" customHeight="1">
      <c r="B34" s="104"/>
      <c r="C34" s="172" t="s">
        <v>110</v>
      </c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04"/>
      <c r="U34" s="105">
        <f>SUM(U35,U37,U39,U41)</f>
        <v>23249158000</v>
      </c>
      <c r="V34" s="106">
        <f>SUM(V35,V37,V39,V41)</f>
        <v>22207383918</v>
      </c>
      <c r="W34" s="112">
        <v>0</v>
      </c>
      <c r="X34" s="106">
        <f>U34-V34-W34</f>
        <v>1041774082</v>
      </c>
      <c r="Y34" s="108">
        <f aca="true" t="shared" si="2" ref="Y34:Y43">V34/U34*100</f>
        <v>95.5190889837817</v>
      </c>
      <c r="Z34" s="109"/>
    </row>
    <row r="35" spans="2:26" ht="11.25" customHeight="1">
      <c r="B35" s="99"/>
      <c r="C35" s="90"/>
      <c r="D35" s="173" t="s">
        <v>126</v>
      </c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99"/>
      <c r="U35" s="111">
        <v>22858859000</v>
      </c>
      <c r="V35" s="112">
        <v>21817578774</v>
      </c>
      <c r="W35" s="112">
        <v>0</v>
      </c>
      <c r="X35" s="112">
        <f>U35-V35-W35</f>
        <v>1041280226</v>
      </c>
      <c r="Y35" s="113">
        <f t="shared" si="2"/>
        <v>95.44474102578786</v>
      </c>
      <c r="Z35" s="114"/>
    </row>
    <row r="36" spans="2:26" ht="11.25" customHeight="1">
      <c r="B36" s="99"/>
      <c r="C36" s="90"/>
      <c r="D36" s="90"/>
      <c r="E36" s="173" t="s">
        <v>126</v>
      </c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99"/>
      <c r="U36" s="111">
        <v>22858859000</v>
      </c>
      <c r="V36" s="112">
        <v>21817578774</v>
      </c>
      <c r="W36" s="112">
        <v>0</v>
      </c>
      <c r="X36" s="112">
        <f>U36-V36-W36</f>
        <v>1041280226</v>
      </c>
      <c r="Y36" s="113">
        <f t="shared" si="2"/>
        <v>95.44474102578786</v>
      </c>
      <c r="Z36" s="114"/>
    </row>
    <row r="37" spans="2:26" ht="11.25" customHeight="1">
      <c r="B37" s="99"/>
      <c r="C37" s="90"/>
      <c r="D37" s="173" t="s">
        <v>140</v>
      </c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99"/>
      <c r="U37" s="111">
        <v>25518000</v>
      </c>
      <c r="V37" s="112">
        <v>25209012</v>
      </c>
      <c r="W37" s="112">
        <v>0</v>
      </c>
      <c r="X37" s="112">
        <f>U37-V37-W37</f>
        <v>308988</v>
      </c>
      <c r="Y37" s="113">
        <f t="shared" si="2"/>
        <v>98.78913707970844</v>
      </c>
      <c r="Z37" s="114"/>
    </row>
    <row r="38" spans="2:26" ht="11.25" customHeight="1">
      <c r="B38" s="99"/>
      <c r="C38" s="90"/>
      <c r="D38" s="90"/>
      <c r="E38" s="173" t="s">
        <v>140</v>
      </c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99"/>
      <c r="U38" s="111">
        <v>25518000</v>
      </c>
      <c r="V38" s="112">
        <v>25209012</v>
      </c>
      <c r="W38" s="112">
        <v>0</v>
      </c>
      <c r="X38" s="112">
        <f>U38-V38-W38</f>
        <v>308988</v>
      </c>
      <c r="Y38" s="113">
        <f t="shared" si="2"/>
        <v>98.78913707970844</v>
      </c>
      <c r="Z38" s="114"/>
    </row>
    <row r="39" spans="2:26" ht="11.25" customHeight="1">
      <c r="B39" s="99"/>
      <c r="C39" s="90"/>
      <c r="D39" s="173" t="s">
        <v>141</v>
      </c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99"/>
      <c r="U39" s="111">
        <v>258349000</v>
      </c>
      <c r="V39" s="112">
        <v>258349000</v>
      </c>
      <c r="W39" s="112">
        <v>0</v>
      </c>
      <c r="X39" s="112">
        <v>0</v>
      </c>
      <c r="Y39" s="113">
        <f t="shared" si="2"/>
        <v>100</v>
      </c>
      <c r="Z39" s="114"/>
    </row>
    <row r="40" spans="2:26" ht="11.25" customHeight="1">
      <c r="B40" s="99"/>
      <c r="C40" s="90"/>
      <c r="D40" s="90"/>
      <c r="E40" s="173" t="s">
        <v>141</v>
      </c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99"/>
      <c r="U40" s="111">
        <v>258349000</v>
      </c>
      <c r="V40" s="112">
        <v>258349000</v>
      </c>
      <c r="W40" s="112">
        <v>0</v>
      </c>
      <c r="X40" s="112">
        <v>0</v>
      </c>
      <c r="Y40" s="113">
        <f t="shared" si="2"/>
        <v>100</v>
      </c>
      <c r="Z40" s="114"/>
    </row>
    <row r="41" spans="2:26" ht="11.25" customHeight="1">
      <c r="B41" s="99"/>
      <c r="C41" s="90"/>
      <c r="D41" s="173" t="s">
        <v>142</v>
      </c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99"/>
      <c r="U41" s="111">
        <f>SUM(U42:U43)</f>
        <v>106432000</v>
      </c>
      <c r="V41" s="112">
        <f>SUM(V42:V43)</f>
        <v>106247132</v>
      </c>
      <c r="W41" s="112">
        <v>0</v>
      </c>
      <c r="X41" s="112">
        <f>U41-V41-W41</f>
        <v>184868</v>
      </c>
      <c r="Y41" s="113">
        <f t="shared" si="2"/>
        <v>99.82630411906193</v>
      </c>
      <c r="Z41" s="114"/>
    </row>
    <row r="42" spans="2:26" ht="11.25" customHeight="1">
      <c r="B42" s="99"/>
      <c r="C42" s="90"/>
      <c r="D42" s="90"/>
      <c r="E42" s="173" t="s">
        <v>143</v>
      </c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99"/>
      <c r="U42" s="111">
        <v>106426000</v>
      </c>
      <c r="V42" s="112">
        <v>106247132</v>
      </c>
      <c r="W42" s="112">
        <v>0</v>
      </c>
      <c r="X42" s="112">
        <f>U42-V42-W42</f>
        <v>178868</v>
      </c>
      <c r="Y42" s="113">
        <f t="shared" si="2"/>
        <v>99.83193204668032</v>
      </c>
      <c r="Z42" s="114"/>
    </row>
    <row r="43" spans="2:26" ht="11.25" customHeight="1">
      <c r="B43" s="99"/>
      <c r="C43" s="90"/>
      <c r="D43" s="90"/>
      <c r="E43" s="173" t="s">
        <v>144</v>
      </c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99"/>
      <c r="U43" s="111">
        <v>6000</v>
      </c>
      <c r="V43" s="112">
        <v>0</v>
      </c>
      <c r="W43" s="112">
        <v>0</v>
      </c>
      <c r="X43" s="112">
        <f>U43-V43-W43</f>
        <v>6000</v>
      </c>
      <c r="Y43" s="113">
        <f t="shared" si="2"/>
        <v>0</v>
      </c>
      <c r="Z43" s="114"/>
    </row>
    <row r="44" spans="2:26" ht="11.25" customHeight="1">
      <c r="B44" s="99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9"/>
      <c r="U44" s="111"/>
      <c r="V44" s="112"/>
      <c r="W44" s="112"/>
      <c r="X44" s="112"/>
      <c r="Y44" s="115"/>
      <c r="Z44" s="114"/>
    </row>
    <row r="45" spans="2:26" ht="11.25" customHeight="1">
      <c r="B45" s="99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9"/>
      <c r="U45" s="111"/>
      <c r="V45" s="112"/>
      <c r="W45" s="112"/>
      <c r="X45" s="112"/>
      <c r="Y45" s="116"/>
      <c r="Z45" s="114"/>
    </row>
    <row r="46" spans="2:26" s="110" customFormat="1" ht="11.25" customHeight="1">
      <c r="B46" s="104"/>
      <c r="C46" s="172" t="s">
        <v>118</v>
      </c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04"/>
      <c r="U46" s="105">
        <f>SUM(U47,U49)</f>
        <v>46908352000</v>
      </c>
      <c r="V46" s="106">
        <f>SUM(V47,V49)</f>
        <v>45796804507</v>
      </c>
      <c r="W46" s="112">
        <v>0</v>
      </c>
      <c r="X46" s="106">
        <f aca="true" t="shared" si="3" ref="X46:X51">U46-V46-W46</f>
        <v>1111547493</v>
      </c>
      <c r="Y46" s="108">
        <f aca="true" t="shared" si="4" ref="Y46:Y51">V46/U46*100</f>
        <v>97.63038468501303</v>
      </c>
      <c r="Z46" s="109"/>
    </row>
    <row r="47" spans="2:26" ht="11.25" customHeight="1">
      <c r="B47" s="99"/>
      <c r="C47" s="90"/>
      <c r="D47" s="173" t="s">
        <v>145</v>
      </c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99"/>
      <c r="U47" s="111">
        <v>46644766000</v>
      </c>
      <c r="V47" s="112">
        <v>45533385947</v>
      </c>
      <c r="W47" s="112">
        <v>0</v>
      </c>
      <c r="X47" s="112">
        <f t="shared" si="3"/>
        <v>1111380053</v>
      </c>
      <c r="Y47" s="113">
        <f t="shared" si="4"/>
        <v>97.61735313882805</v>
      </c>
      <c r="Z47" s="114"/>
    </row>
    <row r="48" spans="2:26" ht="11.25" customHeight="1">
      <c r="B48" s="99"/>
      <c r="C48" s="90"/>
      <c r="D48" s="90"/>
      <c r="E48" s="173" t="s">
        <v>145</v>
      </c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99"/>
      <c r="U48" s="111">
        <v>46644766000</v>
      </c>
      <c r="V48" s="112">
        <v>45533385947</v>
      </c>
      <c r="W48" s="112">
        <v>0</v>
      </c>
      <c r="X48" s="112">
        <f t="shared" si="3"/>
        <v>1111380053</v>
      </c>
      <c r="Y48" s="113">
        <f t="shared" si="4"/>
        <v>97.61735313882805</v>
      </c>
      <c r="Z48" s="114"/>
    </row>
    <row r="49" spans="2:26" ht="11.25" customHeight="1">
      <c r="B49" s="99"/>
      <c r="C49" s="90"/>
      <c r="D49" s="173" t="s">
        <v>142</v>
      </c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99"/>
      <c r="U49" s="111">
        <f>SUM(U50:U51)</f>
        <v>263586000</v>
      </c>
      <c r="V49" s="112">
        <f>SUM(V50:V51)</f>
        <v>263418560</v>
      </c>
      <c r="W49" s="112">
        <v>0</v>
      </c>
      <c r="X49" s="112">
        <f t="shared" si="3"/>
        <v>167440</v>
      </c>
      <c r="Y49" s="113">
        <f t="shared" si="4"/>
        <v>99.93647614061445</v>
      </c>
      <c r="Z49" s="114"/>
    </row>
    <row r="50" spans="2:26" ht="11.25" customHeight="1">
      <c r="B50" s="99"/>
      <c r="C50" s="90"/>
      <c r="D50" s="90"/>
      <c r="E50" s="173" t="s">
        <v>146</v>
      </c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99"/>
      <c r="U50" s="111">
        <v>263388000</v>
      </c>
      <c r="V50" s="112">
        <v>263387750</v>
      </c>
      <c r="W50" s="112">
        <v>0</v>
      </c>
      <c r="X50" s="112">
        <f t="shared" si="3"/>
        <v>250</v>
      </c>
      <c r="Y50" s="113">
        <f t="shared" si="4"/>
        <v>99.99990508299544</v>
      </c>
      <c r="Z50" s="114"/>
    </row>
    <row r="51" spans="2:26" ht="11.25" customHeight="1">
      <c r="B51" s="99"/>
      <c r="C51" s="90"/>
      <c r="D51" s="90"/>
      <c r="E51" s="173" t="s">
        <v>147</v>
      </c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99"/>
      <c r="U51" s="111">
        <v>198000</v>
      </c>
      <c r="V51" s="112">
        <v>30810</v>
      </c>
      <c r="W51" s="112">
        <v>0</v>
      </c>
      <c r="X51" s="112">
        <f t="shared" si="3"/>
        <v>167190</v>
      </c>
      <c r="Y51" s="113">
        <f t="shared" si="4"/>
        <v>15.56060606060606</v>
      </c>
      <c r="Z51" s="114"/>
    </row>
    <row r="52" spans="2:26" ht="11.25" customHeight="1">
      <c r="B52" s="99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9"/>
      <c r="U52" s="111"/>
      <c r="V52" s="112"/>
      <c r="W52" s="112"/>
      <c r="X52" s="112"/>
      <c r="Y52" s="115"/>
      <c r="Z52" s="114"/>
    </row>
    <row r="53" spans="2:26" ht="11.25" customHeight="1">
      <c r="B53" s="99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9"/>
      <c r="U53" s="111"/>
      <c r="V53" s="112"/>
      <c r="W53" s="112"/>
      <c r="X53" s="112"/>
      <c r="Y53" s="116"/>
      <c r="Z53" s="102"/>
    </row>
    <row r="54" spans="2:26" s="110" customFormat="1" ht="11.25" customHeight="1">
      <c r="B54" s="104"/>
      <c r="C54" s="172" t="s">
        <v>3</v>
      </c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04"/>
      <c r="U54" s="105">
        <f>SUM(U55)</f>
        <v>29500000</v>
      </c>
      <c r="V54" s="106">
        <f>SUM(V55)</f>
        <v>29500000</v>
      </c>
      <c r="W54" s="112">
        <v>0</v>
      </c>
      <c r="X54" s="106">
        <f>U54-V54-W54</f>
        <v>0</v>
      </c>
      <c r="Y54" s="108">
        <f>V54/U54*100</f>
        <v>100</v>
      </c>
      <c r="Z54" s="109"/>
    </row>
    <row r="55" spans="2:26" ht="11.25" customHeight="1">
      <c r="B55" s="99"/>
      <c r="C55" s="90"/>
      <c r="D55" s="173" t="s">
        <v>96</v>
      </c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99"/>
      <c r="U55" s="111">
        <v>29500000</v>
      </c>
      <c r="V55" s="112">
        <v>29500000</v>
      </c>
      <c r="W55" s="112">
        <v>0</v>
      </c>
      <c r="X55" s="112">
        <f>U55-V55-W55</f>
        <v>0</v>
      </c>
      <c r="Y55" s="113">
        <f>V55/U55*100</f>
        <v>100</v>
      </c>
      <c r="Z55" s="114"/>
    </row>
    <row r="56" spans="2:26" ht="11.25" customHeight="1">
      <c r="B56" s="99"/>
      <c r="C56" s="90"/>
      <c r="D56" s="90"/>
      <c r="E56" s="173" t="s">
        <v>97</v>
      </c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99"/>
      <c r="U56" s="111">
        <v>29500000</v>
      </c>
      <c r="V56" s="112">
        <v>29500000</v>
      </c>
      <c r="W56" s="112">
        <v>0</v>
      </c>
      <c r="X56" s="112">
        <f>U56-V56-W56</f>
        <v>0</v>
      </c>
      <c r="Y56" s="113">
        <f>V56/U56*100</f>
        <v>100</v>
      </c>
      <c r="Z56" s="114"/>
    </row>
    <row r="57" spans="2:26" ht="11.25" customHeight="1">
      <c r="B57" s="99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9"/>
      <c r="U57" s="111"/>
      <c r="V57" s="112"/>
      <c r="W57" s="112"/>
      <c r="X57" s="112"/>
      <c r="Y57" s="115"/>
      <c r="Z57" s="114"/>
    </row>
    <row r="58" spans="2:26" ht="11.25" customHeight="1">
      <c r="B58" s="99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9"/>
      <c r="U58" s="111"/>
      <c r="V58" s="112"/>
      <c r="W58" s="112"/>
      <c r="X58" s="112"/>
      <c r="Y58" s="116"/>
      <c r="Z58" s="117"/>
    </row>
    <row r="59" spans="2:26" s="110" customFormat="1" ht="11.25" customHeight="1">
      <c r="B59" s="104"/>
      <c r="C59" s="172" t="s">
        <v>121</v>
      </c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04"/>
      <c r="U59" s="105">
        <f>SUM(U60,U62,U64)</f>
        <v>333597000</v>
      </c>
      <c r="V59" s="106">
        <f>SUM(V60,V62,V64)</f>
        <v>317889672</v>
      </c>
      <c r="W59" s="112">
        <v>0</v>
      </c>
      <c r="X59" s="106">
        <f aca="true" t="shared" si="5" ref="X59:X65">U59-V59-W59</f>
        <v>15707328</v>
      </c>
      <c r="Y59" s="108">
        <f aca="true" t="shared" si="6" ref="Y59:Y65">V59/U59*100</f>
        <v>95.29152600293168</v>
      </c>
      <c r="Z59" s="109"/>
    </row>
    <row r="60" spans="2:26" ht="11.25" customHeight="1">
      <c r="B60" s="99"/>
      <c r="C60" s="90"/>
      <c r="D60" s="173" t="s">
        <v>148</v>
      </c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99"/>
      <c r="U60" s="111">
        <v>180128000</v>
      </c>
      <c r="V60" s="112">
        <v>169421568</v>
      </c>
      <c r="W60" s="112">
        <v>0</v>
      </c>
      <c r="X60" s="112">
        <f t="shared" si="5"/>
        <v>10706432</v>
      </c>
      <c r="Y60" s="113">
        <f t="shared" si="6"/>
        <v>94.05620891810268</v>
      </c>
      <c r="Z60" s="114"/>
    </row>
    <row r="61" spans="2:26" ht="11.25" customHeight="1">
      <c r="B61" s="99"/>
      <c r="C61" s="90"/>
      <c r="D61" s="90"/>
      <c r="E61" s="173" t="s">
        <v>148</v>
      </c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99"/>
      <c r="U61" s="111">
        <v>180128000</v>
      </c>
      <c r="V61" s="112">
        <v>169421568</v>
      </c>
      <c r="W61" s="112">
        <v>0</v>
      </c>
      <c r="X61" s="112">
        <f t="shared" si="5"/>
        <v>10706432</v>
      </c>
      <c r="Y61" s="113">
        <f t="shared" si="6"/>
        <v>94.05620891810268</v>
      </c>
      <c r="Z61" s="114"/>
    </row>
    <row r="62" spans="2:26" ht="11.25" customHeight="1">
      <c r="B62" s="99"/>
      <c r="C62" s="99"/>
      <c r="D62" s="173" t="s">
        <v>97</v>
      </c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99"/>
      <c r="U62" s="111">
        <v>148469000</v>
      </c>
      <c r="V62" s="112">
        <v>148468104</v>
      </c>
      <c r="W62" s="112">
        <v>0</v>
      </c>
      <c r="X62" s="112">
        <f t="shared" si="5"/>
        <v>896</v>
      </c>
      <c r="Y62" s="113">
        <f t="shared" si="6"/>
        <v>99.99939650701494</v>
      </c>
      <c r="Z62" s="114"/>
    </row>
    <row r="63" spans="2:26" ht="11.25" customHeight="1">
      <c r="B63" s="99"/>
      <c r="C63" s="90"/>
      <c r="D63" s="99"/>
      <c r="E63" s="173" t="s">
        <v>97</v>
      </c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99"/>
      <c r="U63" s="111">
        <v>148469000</v>
      </c>
      <c r="V63" s="112">
        <v>148468104</v>
      </c>
      <c r="W63" s="112">
        <v>0</v>
      </c>
      <c r="X63" s="112">
        <f t="shared" si="5"/>
        <v>896</v>
      </c>
      <c r="Y63" s="113">
        <f t="shared" si="6"/>
        <v>99.99939650701494</v>
      </c>
      <c r="Z63" s="114"/>
    </row>
    <row r="64" spans="2:26" ht="11.25" customHeight="1">
      <c r="B64" s="99"/>
      <c r="C64" s="99"/>
      <c r="D64" s="173" t="s">
        <v>102</v>
      </c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99"/>
      <c r="U64" s="111">
        <v>5000000</v>
      </c>
      <c r="V64" s="112">
        <v>0</v>
      </c>
      <c r="W64" s="112">
        <v>0</v>
      </c>
      <c r="X64" s="112">
        <f t="shared" si="5"/>
        <v>5000000</v>
      </c>
      <c r="Y64" s="113">
        <f t="shared" si="6"/>
        <v>0</v>
      </c>
      <c r="Z64" s="114"/>
    </row>
    <row r="65" spans="2:26" ht="11.25" customHeight="1">
      <c r="B65" s="99"/>
      <c r="C65" s="90"/>
      <c r="D65" s="99"/>
      <c r="E65" s="173" t="s">
        <v>102</v>
      </c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99"/>
      <c r="U65" s="111">
        <v>5000000</v>
      </c>
      <c r="V65" s="112">
        <v>0</v>
      </c>
      <c r="W65" s="112">
        <v>0</v>
      </c>
      <c r="X65" s="112">
        <f t="shared" si="5"/>
        <v>5000000</v>
      </c>
      <c r="Y65" s="113">
        <f t="shared" si="6"/>
        <v>0</v>
      </c>
      <c r="Z65" s="114"/>
    </row>
    <row r="66" spans="2:26" ht="11.25" customHeight="1">
      <c r="B66" s="99"/>
      <c r="C66" s="90"/>
      <c r="D66" s="99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9"/>
      <c r="U66" s="111"/>
      <c r="V66" s="112"/>
      <c r="W66" s="112"/>
      <c r="X66" s="112"/>
      <c r="Y66" s="115"/>
      <c r="Z66" s="114"/>
    </row>
    <row r="67" spans="2:26" ht="11.25" customHeight="1">
      <c r="B67" s="99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9"/>
      <c r="U67" s="111"/>
      <c r="V67" s="112"/>
      <c r="W67" s="112"/>
      <c r="X67" s="112"/>
      <c r="Y67" s="116"/>
      <c r="Z67" s="117"/>
    </row>
    <row r="68" spans="2:26" s="110" customFormat="1" ht="11.25" customHeight="1">
      <c r="B68" s="104"/>
      <c r="C68" s="172" t="s">
        <v>123</v>
      </c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04"/>
      <c r="U68" s="105">
        <f>SUM(U69)</f>
        <v>514224000</v>
      </c>
      <c r="V68" s="106">
        <f>SUM(V69)</f>
        <v>485616603</v>
      </c>
      <c r="W68" s="112">
        <v>0</v>
      </c>
      <c r="X68" s="106">
        <f>U68-V68-W68</f>
        <v>28607397</v>
      </c>
      <c r="Y68" s="108">
        <f>V68/U68*100</f>
        <v>94.43678299729301</v>
      </c>
      <c r="Z68" s="109"/>
    </row>
    <row r="69" spans="2:26" ht="11.25" customHeight="1">
      <c r="B69" s="99"/>
      <c r="C69" s="90"/>
      <c r="D69" s="173" t="s">
        <v>151</v>
      </c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99"/>
      <c r="U69" s="111">
        <v>514224000</v>
      </c>
      <c r="V69" s="112">
        <v>485616603</v>
      </c>
      <c r="W69" s="112">
        <v>0</v>
      </c>
      <c r="X69" s="112">
        <f>U69-V69-W69</f>
        <v>28607397</v>
      </c>
      <c r="Y69" s="113">
        <f>V69/U69*100</f>
        <v>94.43678299729301</v>
      </c>
      <c r="Z69" s="114"/>
    </row>
    <row r="70" spans="2:26" ht="11.25" customHeight="1">
      <c r="B70" s="99"/>
      <c r="C70" s="90"/>
      <c r="D70" s="90"/>
      <c r="E70" s="173" t="s">
        <v>125</v>
      </c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99"/>
      <c r="U70" s="111">
        <v>514224000</v>
      </c>
      <c r="V70" s="112">
        <v>485616603</v>
      </c>
      <c r="W70" s="112">
        <v>0</v>
      </c>
      <c r="X70" s="112">
        <f>U70-V70-W70</f>
        <v>28607397</v>
      </c>
      <c r="Y70" s="113">
        <f>V70/U70*100</f>
        <v>94.43678299729301</v>
      </c>
      <c r="Z70" s="114"/>
    </row>
    <row r="71" spans="2:26" ht="11.25" customHeight="1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118"/>
      <c r="V71" s="98"/>
      <c r="W71" s="98"/>
      <c r="X71" s="98"/>
      <c r="Y71" s="98"/>
      <c r="Z71" s="99"/>
    </row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</sheetData>
  <mergeCells count="55">
    <mergeCell ref="E70:S70"/>
    <mergeCell ref="E61:S61"/>
    <mergeCell ref="D62:S62"/>
    <mergeCell ref="E63:S63"/>
    <mergeCell ref="C68:S68"/>
    <mergeCell ref="E56:S56"/>
    <mergeCell ref="C59:S59"/>
    <mergeCell ref="D60:S60"/>
    <mergeCell ref="D69:S69"/>
    <mergeCell ref="D64:S64"/>
    <mergeCell ref="E65:S65"/>
    <mergeCell ref="E50:S50"/>
    <mergeCell ref="E51:S51"/>
    <mergeCell ref="C54:S54"/>
    <mergeCell ref="D55:S55"/>
    <mergeCell ref="C46:S46"/>
    <mergeCell ref="D47:S47"/>
    <mergeCell ref="E48:S48"/>
    <mergeCell ref="D49:S49"/>
    <mergeCell ref="E40:S40"/>
    <mergeCell ref="D41:S41"/>
    <mergeCell ref="E42:S42"/>
    <mergeCell ref="E43:S43"/>
    <mergeCell ref="E36:S36"/>
    <mergeCell ref="D37:S37"/>
    <mergeCell ref="E38:S38"/>
    <mergeCell ref="D39:S39"/>
    <mergeCell ref="D30:S30"/>
    <mergeCell ref="E31:S31"/>
    <mergeCell ref="C34:S34"/>
    <mergeCell ref="D35:S35"/>
    <mergeCell ref="E26:S26"/>
    <mergeCell ref="D27:S27"/>
    <mergeCell ref="E28:S28"/>
    <mergeCell ref="E29:S29"/>
    <mergeCell ref="E22:S22"/>
    <mergeCell ref="D23:S23"/>
    <mergeCell ref="E24:S24"/>
    <mergeCell ref="D25:S25"/>
    <mergeCell ref="E18:S18"/>
    <mergeCell ref="D19:S19"/>
    <mergeCell ref="E20:S20"/>
    <mergeCell ref="D21:S21"/>
    <mergeCell ref="E14:S14"/>
    <mergeCell ref="E15:S15"/>
    <mergeCell ref="E16:S16"/>
    <mergeCell ref="E17:S17"/>
    <mergeCell ref="D10:S10"/>
    <mergeCell ref="E11:S11"/>
    <mergeCell ref="D12:S12"/>
    <mergeCell ref="E13:S13"/>
    <mergeCell ref="B3:Y3"/>
    <mergeCell ref="B5:T6"/>
    <mergeCell ref="U5:Y5"/>
    <mergeCell ref="C9:S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K66"/>
  <sheetViews>
    <sheetView workbookViewId="0" topLeftCell="A1">
      <selection activeCell="AE23" sqref="AE23"/>
    </sheetView>
  </sheetViews>
  <sheetFormatPr defaultColWidth="9.00390625" defaultRowHeight="13.5"/>
  <cols>
    <col min="1" max="63" width="1.625" style="3" customWidth="1"/>
    <col min="64" max="16384" width="9.00390625" style="3" customWidth="1"/>
  </cols>
  <sheetData>
    <row r="1" spans="1:21" ht="10.5" customHeight="1">
      <c r="A1" s="157" t="s">
        <v>349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ht="10.5" customHeight="1"/>
    <row r="3" spans="2:63" s="1" customFormat="1" ht="18" customHeight="1">
      <c r="B3" s="213" t="s">
        <v>300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3"/>
    </row>
    <row r="4" spans="2:63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39" t="s">
        <v>266</v>
      </c>
      <c r="BK4" s="16"/>
    </row>
    <row r="5" spans="2:63" ht="19.5" customHeight="1">
      <c r="B5" s="194" t="s">
        <v>154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 t="s">
        <v>155</v>
      </c>
      <c r="N5" s="212"/>
      <c r="O5" s="212"/>
      <c r="P5" s="212"/>
      <c r="Q5" s="212"/>
      <c r="R5" s="212"/>
      <c r="S5" s="212"/>
      <c r="T5" s="212"/>
      <c r="U5" s="212"/>
      <c r="V5" s="212"/>
      <c r="W5" s="212" t="s">
        <v>156</v>
      </c>
      <c r="X5" s="212"/>
      <c r="Y5" s="212"/>
      <c r="Z5" s="212"/>
      <c r="AA5" s="212"/>
      <c r="AB5" s="212"/>
      <c r="AC5" s="212"/>
      <c r="AD5" s="212"/>
      <c r="AE5" s="212"/>
      <c r="AF5" s="212"/>
      <c r="AG5" s="212" t="s">
        <v>321</v>
      </c>
      <c r="AH5" s="212"/>
      <c r="AI5" s="212"/>
      <c r="AJ5" s="212"/>
      <c r="AK5" s="212"/>
      <c r="AL5" s="212"/>
      <c r="AM5" s="212"/>
      <c r="AN5" s="212"/>
      <c r="AO5" s="212"/>
      <c r="AP5" s="212"/>
      <c r="AQ5" s="212" t="s">
        <v>322</v>
      </c>
      <c r="AR5" s="212"/>
      <c r="AS5" s="212"/>
      <c r="AT5" s="212"/>
      <c r="AU5" s="212"/>
      <c r="AV5" s="212"/>
      <c r="AW5" s="212"/>
      <c r="AX5" s="212"/>
      <c r="AY5" s="212"/>
      <c r="AZ5" s="212"/>
      <c r="BA5" s="212" t="s">
        <v>323</v>
      </c>
      <c r="BB5" s="212"/>
      <c r="BC5" s="212"/>
      <c r="BD5" s="212"/>
      <c r="BE5" s="212"/>
      <c r="BF5" s="212"/>
      <c r="BG5" s="212"/>
      <c r="BH5" s="212"/>
      <c r="BI5" s="212"/>
      <c r="BJ5" s="179"/>
      <c r="BK5" s="8"/>
    </row>
    <row r="6" spans="2:63" ht="12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74"/>
      <c r="N6" s="75"/>
      <c r="O6" s="75"/>
      <c r="P6" s="75"/>
      <c r="Q6" s="75"/>
      <c r="R6" s="75"/>
      <c r="S6" s="75"/>
      <c r="T6" s="75"/>
      <c r="U6" s="76"/>
      <c r="V6" s="76"/>
      <c r="W6" s="9"/>
      <c r="X6" s="9"/>
      <c r="Y6" s="9"/>
      <c r="Z6" s="9"/>
      <c r="AA6" s="9"/>
      <c r="AB6" s="9"/>
      <c r="AC6" s="9"/>
      <c r="AD6" s="9"/>
      <c r="AE6" s="8"/>
      <c r="AF6" s="8"/>
      <c r="AG6" s="9"/>
      <c r="AH6" s="9"/>
      <c r="AI6" s="9"/>
      <c r="AJ6" s="9"/>
      <c r="AK6" s="9"/>
      <c r="AL6" s="9"/>
      <c r="AM6" s="9"/>
      <c r="AN6" s="9"/>
      <c r="AO6" s="8"/>
      <c r="AP6" s="8"/>
      <c r="AQ6" s="9"/>
      <c r="AR6" s="9"/>
      <c r="AS6" s="9"/>
      <c r="AT6" s="9"/>
      <c r="AU6" s="9"/>
      <c r="AV6" s="9"/>
      <c r="AW6" s="9"/>
      <c r="AX6" s="9"/>
      <c r="AY6" s="8"/>
      <c r="AZ6" s="8"/>
      <c r="BA6" s="9"/>
      <c r="BB6" s="9"/>
      <c r="BC6" s="9"/>
      <c r="BD6" s="9"/>
      <c r="BE6" s="9"/>
      <c r="BF6" s="9"/>
      <c r="BG6" s="9"/>
      <c r="BH6" s="9"/>
      <c r="BI6" s="8"/>
      <c r="BJ6" s="8"/>
      <c r="BK6" s="8"/>
    </row>
    <row r="7" spans="2:63" ht="12.75" customHeight="1">
      <c r="B7" s="9"/>
      <c r="C7" s="201" t="s">
        <v>258</v>
      </c>
      <c r="D7" s="201"/>
      <c r="E7" s="201"/>
      <c r="F7" s="206" t="s">
        <v>324</v>
      </c>
      <c r="G7" s="206"/>
      <c r="H7" s="206"/>
      <c r="I7" s="201" t="s">
        <v>259</v>
      </c>
      <c r="J7" s="201"/>
      <c r="K7" s="201"/>
      <c r="L7" s="9"/>
      <c r="M7" s="177">
        <v>58397244000</v>
      </c>
      <c r="N7" s="178"/>
      <c r="O7" s="178"/>
      <c r="P7" s="178"/>
      <c r="Q7" s="178"/>
      <c r="R7" s="178"/>
      <c r="S7" s="178"/>
      <c r="T7" s="178"/>
      <c r="U7" s="178"/>
      <c r="V7" s="178"/>
      <c r="W7" s="178">
        <v>68039797662</v>
      </c>
      <c r="X7" s="178"/>
      <c r="Y7" s="178"/>
      <c r="Z7" s="178"/>
      <c r="AA7" s="178"/>
      <c r="AB7" s="178"/>
      <c r="AC7" s="178"/>
      <c r="AD7" s="178"/>
      <c r="AE7" s="178"/>
      <c r="AF7" s="178"/>
      <c r="AG7" s="178">
        <v>58888956600</v>
      </c>
      <c r="AH7" s="178"/>
      <c r="AI7" s="178"/>
      <c r="AJ7" s="178"/>
      <c r="AK7" s="178"/>
      <c r="AL7" s="178"/>
      <c r="AM7" s="178"/>
      <c r="AN7" s="178"/>
      <c r="AO7" s="178"/>
      <c r="AP7" s="178"/>
      <c r="AQ7" s="178">
        <v>663882078</v>
      </c>
      <c r="AR7" s="178"/>
      <c r="AS7" s="178"/>
      <c r="AT7" s="178"/>
      <c r="AU7" s="178"/>
      <c r="AV7" s="178"/>
      <c r="AW7" s="178"/>
      <c r="AX7" s="178"/>
      <c r="AY7" s="178"/>
      <c r="AZ7" s="178"/>
      <c r="BA7" s="178">
        <v>8482483123</v>
      </c>
      <c r="BB7" s="178"/>
      <c r="BC7" s="178"/>
      <c r="BD7" s="178"/>
      <c r="BE7" s="178"/>
      <c r="BF7" s="178"/>
      <c r="BG7" s="178"/>
      <c r="BH7" s="178"/>
      <c r="BI7" s="178"/>
      <c r="BJ7" s="178"/>
      <c r="BK7" s="26"/>
    </row>
    <row r="8" spans="2:63" ht="12.75" customHeight="1">
      <c r="B8" s="9"/>
      <c r="C8" s="7"/>
      <c r="D8" s="7"/>
      <c r="E8" s="7"/>
      <c r="F8" s="14"/>
      <c r="G8" s="14"/>
      <c r="H8" s="14"/>
      <c r="I8" s="7"/>
      <c r="J8" s="7"/>
      <c r="K8" s="7"/>
      <c r="L8" s="9"/>
      <c r="M8" s="77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26"/>
    </row>
    <row r="9" spans="2:63" ht="12.75" customHeight="1">
      <c r="B9" s="9"/>
      <c r="C9" s="9"/>
      <c r="D9" s="9"/>
      <c r="E9" s="9"/>
      <c r="F9" s="206" t="s">
        <v>325</v>
      </c>
      <c r="G9" s="206"/>
      <c r="H9" s="206"/>
      <c r="I9" s="14"/>
      <c r="J9" s="14"/>
      <c r="K9" s="9"/>
      <c r="L9" s="9"/>
      <c r="M9" s="177">
        <v>55826713000</v>
      </c>
      <c r="N9" s="178"/>
      <c r="O9" s="178"/>
      <c r="P9" s="178"/>
      <c r="Q9" s="178"/>
      <c r="R9" s="178"/>
      <c r="S9" s="178"/>
      <c r="T9" s="178"/>
      <c r="U9" s="178"/>
      <c r="V9" s="178"/>
      <c r="W9" s="178">
        <v>64556821551</v>
      </c>
      <c r="X9" s="178"/>
      <c r="Y9" s="178"/>
      <c r="Z9" s="178"/>
      <c r="AA9" s="178"/>
      <c r="AB9" s="178"/>
      <c r="AC9" s="178"/>
      <c r="AD9" s="178"/>
      <c r="AE9" s="178"/>
      <c r="AF9" s="178"/>
      <c r="AG9" s="178">
        <v>55843069735</v>
      </c>
      <c r="AH9" s="178"/>
      <c r="AI9" s="178"/>
      <c r="AJ9" s="178"/>
      <c r="AK9" s="178"/>
      <c r="AL9" s="178"/>
      <c r="AM9" s="178"/>
      <c r="AN9" s="178"/>
      <c r="AO9" s="178"/>
      <c r="AP9" s="178"/>
      <c r="AQ9" s="178">
        <v>566113632</v>
      </c>
      <c r="AR9" s="178"/>
      <c r="AS9" s="178"/>
      <c r="AT9" s="178"/>
      <c r="AU9" s="178"/>
      <c r="AV9" s="178"/>
      <c r="AW9" s="178"/>
      <c r="AX9" s="178"/>
      <c r="AY9" s="178"/>
      <c r="AZ9" s="178"/>
      <c r="BA9" s="178">
        <v>8149031973</v>
      </c>
      <c r="BB9" s="178"/>
      <c r="BC9" s="178"/>
      <c r="BD9" s="178"/>
      <c r="BE9" s="178"/>
      <c r="BF9" s="178"/>
      <c r="BG9" s="178"/>
      <c r="BH9" s="178"/>
      <c r="BI9" s="178"/>
      <c r="BJ9" s="178"/>
      <c r="BK9" s="26"/>
    </row>
    <row r="10" spans="2:63" ht="12.75" customHeight="1">
      <c r="B10" s="9"/>
      <c r="C10" s="9"/>
      <c r="D10" s="9"/>
      <c r="E10" s="9"/>
      <c r="F10" s="14"/>
      <c r="G10" s="14"/>
      <c r="H10" s="14"/>
      <c r="I10" s="14"/>
      <c r="J10" s="14"/>
      <c r="K10" s="9"/>
      <c r="L10" s="9"/>
      <c r="M10" s="77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26"/>
    </row>
    <row r="11" spans="2:63" ht="12.75" customHeight="1">
      <c r="B11" s="9"/>
      <c r="C11" s="9"/>
      <c r="D11" s="9"/>
      <c r="E11" s="9"/>
      <c r="F11" s="206" t="s">
        <v>326</v>
      </c>
      <c r="G11" s="206"/>
      <c r="H11" s="206"/>
      <c r="I11" s="14"/>
      <c r="J11" s="14"/>
      <c r="K11" s="9"/>
      <c r="L11" s="9"/>
      <c r="M11" s="177">
        <v>53901372000</v>
      </c>
      <c r="N11" s="178"/>
      <c r="O11" s="178"/>
      <c r="P11" s="178"/>
      <c r="Q11" s="178"/>
      <c r="R11" s="178"/>
      <c r="S11" s="178"/>
      <c r="T11" s="178"/>
      <c r="U11" s="178"/>
      <c r="V11" s="178"/>
      <c r="W11" s="178">
        <v>62428195160</v>
      </c>
      <c r="X11" s="178"/>
      <c r="Y11" s="178"/>
      <c r="Z11" s="178"/>
      <c r="AA11" s="178"/>
      <c r="AB11" s="178"/>
      <c r="AC11" s="178"/>
      <c r="AD11" s="178"/>
      <c r="AE11" s="178"/>
      <c r="AF11" s="178"/>
      <c r="AG11" s="178">
        <v>53884966227</v>
      </c>
      <c r="AH11" s="178"/>
      <c r="AI11" s="178"/>
      <c r="AJ11" s="178"/>
      <c r="AK11" s="178"/>
      <c r="AL11" s="178"/>
      <c r="AM11" s="178"/>
      <c r="AN11" s="178"/>
      <c r="AO11" s="178"/>
      <c r="AP11" s="178"/>
      <c r="AQ11" s="178">
        <v>648359136</v>
      </c>
      <c r="AR11" s="178"/>
      <c r="AS11" s="178"/>
      <c r="AT11" s="178"/>
      <c r="AU11" s="178"/>
      <c r="AV11" s="178"/>
      <c r="AW11" s="178"/>
      <c r="AX11" s="178"/>
      <c r="AY11" s="178"/>
      <c r="AZ11" s="178"/>
      <c r="BA11" s="178">
        <v>7898119554</v>
      </c>
      <c r="BB11" s="178"/>
      <c r="BC11" s="178"/>
      <c r="BD11" s="178"/>
      <c r="BE11" s="178"/>
      <c r="BF11" s="178"/>
      <c r="BG11" s="178"/>
      <c r="BH11" s="178"/>
      <c r="BI11" s="178"/>
      <c r="BJ11" s="178"/>
      <c r="BK11" s="26"/>
    </row>
    <row r="12" spans="2:63" ht="12.75" customHeight="1">
      <c r="B12" s="9"/>
      <c r="C12" s="9"/>
      <c r="D12" s="9"/>
      <c r="E12" s="9"/>
      <c r="F12" s="14"/>
      <c r="G12" s="14"/>
      <c r="H12" s="14"/>
      <c r="I12" s="14"/>
      <c r="J12" s="14"/>
      <c r="K12" s="9"/>
      <c r="L12" s="9"/>
      <c r="M12" s="77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26"/>
    </row>
    <row r="13" spans="2:63" ht="12.75" customHeight="1">
      <c r="B13" s="9"/>
      <c r="C13" s="9"/>
      <c r="D13" s="9"/>
      <c r="E13" s="9"/>
      <c r="F13" s="206" t="s">
        <v>327</v>
      </c>
      <c r="G13" s="206"/>
      <c r="H13" s="206"/>
      <c r="I13" s="14"/>
      <c r="J13" s="14"/>
      <c r="K13" s="9"/>
      <c r="L13" s="9"/>
      <c r="M13" s="177">
        <v>53851484000</v>
      </c>
      <c r="N13" s="178"/>
      <c r="O13" s="178"/>
      <c r="P13" s="178"/>
      <c r="Q13" s="178"/>
      <c r="R13" s="178"/>
      <c r="S13" s="178"/>
      <c r="T13" s="178"/>
      <c r="U13" s="178"/>
      <c r="V13" s="178"/>
      <c r="W13" s="178">
        <v>62625209610</v>
      </c>
      <c r="X13" s="178"/>
      <c r="Y13" s="178"/>
      <c r="Z13" s="178"/>
      <c r="AA13" s="178"/>
      <c r="AB13" s="178"/>
      <c r="AC13" s="178"/>
      <c r="AD13" s="178"/>
      <c r="AE13" s="178"/>
      <c r="AF13" s="178"/>
      <c r="AG13" s="178">
        <v>54189574237</v>
      </c>
      <c r="AH13" s="178"/>
      <c r="AI13" s="178"/>
      <c r="AJ13" s="178"/>
      <c r="AK13" s="178"/>
      <c r="AL13" s="178"/>
      <c r="AM13" s="178"/>
      <c r="AN13" s="178"/>
      <c r="AO13" s="178"/>
      <c r="AP13" s="178"/>
      <c r="AQ13" s="178">
        <v>821043496</v>
      </c>
      <c r="AR13" s="178"/>
      <c r="AS13" s="178"/>
      <c r="AT13" s="178"/>
      <c r="AU13" s="178"/>
      <c r="AV13" s="178"/>
      <c r="AW13" s="178"/>
      <c r="AX13" s="178"/>
      <c r="AY13" s="178"/>
      <c r="AZ13" s="178"/>
      <c r="BA13" s="178">
        <v>7618519742</v>
      </c>
      <c r="BB13" s="178"/>
      <c r="BC13" s="178"/>
      <c r="BD13" s="178"/>
      <c r="BE13" s="178"/>
      <c r="BF13" s="178"/>
      <c r="BG13" s="178"/>
      <c r="BH13" s="178"/>
      <c r="BI13" s="178"/>
      <c r="BJ13" s="178"/>
      <c r="BK13" s="26"/>
    </row>
    <row r="14" spans="2:63" ht="12.75" customHeight="1">
      <c r="B14" s="9"/>
      <c r="C14" s="9"/>
      <c r="D14" s="9"/>
      <c r="E14" s="9"/>
      <c r="F14" s="14"/>
      <c r="G14" s="14"/>
      <c r="H14" s="14"/>
      <c r="I14" s="14"/>
      <c r="J14" s="14"/>
      <c r="K14" s="9"/>
      <c r="L14" s="9"/>
      <c r="M14" s="77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26"/>
    </row>
    <row r="15" spans="2:63" ht="12.75" customHeight="1">
      <c r="B15" s="9"/>
      <c r="C15" s="9"/>
      <c r="D15" s="9"/>
      <c r="E15" s="9"/>
      <c r="F15" s="206" t="s">
        <v>228</v>
      </c>
      <c r="G15" s="206"/>
      <c r="H15" s="206"/>
      <c r="I15" s="14"/>
      <c r="J15" s="14"/>
      <c r="K15" s="9"/>
      <c r="L15" s="9"/>
      <c r="M15" s="177">
        <v>53721457000</v>
      </c>
      <c r="N15" s="178"/>
      <c r="O15" s="178"/>
      <c r="P15" s="178"/>
      <c r="Q15" s="178"/>
      <c r="R15" s="178"/>
      <c r="S15" s="178"/>
      <c r="T15" s="178"/>
      <c r="U15" s="178"/>
      <c r="V15" s="178"/>
      <c r="W15" s="178">
        <v>62110989305</v>
      </c>
      <c r="X15" s="178"/>
      <c r="Y15" s="178"/>
      <c r="Z15" s="178"/>
      <c r="AA15" s="178"/>
      <c r="AB15" s="178"/>
      <c r="AC15" s="178"/>
      <c r="AD15" s="178"/>
      <c r="AE15" s="178"/>
      <c r="AF15" s="178"/>
      <c r="AG15" s="178">
        <v>53997259717</v>
      </c>
      <c r="AH15" s="178"/>
      <c r="AI15" s="178"/>
      <c r="AJ15" s="178"/>
      <c r="AK15" s="178"/>
      <c r="AL15" s="178"/>
      <c r="AM15" s="178"/>
      <c r="AN15" s="178"/>
      <c r="AO15" s="178"/>
      <c r="AP15" s="178"/>
      <c r="AQ15" s="178">
        <v>1057184488</v>
      </c>
      <c r="AR15" s="178"/>
      <c r="AS15" s="178"/>
      <c r="AT15" s="178"/>
      <c r="AU15" s="178"/>
      <c r="AV15" s="178"/>
      <c r="AW15" s="178"/>
      <c r="AX15" s="178"/>
      <c r="AY15" s="178"/>
      <c r="AZ15" s="178"/>
      <c r="BA15" s="178">
        <v>7060667376</v>
      </c>
      <c r="BB15" s="178"/>
      <c r="BC15" s="178"/>
      <c r="BD15" s="178"/>
      <c r="BE15" s="178"/>
      <c r="BF15" s="178"/>
      <c r="BG15" s="178"/>
      <c r="BH15" s="178"/>
      <c r="BI15" s="178"/>
      <c r="BJ15" s="178"/>
      <c r="BK15" s="26"/>
    </row>
    <row r="16" spans="2:63" ht="12.75" customHeight="1">
      <c r="B16" s="9"/>
      <c r="C16" s="9"/>
      <c r="D16" s="9"/>
      <c r="E16" s="9"/>
      <c r="I16" s="14"/>
      <c r="J16" s="14"/>
      <c r="K16" s="9"/>
      <c r="L16" s="9"/>
      <c r="M16" s="77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26"/>
    </row>
    <row r="17" spans="2:63" s="29" customFormat="1" ht="12.75" customHeight="1">
      <c r="B17" s="30"/>
      <c r="C17" s="30"/>
      <c r="D17" s="30"/>
      <c r="E17" s="30"/>
      <c r="F17" s="244" t="s">
        <v>319</v>
      </c>
      <c r="G17" s="244"/>
      <c r="H17" s="244"/>
      <c r="I17" s="150"/>
      <c r="J17" s="150"/>
      <c r="K17" s="30"/>
      <c r="L17" s="160"/>
      <c r="M17" s="167">
        <v>53284510000</v>
      </c>
      <c r="N17" s="167"/>
      <c r="O17" s="167"/>
      <c r="P17" s="167"/>
      <c r="Q17" s="167"/>
      <c r="R17" s="167"/>
      <c r="S17" s="167"/>
      <c r="T17" s="167"/>
      <c r="U17" s="167"/>
      <c r="V17" s="167"/>
      <c r="W17" s="167">
        <v>60668753608</v>
      </c>
      <c r="X17" s="167"/>
      <c r="Y17" s="167"/>
      <c r="Z17" s="167"/>
      <c r="AA17" s="167"/>
      <c r="AB17" s="167"/>
      <c r="AC17" s="167"/>
      <c r="AD17" s="167"/>
      <c r="AE17" s="167"/>
      <c r="AF17" s="167"/>
      <c r="AG17" s="167">
        <v>53278030191</v>
      </c>
      <c r="AH17" s="167"/>
      <c r="AI17" s="167"/>
      <c r="AJ17" s="167"/>
      <c r="AK17" s="167"/>
      <c r="AL17" s="167"/>
      <c r="AM17" s="167"/>
      <c r="AN17" s="167"/>
      <c r="AO17" s="167"/>
      <c r="AP17" s="167"/>
      <c r="AQ17" s="167">
        <v>965638533</v>
      </c>
      <c r="AR17" s="167"/>
      <c r="AS17" s="167"/>
      <c r="AT17" s="167"/>
      <c r="AU17" s="167"/>
      <c r="AV17" s="167"/>
      <c r="AW17" s="167"/>
      <c r="AX17" s="167"/>
      <c r="AY17" s="167"/>
      <c r="AZ17" s="167"/>
      <c r="BA17" s="167">
        <v>6425084884</v>
      </c>
      <c r="BB17" s="167"/>
      <c r="BC17" s="167"/>
      <c r="BD17" s="167"/>
      <c r="BE17" s="167"/>
      <c r="BF17" s="167"/>
      <c r="BG17" s="167"/>
      <c r="BH17" s="167"/>
      <c r="BI17" s="167"/>
      <c r="BJ17" s="167"/>
      <c r="BK17" s="151"/>
    </row>
    <row r="18" spans="2:63" ht="12.75" customHeight="1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64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9"/>
    </row>
    <row r="19" spans="2:6" ht="12" customHeight="1">
      <c r="B19" s="221" t="s">
        <v>157</v>
      </c>
      <c r="C19" s="221"/>
      <c r="D19" s="221"/>
      <c r="E19" s="8" t="s">
        <v>229</v>
      </c>
      <c r="F19" s="9" t="s">
        <v>308</v>
      </c>
    </row>
    <row r="20" spans="2:6" ht="12" customHeight="1">
      <c r="B20" s="7"/>
      <c r="C20" s="7"/>
      <c r="D20" s="7"/>
      <c r="E20" s="8"/>
      <c r="F20" s="9"/>
    </row>
    <row r="21" spans="2:63" ht="12" customHeight="1">
      <c r="B21" s="7"/>
      <c r="C21" s="7"/>
      <c r="D21" s="7"/>
      <c r="E21" s="7"/>
      <c r="F21" s="8"/>
      <c r="G21" s="9"/>
      <c r="H21" s="9"/>
      <c r="I21" s="9"/>
      <c r="BJ21" s="9"/>
      <c r="BK21" s="9"/>
    </row>
    <row r="22" spans="1:63" ht="18" customHeight="1">
      <c r="A22" s="243" t="s">
        <v>328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9"/>
    </row>
    <row r="23" spans="2:63" ht="12.7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39" t="s">
        <v>158</v>
      </c>
      <c r="BK23" s="9"/>
    </row>
    <row r="24" spans="2:63" ht="18" customHeight="1"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228" t="s">
        <v>320</v>
      </c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9"/>
      <c r="AM24" s="230" t="s">
        <v>336</v>
      </c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2"/>
      <c r="BK24" s="9"/>
    </row>
    <row r="25" spans="2:63" ht="18" customHeight="1">
      <c r="B25" s="201" t="s">
        <v>159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20"/>
      <c r="AM25" s="233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5"/>
      <c r="BK25" s="9"/>
    </row>
    <row r="26" spans="2:63" ht="18" customHeight="1"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36" t="s">
        <v>160</v>
      </c>
      <c r="P26" s="237"/>
      <c r="Q26" s="237"/>
      <c r="R26" s="237"/>
      <c r="S26" s="237"/>
      <c r="T26" s="238"/>
      <c r="U26" s="236" t="s">
        <v>161</v>
      </c>
      <c r="V26" s="237"/>
      <c r="W26" s="237"/>
      <c r="X26" s="237"/>
      <c r="Y26" s="237"/>
      <c r="Z26" s="238"/>
      <c r="AA26" s="236" t="s">
        <v>152</v>
      </c>
      <c r="AB26" s="237"/>
      <c r="AC26" s="237"/>
      <c r="AD26" s="237"/>
      <c r="AE26" s="237"/>
      <c r="AF26" s="238"/>
      <c r="AG26" s="201" t="s">
        <v>162</v>
      </c>
      <c r="AH26" s="201"/>
      <c r="AI26" s="201"/>
      <c r="AJ26" s="201"/>
      <c r="AK26" s="201"/>
      <c r="AL26" s="201"/>
      <c r="AM26" s="241" t="s">
        <v>160</v>
      </c>
      <c r="AN26" s="237"/>
      <c r="AO26" s="237"/>
      <c r="AP26" s="237"/>
      <c r="AQ26" s="237"/>
      <c r="AR26" s="238"/>
      <c r="AS26" s="236" t="s">
        <v>161</v>
      </c>
      <c r="AT26" s="237"/>
      <c r="AU26" s="237"/>
      <c r="AV26" s="237"/>
      <c r="AW26" s="237"/>
      <c r="AX26" s="238"/>
      <c r="AY26" s="236" t="s">
        <v>152</v>
      </c>
      <c r="AZ26" s="237"/>
      <c r="BA26" s="237"/>
      <c r="BB26" s="237"/>
      <c r="BC26" s="237"/>
      <c r="BD26" s="238"/>
      <c r="BE26" s="201" t="s">
        <v>162</v>
      </c>
      <c r="BF26" s="201"/>
      <c r="BG26" s="201"/>
      <c r="BH26" s="201"/>
      <c r="BI26" s="201"/>
      <c r="BJ26" s="201"/>
      <c r="BK26" s="9"/>
    </row>
    <row r="27" spans="2:63" ht="18" customHeight="1">
      <c r="B27" s="66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78"/>
      <c r="O27" s="220"/>
      <c r="P27" s="187"/>
      <c r="Q27" s="187"/>
      <c r="R27" s="187"/>
      <c r="S27" s="187"/>
      <c r="T27" s="188"/>
      <c r="U27" s="220"/>
      <c r="V27" s="187"/>
      <c r="W27" s="187"/>
      <c r="X27" s="187"/>
      <c r="Y27" s="187"/>
      <c r="Z27" s="188"/>
      <c r="AA27" s="220"/>
      <c r="AB27" s="187"/>
      <c r="AC27" s="187"/>
      <c r="AD27" s="187"/>
      <c r="AE27" s="187"/>
      <c r="AF27" s="188"/>
      <c r="AG27" s="220" t="s">
        <v>329</v>
      </c>
      <c r="AH27" s="187"/>
      <c r="AI27" s="187"/>
      <c r="AJ27" s="187"/>
      <c r="AK27" s="187"/>
      <c r="AL27" s="187"/>
      <c r="AM27" s="242"/>
      <c r="AN27" s="187"/>
      <c r="AO27" s="187"/>
      <c r="AP27" s="187"/>
      <c r="AQ27" s="187"/>
      <c r="AR27" s="188"/>
      <c r="AS27" s="220"/>
      <c r="AT27" s="187"/>
      <c r="AU27" s="187"/>
      <c r="AV27" s="187"/>
      <c r="AW27" s="187"/>
      <c r="AX27" s="188"/>
      <c r="AY27" s="220"/>
      <c r="AZ27" s="187"/>
      <c r="BA27" s="187"/>
      <c r="BB27" s="187"/>
      <c r="BC27" s="187"/>
      <c r="BD27" s="188"/>
      <c r="BE27" s="220" t="s">
        <v>329</v>
      </c>
      <c r="BF27" s="187"/>
      <c r="BG27" s="187"/>
      <c r="BH27" s="187"/>
      <c r="BI27" s="187"/>
      <c r="BJ27" s="187"/>
      <c r="BK27" s="9"/>
    </row>
    <row r="28" spans="2:63" ht="12.75" customHeight="1"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9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C28" s="9"/>
      <c r="AD28" s="200" t="s">
        <v>16</v>
      </c>
      <c r="AE28" s="200"/>
      <c r="AF28" s="200"/>
      <c r="AH28" s="9"/>
      <c r="AI28" s="9"/>
      <c r="AJ28" s="9"/>
      <c r="AK28" s="200" t="s">
        <v>153</v>
      </c>
      <c r="AL28" s="245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BA28" s="9"/>
      <c r="BB28" s="200" t="s">
        <v>16</v>
      </c>
      <c r="BC28" s="200"/>
      <c r="BD28" s="200"/>
      <c r="BF28" s="9"/>
      <c r="BG28" s="9"/>
      <c r="BH28" s="9"/>
      <c r="BI28" s="200" t="s">
        <v>153</v>
      </c>
      <c r="BJ28" s="200"/>
      <c r="BK28" s="9"/>
    </row>
    <row r="29" spans="2:63" ht="12.75" customHeight="1">
      <c r="B29" s="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0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2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9"/>
    </row>
    <row r="30" spans="3:62" s="9" customFormat="1" ht="12.75" customHeight="1">
      <c r="C30" s="202" t="s">
        <v>163</v>
      </c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7"/>
      <c r="O30" s="240">
        <f>SUM(O33,O63)</f>
        <v>48549</v>
      </c>
      <c r="P30" s="199"/>
      <c r="Q30" s="199"/>
      <c r="R30" s="199"/>
      <c r="S30" s="199"/>
      <c r="T30" s="199"/>
      <c r="U30" s="199">
        <f>SUM(U33,U63)</f>
        <v>174367</v>
      </c>
      <c r="V30" s="199"/>
      <c r="W30" s="199"/>
      <c r="X30" s="199"/>
      <c r="Y30" s="199"/>
      <c r="Z30" s="199"/>
      <c r="AA30" s="199">
        <v>41933450</v>
      </c>
      <c r="AB30" s="199"/>
      <c r="AC30" s="199"/>
      <c r="AD30" s="199"/>
      <c r="AE30" s="199"/>
      <c r="AF30" s="199"/>
      <c r="AG30" s="239">
        <v>240490</v>
      </c>
      <c r="AH30" s="239"/>
      <c r="AI30" s="239"/>
      <c r="AJ30" s="239"/>
      <c r="AK30" s="239"/>
      <c r="AL30" s="239"/>
      <c r="AM30" s="227">
        <f>SUM(AM33,AM63)</f>
        <v>48168</v>
      </c>
      <c r="AN30" s="227"/>
      <c r="AO30" s="227"/>
      <c r="AP30" s="227"/>
      <c r="AQ30" s="227"/>
      <c r="AR30" s="227"/>
      <c r="AS30" s="227">
        <f>SUM(AS33,AS63)</f>
        <v>173962</v>
      </c>
      <c r="AT30" s="227"/>
      <c r="AU30" s="227"/>
      <c r="AV30" s="227"/>
      <c r="AW30" s="227"/>
      <c r="AX30" s="227"/>
      <c r="AY30" s="227">
        <v>40628107</v>
      </c>
      <c r="AZ30" s="227"/>
      <c r="BA30" s="227"/>
      <c r="BB30" s="227"/>
      <c r="BC30" s="227"/>
      <c r="BD30" s="227"/>
      <c r="BE30" s="227">
        <v>233546</v>
      </c>
      <c r="BF30" s="227"/>
      <c r="BG30" s="227"/>
      <c r="BH30" s="227"/>
      <c r="BI30" s="227"/>
      <c r="BJ30" s="227"/>
    </row>
    <row r="31" spans="3:62" s="9" customFormat="1" ht="12.75" customHeight="1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1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159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</row>
    <row r="32" spans="3:62" s="9" customFormat="1" ht="12.75" customHeight="1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81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159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</row>
    <row r="33" spans="3:62" s="9" customFormat="1" ht="12.75" customHeight="1">
      <c r="C33" s="202" t="s">
        <v>164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7"/>
      <c r="O33" s="240">
        <f>SUM(O35:T61)</f>
        <v>38251</v>
      </c>
      <c r="P33" s="199"/>
      <c r="Q33" s="199"/>
      <c r="R33" s="199"/>
      <c r="S33" s="199"/>
      <c r="T33" s="199"/>
      <c r="U33" s="199">
        <f>SUM(U35:Z61)</f>
        <v>147214</v>
      </c>
      <c r="V33" s="199"/>
      <c r="W33" s="199"/>
      <c r="X33" s="199"/>
      <c r="Y33" s="199"/>
      <c r="Z33" s="199"/>
      <c r="AA33" s="199">
        <v>35653808</v>
      </c>
      <c r="AB33" s="199"/>
      <c r="AC33" s="199"/>
      <c r="AD33" s="199"/>
      <c r="AE33" s="199"/>
      <c r="AF33" s="199"/>
      <c r="AG33" s="199">
        <v>242190</v>
      </c>
      <c r="AH33" s="199"/>
      <c r="AI33" s="199"/>
      <c r="AJ33" s="199"/>
      <c r="AK33" s="199"/>
      <c r="AL33" s="239"/>
      <c r="AM33" s="227">
        <f>SUM(AM35:AR61)</f>
        <v>37748</v>
      </c>
      <c r="AN33" s="227"/>
      <c r="AO33" s="227"/>
      <c r="AP33" s="227"/>
      <c r="AQ33" s="227"/>
      <c r="AR33" s="227"/>
      <c r="AS33" s="227">
        <f>SUM(AS35:AX61)</f>
        <v>146273</v>
      </c>
      <c r="AT33" s="227"/>
      <c r="AU33" s="227"/>
      <c r="AV33" s="227"/>
      <c r="AW33" s="227"/>
      <c r="AX33" s="227"/>
      <c r="AY33" s="227">
        <v>34496095</v>
      </c>
      <c r="AZ33" s="227"/>
      <c r="BA33" s="227"/>
      <c r="BB33" s="227"/>
      <c r="BC33" s="227"/>
      <c r="BD33" s="227"/>
      <c r="BE33" s="227">
        <v>235834</v>
      </c>
      <c r="BF33" s="227"/>
      <c r="BG33" s="227"/>
      <c r="BH33" s="227"/>
      <c r="BI33" s="227"/>
      <c r="BJ33" s="227"/>
    </row>
    <row r="34" spans="3:62" s="9" customFormat="1" ht="12.75" customHeight="1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1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159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</row>
    <row r="35" spans="4:62" s="9" customFormat="1" ht="12.75" customHeight="1">
      <c r="D35" s="202" t="s">
        <v>165</v>
      </c>
      <c r="E35" s="202"/>
      <c r="F35" s="202"/>
      <c r="G35" s="202"/>
      <c r="H35" s="202"/>
      <c r="I35" s="202"/>
      <c r="J35" s="202"/>
      <c r="K35" s="202"/>
      <c r="L35" s="202"/>
      <c r="M35" s="202"/>
      <c r="N35" s="7"/>
      <c r="O35" s="240">
        <v>4454</v>
      </c>
      <c r="P35" s="199"/>
      <c r="Q35" s="199"/>
      <c r="R35" s="199"/>
      <c r="S35" s="199"/>
      <c r="T35" s="199"/>
      <c r="U35" s="199">
        <v>23359</v>
      </c>
      <c r="V35" s="199"/>
      <c r="W35" s="199"/>
      <c r="X35" s="199"/>
      <c r="Y35" s="199"/>
      <c r="Z35" s="199"/>
      <c r="AA35" s="199">
        <v>7322152</v>
      </c>
      <c r="AB35" s="199"/>
      <c r="AC35" s="199"/>
      <c r="AD35" s="199"/>
      <c r="AE35" s="199"/>
      <c r="AF35" s="199"/>
      <c r="AG35" s="199">
        <v>313462</v>
      </c>
      <c r="AH35" s="199"/>
      <c r="AI35" s="199"/>
      <c r="AJ35" s="199"/>
      <c r="AK35" s="199"/>
      <c r="AL35" s="239"/>
      <c r="AM35" s="227">
        <v>4379</v>
      </c>
      <c r="AN35" s="227"/>
      <c r="AO35" s="227"/>
      <c r="AP35" s="227"/>
      <c r="AQ35" s="227"/>
      <c r="AR35" s="227"/>
      <c r="AS35" s="227">
        <v>23415</v>
      </c>
      <c r="AT35" s="227"/>
      <c r="AU35" s="227"/>
      <c r="AV35" s="227"/>
      <c r="AW35" s="227"/>
      <c r="AX35" s="227"/>
      <c r="AY35" s="227">
        <v>7097900</v>
      </c>
      <c r="AZ35" s="227"/>
      <c r="BA35" s="227"/>
      <c r="BB35" s="227"/>
      <c r="BC35" s="227"/>
      <c r="BD35" s="227"/>
      <c r="BE35" s="227">
        <v>303135</v>
      </c>
      <c r="BF35" s="227"/>
      <c r="BG35" s="227"/>
      <c r="BH35" s="227"/>
      <c r="BI35" s="227"/>
      <c r="BJ35" s="227"/>
    </row>
    <row r="36" spans="4:62" s="9" customFormat="1" ht="12.75" customHeight="1">
      <c r="D36" s="202" t="s">
        <v>166</v>
      </c>
      <c r="E36" s="202"/>
      <c r="F36" s="202"/>
      <c r="G36" s="202"/>
      <c r="H36" s="202"/>
      <c r="I36" s="202"/>
      <c r="J36" s="202"/>
      <c r="K36" s="202"/>
      <c r="L36" s="202"/>
      <c r="M36" s="202"/>
      <c r="N36" s="7"/>
      <c r="O36" s="240">
        <v>3593</v>
      </c>
      <c r="P36" s="199"/>
      <c r="Q36" s="199"/>
      <c r="R36" s="199"/>
      <c r="S36" s="199"/>
      <c r="T36" s="199"/>
      <c r="U36" s="199">
        <v>11692</v>
      </c>
      <c r="V36" s="199"/>
      <c r="W36" s="199"/>
      <c r="X36" s="199"/>
      <c r="Y36" s="199"/>
      <c r="Z36" s="199"/>
      <c r="AA36" s="199">
        <v>3131281</v>
      </c>
      <c r="AB36" s="199"/>
      <c r="AC36" s="199"/>
      <c r="AD36" s="199"/>
      <c r="AE36" s="199"/>
      <c r="AF36" s="199"/>
      <c r="AG36" s="199">
        <v>267814</v>
      </c>
      <c r="AH36" s="199"/>
      <c r="AI36" s="199"/>
      <c r="AJ36" s="199"/>
      <c r="AK36" s="199"/>
      <c r="AL36" s="239"/>
      <c r="AM36" s="227">
        <v>3588</v>
      </c>
      <c r="AN36" s="227"/>
      <c r="AO36" s="227"/>
      <c r="AP36" s="227"/>
      <c r="AQ36" s="227"/>
      <c r="AR36" s="227"/>
      <c r="AS36" s="227">
        <v>11900</v>
      </c>
      <c r="AT36" s="227"/>
      <c r="AU36" s="227"/>
      <c r="AV36" s="227"/>
      <c r="AW36" s="227"/>
      <c r="AX36" s="227"/>
      <c r="AY36" s="227">
        <v>3044628</v>
      </c>
      <c r="AZ36" s="227"/>
      <c r="BA36" s="227"/>
      <c r="BB36" s="227"/>
      <c r="BC36" s="227"/>
      <c r="BD36" s="227"/>
      <c r="BE36" s="227">
        <v>255851</v>
      </c>
      <c r="BF36" s="227"/>
      <c r="BG36" s="227"/>
      <c r="BH36" s="227"/>
      <c r="BI36" s="227"/>
      <c r="BJ36" s="227"/>
    </row>
    <row r="37" spans="4:62" s="9" customFormat="1" ht="12.75" customHeight="1">
      <c r="D37" s="202" t="s">
        <v>167</v>
      </c>
      <c r="E37" s="202"/>
      <c r="F37" s="202"/>
      <c r="G37" s="202"/>
      <c r="H37" s="202"/>
      <c r="I37" s="202"/>
      <c r="J37" s="202"/>
      <c r="K37" s="202"/>
      <c r="L37" s="202"/>
      <c r="M37" s="202"/>
      <c r="N37" s="7"/>
      <c r="O37" s="240">
        <v>4059</v>
      </c>
      <c r="P37" s="199"/>
      <c r="Q37" s="199"/>
      <c r="R37" s="199"/>
      <c r="S37" s="199"/>
      <c r="T37" s="199"/>
      <c r="U37" s="199">
        <v>14998</v>
      </c>
      <c r="V37" s="199"/>
      <c r="W37" s="199"/>
      <c r="X37" s="199"/>
      <c r="Y37" s="199"/>
      <c r="Z37" s="199"/>
      <c r="AA37" s="199">
        <v>4028103</v>
      </c>
      <c r="AB37" s="199"/>
      <c r="AC37" s="199"/>
      <c r="AD37" s="199"/>
      <c r="AE37" s="199"/>
      <c r="AF37" s="199"/>
      <c r="AG37" s="199">
        <v>268576</v>
      </c>
      <c r="AH37" s="199"/>
      <c r="AI37" s="199"/>
      <c r="AJ37" s="199"/>
      <c r="AK37" s="199"/>
      <c r="AL37" s="239"/>
      <c r="AM37" s="227">
        <v>4140</v>
      </c>
      <c r="AN37" s="227"/>
      <c r="AO37" s="227"/>
      <c r="AP37" s="227"/>
      <c r="AQ37" s="227"/>
      <c r="AR37" s="227"/>
      <c r="AS37" s="227">
        <v>15813</v>
      </c>
      <c r="AT37" s="227"/>
      <c r="AU37" s="227"/>
      <c r="AV37" s="227"/>
      <c r="AW37" s="227"/>
      <c r="AX37" s="227"/>
      <c r="AY37" s="227">
        <v>4231503</v>
      </c>
      <c r="AZ37" s="227"/>
      <c r="BA37" s="227"/>
      <c r="BB37" s="227"/>
      <c r="BC37" s="227"/>
      <c r="BD37" s="227"/>
      <c r="BE37" s="227">
        <v>267596</v>
      </c>
      <c r="BF37" s="227"/>
      <c r="BG37" s="227"/>
      <c r="BH37" s="227"/>
      <c r="BI37" s="227"/>
      <c r="BJ37" s="227"/>
    </row>
    <row r="38" spans="4:62" s="9" customFormat="1" ht="12.75" customHeight="1">
      <c r="D38" s="202" t="s">
        <v>168</v>
      </c>
      <c r="E38" s="202"/>
      <c r="F38" s="202"/>
      <c r="G38" s="202"/>
      <c r="H38" s="202"/>
      <c r="I38" s="202"/>
      <c r="J38" s="202"/>
      <c r="K38" s="202"/>
      <c r="L38" s="202"/>
      <c r="M38" s="202"/>
      <c r="N38" s="7"/>
      <c r="O38" s="240">
        <v>4071</v>
      </c>
      <c r="P38" s="199"/>
      <c r="Q38" s="199"/>
      <c r="R38" s="199"/>
      <c r="S38" s="199"/>
      <c r="T38" s="199"/>
      <c r="U38" s="199">
        <v>17286</v>
      </c>
      <c r="V38" s="199"/>
      <c r="W38" s="199"/>
      <c r="X38" s="199"/>
      <c r="Y38" s="199"/>
      <c r="Z38" s="199"/>
      <c r="AA38" s="199">
        <v>4035245</v>
      </c>
      <c r="AB38" s="199"/>
      <c r="AC38" s="199"/>
      <c r="AD38" s="199"/>
      <c r="AE38" s="199"/>
      <c r="AF38" s="199"/>
      <c r="AG38" s="199">
        <v>233440</v>
      </c>
      <c r="AH38" s="199"/>
      <c r="AI38" s="199"/>
      <c r="AJ38" s="199"/>
      <c r="AK38" s="199"/>
      <c r="AL38" s="239"/>
      <c r="AM38" s="227">
        <v>3997</v>
      </c>
      <c r="AN38" s="227"/>
      <c r="AO38" s="227"/>
      <c r="AP38" s="227"/>
      <c r="AQ38" s="227"/>
      <c r="AR38" s="227"/>
      <c r="AS38" s="227">
        <v>16687</v>
      </c>
      <c r="AT38" s="227"/>
      <c r="AU38" s="227"/>
      <c r="AV38" s="227"/>
      <c r="AW38" s="227"/>
      <c r="AX38" s="227"/>
      <c r="AY38" s="227">
        <v>3735550</v>
      </c>
      <c r="AZ38" s="227"/>
      <c r="BA38" s="227"/>
      <c r="BB38" s="227"/>
      <c r="BC38" s="227"/>
      <c r="BD38" s="227"/>
      <c r="BE38" s="227">
        <v>223860</v>
      </c>
      <c r="BF38" s="227"/>
      <c r="BG38" s="227"/>
      <c r="BH38" s="227"/>
      <c r="BI38" s="227"/>
      <c r="BJ38" s="227"/>
    </row>
    <row r="39" spans="4:62" s="9" customFormat="1" ht="12.75" customHeight="1">
      <c r="D39" s="202" t="s">
        <v>169</v>
      </c>
      <c r="E39" s="202"/>
      <c r="F39" s="202"/>
      <c r="G39" s="202"/>
      <c r="H39" s="202"/>
      <c r="I39" s="202"/>
      <c r="J39" s="202"/>
      <c r="K39" s="202"/>
      <c r="L39" s="202"/>
      <c r="M39" s="202"/>
      <c r="N39" s="7"/>
      <c r="O39" s="240">
        <v>1570</v>
      </c>
      <c r="P39" s="199"/>
      <c r="Q39" s="199"/>
      <c r="R39" s="199"/>
      <c r="S39" s="199"/>
      <c r="T39" s="199"/>
      <c r="U39" s="199">
        <v>5588</v>
      </c>
      <c r="V39" s="199"/>
      <c r="W39" s="199"/>
      <c r="X39" s="199"/>
      <c r="Y39" s="199"/>
      <c r="Z39" s="199"/>
      <c r="AA39" s="199">
        <v>1623994</v>
      </c>
      <c r="AB39" s="199"/>
      <c r="AC39" s="199"/>
      <c r="AD39" s="199"/>
      <c r="AE39" s="199"/>
      <c r="AF39" s="199"/>
      <c r="AG39" s="199">
        <v>290622</v>
      </c>
      <c r="AH39" s="199"/>
      <c r="AI39" s="199"/>
      <c r="AJ39" s="199"/>
      <c r="AK39" s="199"/>
      <c r="AL39" s="239"/>
      <c r="AM39" s="227">
        <v>1524</v>
      </c>
      <c r="AN39" s="227"/>
      <c r="AO39" s="227"/>
      <c r="AP39" s="227"/>
      <c r="AQ39" s="227"/>
      <c r="AR39" s="227"/>
      <c r="AS39" s="227">
        <v>5440</v>
      </c>
      <c r="AT39" s="227"/>
      <c r="AU39" s="227"/>
      <c r="AV39" s="227"/>
      <c r="AW39" s="227"/>
      <c r="AX39" s="227"/>
      <c r="AY39" s="227">
        <v>1526354</v>
      </c>
      <c r="AZ39" s="227"/>
      <c r="BA39" s="227"/>
      <c r="BB39" s="227"/>
      <c r="BC39" s="227"/>
      <c r="BD39" s="227"/>
      <c r="BE39" s="227">
        <v>280580</v>
      </c>
      <c r="BF39" s="227"/>
      <c r="BG39" s="227"/>
      <c r="BH39" s="227"/>
      <c r="BI39" s="227"/>
      <c r="BJ39" s="227"/>
    </row>
    <row r="40" spans="4:62" s="9" customFormat="1" ht="12.75" customHeight="1"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81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159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</row>
    <row r="41" spans="4:62" s="9" customFormat="1" ht="12.75" customHeight="1">
      <c r="D41" s="202" t="s">
        <v>170</v>
      </c>
      <c r="E41" s="202"/>
      <c r="F41" s="202"/>
      <c r="G41" s="202"/>
      <c r="H41" s="202"/>
      <c r="I41" s="202"/>
      <c r="J41" s="202"/>
      <c r="K41" s="202"/>
      <c r="L41" s="202"/>
      <c r="M41" s="202"/>
      <c r="N41" s="7"/>
      <c r="O41" s="240">
        <v>1031</v>
      </c>
      <c r="P41" s="199"/>
      <c r="Q41" s="199"/>
      <c r="R41" s="199"/>
      <c r="S41" s="199"/>
      <c r="T41" s="199"/>
      <c r="U41" s="199">
        <v>2150</v>
      </c>
      <c r="V41" s="199"/>
      <c r="W41" s="199"/>
      <c r="X41" s="199"/>
      <c r="Y41" s="199"/>
      <c r="Z41" s="199"/>
      <c r="AA41" s="199">
        <v>433095</v>
      </c>
      <c r="AB41" s="199"/>
      <c r="AC41" s="199"/>
      <c r="AD41" s="199"/>
      <c r="AE41" s="199"/>
      <c r="AF41" s="199"/>
      <c r="AG41" s="199">
        <v>201440</v>
      </c>
      <c r="AH41" s="199"/>
      <c r="AI41" s="199"/>
      <c r="AJ41" s="199"/>
      <c r="AK41" s="199"/>
      <c r="AL41" s="239"/>
      <c r="AM41" s="227">
        <v>1047</v>
      </c>
      <c r="AN41" s="227"/>
      <c r="AO41" s="227"/>
      <c r="AP41" s="227"/>
      <c r="AQ41" s="227"/>
      <c r="AR41" s="227"/>
      <c r="AS41" s="227">
        <v>2090</v>
      </c>
      <c r="AT41" s="227"/>
      <c r="AU41" s="227"/>
      <c r="AV41" s="227"/>
      <c r="AW41" s="227"/>
      <c r="AX41" s="227"/>
      <c r="AY41" s="227">
        <v>402377</v>
      </c>
      <c r="AZ41" s="227"/>
      <c r="BA41" s="227"/>
      <c r="BB41" s="227"/>
      <c r="BC41" s="227"/>
      <c r="BD41" s="227"/>
      <c r="BE41" s="227">
        <v>192525</v>
      </c>
      <c r="BF41" s="227"/>
      <c r="BG41" s="227"/>
      <c r="BH41" s="227"/>
      <c r="BI41" s="227"/>
      <c r="BJ41" s="227"/>
    </row>
    <row r="42" spans="4:62" s="9" customFormat="1" ht="12.75" customHeight="1">
      <c r="D42" s="202" t="s">
        <v>171</v>
      </c>
      <c r="E42" s="202"/>
      <c r="F42" s="202"/>
      <c r="G42" s="202"/>
      <c r="H42" s="202"/>
      <c r="I42" s="202"/>
      <c r="J42" s="202"/>
      <c r="K42" s="202"/>
      <c r="L42" s="202"/>
      <c r="M42" s="202"/>
      <c r="N42" s="7"/>
      <c r="O42" s="240">
        <v>398</v>
      </c>
      <c r="P42" s="199"/>
      <c r="Q42" s="199"/>
      <c r="R42" s="199"/>
      <c r="S42" s="199"/>
      <c r="T42" s="199"/>
      <c r="U42" s="199">
        <v>1027</v>
      </c>
      <c r="V42" s="199"/>
      <c r="W42" s="199"/>
      <c r="X42" s="199"/>
      <c r="Y42" s="199"/>
      <c r="Z42" s="199"/>
      <c r="AA42" s="199">
        <v>222037</v>
      </c>
      <c r="AB42" s="199"/>
      <c r="AC42" s="199"/>
      <c r="AD42" s="199"/>
      <c r="AE42" s="199"/>
      <c r="AF42" s="199"/>
      <c r="AG42" s="199">
        <v>216199</v>
      </c>
      <c r="AH42" s="199"/>
      <c r="AI42" s="199"/>
      <c r="AJ42" s="199"/>
      <c r="AK42" s="199"/>
      <c r="AL42" s="239"/>
      <c r="AM42" s="227">
        <v>401</v>
      </c>
      <c r="AN42" s="227"/>
      <c r="AO42" s="227"/>
      <c r="AP42" s="227"/>
      <c r="AQ42" s="227"/>
      <c r="AR42" s="227"/>
      <c r="AS42" s="227">
        <v>1018</v>
      </c>
      <c r="AT42" s="227"/>
      <c r="AU42" s="227"/>
      <c r="AV42" s="227"/>
      <c r="AW42" s="227"/>
      <c r="AX42" s="227"/>
      <c r="AY42" s="227">
        <v>211744</v>
      </c>
      <c r="AZ42" s="227"/>
      <c r="BA42" s="227"/>
      <c r="BB42" s="227"/>
      <c r="BC42" s="227"/>
      <c r="BD42" s="227"/>
      <c r="BE42" s="227">
        <v>208000</v>
      </c>
      <c r="BF42" s="227"/>
      <c r="BG42" s="227"/>
      <c r="BH42" s="227"/>
      <c r="BI42" s="227"/>
      <c r="BJ42" s="227"/>
    </row>
    <row r="43" spans="4:62" s="9" customFormat="1" ht="12.75" customHeight="1">
      <c r="D43" s="202" t="s">
        <v>172</v>
      </c>
      <c r="E43" s="202"/>
      <c r="F43" s="202"/>
      <c r="G43" s="202"/>
      <c r="H43" s="202"/>
      <c r="I43" s="202"/>
      <c r="J43" s="202"/>
      <c r="K43" s="202"/>
      <c r="L43" s="202"/>
      <c r="M43" s="202"/>
      <c r="N43" s="7"/>
      <c r="O43" s="240">
        <v>715</v>
      </c>
      <c r="P43" s="199"/>
      <c r="Q43" s="199"/>
      <c r="R43" s="199"/>
      <c r="S43" s="199"/>
      <c r="T43" s="199"/>
      <c r="U43" s="199">
        <v>3482</v>
      </c>
      <c r="V43" s="199"/>
      <c r="W43" s="199"/>
      <c r="X43" s="199"/>
      <c r="Y43" s="199"/>
      <c r="Z43" s="199"/>
      <c r="AA43" s="199">
        <v>720117</v>
      </c>
      <c r="AB43" s="199"/>
      <c r="AC43" s="199"/>
      <c r="AD43" s="199"/>
      <c r="AE43" s="199"/>
      <c r="AF43" s="199"/>
      <c r="AG43" s="199">
        <v>206811</v>
      </c>
      <c r="AH43" s="199"/>
      <c r="AI43" s="199"/>
      <c r="AJ43" s="199"/>
      <c r="AK43" s="199"/>
      <c r="AL43" s="239"/>
      <c r="AM43" s="227">
        <v>706</v>
      </c>
      <c r="AN43" s="227"/>
      <c r="AO43" s="227"/>
      <c r="AP43" s="227"/>
      <c r="AQ43" s="227"/>
      <c r="AR43" s="227"/>
      <c r="AS43" s="227">
        <v>3515</v>
      </c>
      <c r="AT43" s="227"/>
      <c r="AU43" s="227"/>
      <c r="AV43" s="227"/>
      <c r="AW43" s="227"/>
      <c r="AX43" s="227"/>
      <c r="AY43" s="227">
        <v>722460</v>
      </c>
      <c r="AZ43" s="227"/>
      <c r="BA43" s="227"/>
      <c r="BB43" s="227"/>
      <c r="BC43" s="227"/>
      <c r="BD43" s="227"/>
      <c r="BE43" s="227">
        <v>205536</v>
      </c>
      <c r="BF43" s="227"/>
      <c r="BG43" s="227"/>
      <c r="BH43" s="227"/>
      <c r="BI43" s="227"/>
      <c r="BJ43" s="227"/>
    </row>
    <row r="44" spans="4:62" s="9" customFormat="1" ht="12.75" customHeight="1">
      <c r="D44" s="202" t="s">
        <v>173</v>
      </c>
      <c r="E44" s="202"/>
      <c r="F44" s="202"/>
      <c r="G44" s="202"/>
      <c r="H44" s="202"/>
      <c r="I44" s="202"/>
      <c r="J44" s="202"/>
      <c r="K44" s="202"/>
      <c r="L44" s="202"/>
      <c r="M44" s="202"/>
      <c r="N44" s="7"/>
      <c r="O44" s="240">
        <v>1079</v>
      </c>
      <c r="P44" s="199"/>
      <c r="Q44" s="199"/>
      <c r="R44" s="199"/>
      <c r="S44" s="199"/>
      <c r="T44" s="199"/>
      <c r="U44" s="199">
        <v>3907</v>
      </c>
      <c r="V44" s="199"/>
      <c r="W44" s="199"/>
      <c r="X44" s="199"/>
      <c r="Y44" s="199"/>
      <c r="Z44" s="199"/>
      <c r="AA44" s="199">
        <v>850204</v>
      </c>
      <c r="AB44" s="199"/>
      <c r="AC44" s="199"/>
      <c r="AD44" s="199"/>
      <c r="AE44" s="199"/>
      <c r="AF44" s="199"/>
      <c r="AG44" s="199">
        <v>217610</v>
      </c>
      <c r="AH44" s="199"/>
      <c r="AI44" s="199"/>
      <c r="AJ44" s="199"/>
      <c r="AK44" s="199"/>
      <c r="AL44" s="239"/>
      <c r="AM44" s="227">
        <v>1075</v>
      </c>
      <c r="AN44" s="227"/>
      <c r="AO44" s="227"/>
      <c r="AP44" s="227"/>
      <c r="AQ44" s="227"/>
      <c r="AR44" s="227"/>
      <c r="AS44" s="227">
        <v>3975</v>
      </c>
      <c r="AT44" s="227"/>
      <c r="AU44" s="227"/>
      <c r="AV44" s="227"/>
      <c r="AW44" s="227"/>
      <c r="AX44" s="227"/>
      <c r="AY44" s="227">
        <v>866882</v>
      </c>
      <c r="AZ44" s="227"/>
      <c r="BA44" s="227"/>
      <c r="BB44" s="227"/>
      <c r="BC44" s="227"/>
      <c r="BD44" s="227"/>
      <c r="BE44" s="227">
        <v>218084</v>
      </c>
      <c r="BF44" s="227"/>
      <c r="BG44" s="227"/>
      <c r="BH44" s="227"/>
      <c r="BI44" s="227"/>
      <c r="BJ44" s="227"/>
    </row>
    <row r="45" spans="4:62" s="9" customFormat="1" ht="12.75" customHeight="1">
      <c r="D45" s="202" t="s">
        <v>174</v>
      </c>
      <c r="E45" s="202"/>
      <c r="F45" s="202"/>
      <c r="G45" s="202"/>
      <c r="H45" s="202"/>
      <c r="I45" s="202"/>
      <c r="J45" s="202"/>
      <c r="K45" s="202"/>
      <c r="L45" s="202"/>
      <c r="M45" s="202"/>
      <c r="N45" s="7"/>
      <c r="O45" s="240">
        <v>531</v>
      </c>
      <c r="P45" s="199"/>
      <c r="Q45" s="199"/>
      <c r="R45" s="199"/>
      <c r="S45" s="199"/>
      <c r="T45" s="199"/>
      <c r="U45" s="199">
        <v>1613</v>
      </c>
      <c r="V45" s="199"/>
      <c r="W45" s="199"/>
      <c r="X45" s="199"/>
      <c r="Y45" s="199"/>
      <c r="Z45" s="199"/>
      <c r="AA45" s="199">
        <v>294006</v>
      </c>
      <c r="AB45" s="199"/>
      <c r="AC45" s="199"/>
      <c r="AD45" s="199"/>
      <c r="AE45" s="199"/>
      <c r="AF45" s="199"/>
      <c r="AG45" s="199">
        <v>182273</v>
      </c>
      <c r="AH45" s="199"/>
      <c r="AI45" s="199"/>
      <c r="AJ45" s="199"/>
      <c r="AK45" s="199"/>
      <c r="AL45" s="239"/>
      <c r="AM45" s="227">
        <v>547</v>
      </c>
      <c r="AN45" s="227"/>
      <c r="AO45" s="227"/>
      <c r="AP45" s="227"/>
      <c r="AQ45" s="227"/>
      <c r="AR45" s="227"/>
      <c r="AS45" s="227">
        <v>1632</v>
      </c>
      <c r="AT45" s="227"/>
      <c r="AU45" s="227"/>
      <c r="AV45" s="227"/>
      <c r="AW45" s="227"/>
      <c r="AX45" s="227"/>
      <c r="AY45" s="227">
        <v>279001</v>
      </c>
      <c r="AZ45" s="227"/>
      <c r="BA45" s="227"/>
      <c r="BB45" s="227"/>
      <c r="BC45" s="227"/>
      <c r="BD45" s="227"/>
      <c r="BE45" s="227">
        <v>170956</v>
      </c>
      <c r="BF45" s="227"/>
      <c r="BG45" s="227"/>
      <c r="BH45" s="227"/>
      <c r="BI45" s="227"/>
      <c r="BJ45" s="227"/>
    </row>
    <row r="46" spans="4:62" s="9" customFormat="1" ht="12.75" customHeight="1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8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159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</row>
    <row r="47" spans="4:62" s="9" customFormat="1" ht="12.75" customHeight="1">
      <c r="D47" s="202" t="s">
        <v>175</v>
      </c>
      <c r="E47" s="202"/>
      <c r="F47" s="202"/>
      <c r="G47" s="202"/>
      <c r="H47" s="202"/>
      <c r="I47" s="202"/>
      <c r="J47" s="202"/>
      <c r="K47" s="202"/>
      <c r="L47" s="202"/>
      <c r="M47" s="202"/>
      <c r="N47" s="7"/>
      <c r="O47" s="240">
        <v>592</v>
      </c>
      <c r="P47" s="199"/>
      <c r="Q47" s="199"/>
      <c r="R47" s="199"/>
      <c r="S47" s="199"/>
      <c r="T47" s="199"/>
      <c r="U47" s="199">
        <v>1456</v>
      </c>
      <c r="V47" s="199"/>
      <c r="W47" s="199"/>
      <c r="X47" s="199"/>
      <c r="Y47" s="199"/>
      <c r="Z47" s="199"/>
      <c r="AA47" s="199">
        <v>306153</v>
      </c>
      <c r="AB47" s="199"/>
      <c r="AC47" s="199"/>
      <c r="AD47" s="199"/>
      <c r="AE47" s="199"/>
      <c r="AF47" s="199"/>
      <c r="AG47" s="199">
        <v>210270</v>
      </c>
      <c r="AH47" s="199"/>
      <c r="AI47" s="199"/>
      <c r="AJ47" s="199"/>
      <c r="AK47" s="199"/>
      <c r="AL47" s="239"/>
      <c r="AM47" s="227">
        <v>557</v>
      </c>
      <c r="AN47" s="227"/>
      <c r="AO47" s="227"/>
      <c r="AP47" s="227"/>
      <c r="AQ47" s="227"/>
      <c r="AR47" s="227"/>
      <c r="AS47" s="227">
        <v>1264</v>
      </c>
      <c r="AT47" s="227"/>
      <c r="AU47" s="227"/>
      <c r="AV47" s="227"/>
      <c r="AW47" s="227"/>
      <c r="AX47" s="227"/>
      <c r="AY47" s="227">
        <v>219658</v>
      </c>
      <c r="AZ47" s="227"/>
      <c r="BA47" s="227"/>
      <c r="BB47" s="227"/>
      <c r="BC47" s="227"/>
      <c r="BD47" s="227"/>
      <c r="BE47" s="227">
        <v>173780</v>
      </c>
      <c r="BF47" s="227"/>
      <c r="BG47" s="227"/>
      <c r="BH47" s="227"/>
      <c r="BI47" s="227"/>
      <c r="BJ47" s="227"/>
    </row>
    <row r="48" spans="4:62" s="9" customFormat="1" ht="12.75" customHeight="1">
      <c r="D48" s="202" t="s">
        <v>176</v>
      </c>
      <c r="E48" s="202"/>
      <c r="F48" s="202"/>
      <c r="G48" s="202"/>
      <c r="H48" s="202"/>
      <c r="I48" s="202"/>
      <c r="J48" s="202"/>
      <c r="K48" s="202"/>
      <c r="L48" s="202"/>
      <c r="M48" s="202"/>
      <c r="N48" s="7"/>
      <c r="O48" s="240">
        <v>693</v>
      </c>
      <c r="P48" s="199"/>
      <c r="Q48" s="199"/>
      <c r="R48" s="199"/>
      <c r="S48" s="199"/>
      <c r="T48" s="199"/>
      <c r="U48" s="199">
        <v>1536</v>
      </c>
      <c r="V48" s="199"/>
      <c r="W48" s="199"/>
      <c r="X48" s="199"/>
      <c r="Y48" s="199"/>
      <c r="Z48" s="199"/>
      <c r="AA48" s="199">
        <v>291016</v>
      </c>
      <c r="AB48" s="199"/>
      <c r="AC48" s="199"/>
      <c r="AD48" s="199"/>
      <c r="AE48" s="199"/>
      <c r="AF48" s="199"/>
      <c r="AG48" s="199">
        <v>189464</v>
      </c>
      <c r="AH48" s="199"/>
      <c r="AI48" s="199"/>
      <c r="AJ48" s="199"/>
      <c r="AK48" s="199"/>
      <c r="AL48" s="239"/>
      <c r="AM48" s="227">
        <v>679</v>
      </c>
      <c r="AN48" s="227"/>
      <c r="AO48" s="227"/>
      <c r="AP48" s="227"/>
      <c r="AQ48" s="227"/>
      <c r="AR48" s="227"/>
      <c r="AS48" s="227">
        <v>1500</v>
      </c>
      <c r="AT48" s="227"/>
      <c r="AU48" s="227"/>
      <c r="AV48" s="227"/>
      <c r="AW48" s="227"/>
      <c r="AX48" s="227"/>
      <c r="AY48" s="227">
        <v>283825</v>
      </c>
      <c r="AZ48" s="227"/>
      <c r="BA48" s="227"/>
      <c r="BB48" s="227"/>
      <c r="BC48" s="227"/>
      <c r="BD48" s="227"/>
      <c r="BE48" s="227">
        <v>189217</v>
      </c>
      <c r="BF48" s="227"/>
      <c r="BG48" s="227"/>
      <c r="BH48" s="227"/>
      <c r="BI48" s="227"/>
      <c r="BJ48" s="227"/>
    </row>
    <row r="49" spans="4:62" s="9" customFormat="1" ht="12.75" customHeight="1">
      <c r="D49" s="202" t="s">
        <v>177</v>
      </c>
      <c r="E49" s="202"/>
      <c r="F49" s="202"/>
      <c r="G49" s="202"/>
      <c r="H49" s="202"/>
      <c r="I49" s="202"/>
      <c r="J49" s="202"/>
      <c r="K49" s="202"/>
      <c r="L49" s="202"/>
      <c r="M49" s="202"/>
      <c r="N49" s="7"/>
      <c r="O49" s="240">
        <v>2628</v>
      </c>
      <c r="P49" s="199"/>
      <c r="Q49" s="199"/>
      <c r="R49" s="199"/>
      <c r="S49" s="199"/>
      <c r="T49" s="199"/>
      <c r="U49" s="199">
        <v>8366</v>
      </c>
      <c r="V49" s="199"/>
      <c r="W49" s="199"/>
      <c r="X49" s="199"/>
      <c r="Y49" s="199"/>
      <c r="Z49" s="199"/>
      <c r="AA49" s="199">
        <v>1884172</v>
      </c>
      <c r="AB49" s="199"/>
      <c r="AC49" s="199"/>
      <c r="AD49" s="199"/>
      <c r="AE49" s="199"/>
      <c r="AF49" s="199"/>
      <c r="AG49" s="199">
        <v>225218</v>
      </c>
      <c r="AH49" s="199"/>
      <c r="AI49" s="199"/>
      <c r="AJ49" s="199"/>
      <c r="AK49" s="199"/>
      <c r="AL49" s="239"/>
      <c r="AM49" s="227">
        <v>2583</v>
      </c>
      <c r="AN49" s="227"/>
      <c r="AO49" s="227"/>
      <c r="AP49" s="227"/>
      <c r="AQ49" s="227"/>
      <c r="AR49" s="227"/>
      <c r="AS49" s="227">
        <v>8420</v>
      </c>
      <c r="AT49" s="227"/>
      <c r="AU49" s="227"/>
      <c r="AV49" s="227"/>
      <c r="AW49" s="227"/>
      <c r="AX49" s="227"/>
      <c r="AY49" s="227">
        <v>1845292</v>
      </c>
      <c r="AZ49" s="227"/>
      <c r="BA49" s="227"/>
      <c r="BB49" s="227"/>
      <c r="BC49" s="227"/>
      <c r="BD49" s="227"/>
      <c r="BE49" s="227">
        <v>219156</v>
      </c>
      <c r="BF49" s="227"/>
      <c r="BG49" s="227"/>
      <c r="BH49" s="227"/>
      <c r="BI49" s="227"/>
      <c r="BJ49" s="227"/>
    </row>
    <row r="50" spans="4:62" s="9" customFormat="1" ht="12.75" customHeight="1">
      <c r="D50" s="202" t="s">
        <v>178</v>
      </c>
      <c r="E50" s="202"/>
      <c r="F50" s="202"/>
      <c r="G50" s="202"/>
      <c r="H50" s="202"/>
      <c r="I50" s="202"/>
      <c r="J50" s="202"/>
      <c r="K50" s="202"/>
      <c r="L50" s="202"/>
      <c r="M50" s="202"/>
      <c r="N50" s="7"/>
      <c r="O50" s="240">
        <v>1010</v>
      </c>
      <c r="P50" s="199"/>
      <c r="Q50" s="199"/>
      <c r="R50" s="199"/>
      <c r="S50" s="199"/>
      <c r="T50" s="199"/>
      <c r="U50" s="199">
        <v>3725</v>
      </c>
      <c r="V50" s="199"/>
      <c r="W50" s="199"/>
      <c r="X50" s="199"/>
      <c r="Y50" s="199"/>
      <c r="Z50" s="199"/>
      <c r="AA50" s="199">
        <v>714456</v>
      </c>
      <c r="AB50" s="199"/>
      <c r="AC50" s="199"/>
      <c r="AD50" s="199"/>
      <c r="AE50" s="199"/>
      <c r="AF50" s="199"/>
      <c r="AG50" s="199">
        <v>191800</v>
      </c>
      <c r="AH50" s="199"/>
      <c r="AI50" s="199"/>
      <c r="AJ50" s="199"/>
      <c r="AK50" s="199"/>
      <c r="AL50" s="239"/>
      <c r="AM50" s="227">
        <v>994</v>
      </c>
      <c r="AN50" s="227"/>
      <c r="AO50" s="227"/>
      <c r="AP50" s="227"/>
      <c r="AQ50" s="227"/>
      <c r="AR50" s="227"/>
      <c r="AS50" s="227">
        <v>3678</v>
      </c>
      <c r="AT50" s="227"/>
      <c r="AU50" s="227"/>
      <c r="AV50" s="227"/>
      <c r="AW50" s="227"/>
      <c r="AX50" s="227"/>
      <c r="AY50" s="227">
        <v>678928</v>
      </c>
      <c r="AZ50" s="227"/>
      <c r="BA50" s="227"/>
      <c r="BB50" s="227"/>
      <c r="BC50" s="227"/>
      <c r="BD50" s="227"/>
      <c r="BE50" s="227">
        <v>184592</v>
      </c>
      <c r="BF50" s="227"/>
      <c r="BG50" s="227"/>
      <c r="BH50" s="227"/>
      <c r="BI50" s="227"/>
      <c r="BJ50" s="227"/>
    </row>
    <row r="51" spans="4:62" s="9" customFormat="1" ht="12.75" customHeight="1">
      <c r="D51" s="202" t="s">
        <v>179</v>
      </c>
      <c r="E51" s="202"/>
      <c r="F51" s="202"/>
      <c r="G51" s="202"/>
      <c r="H51" s="202"/>
      <c r="I51" s="202"/>
      <c r="J51" s="202"/>
      <c r="K51" s="202"/>
      <c r="L51" s="202"/>
      <c r="M51" s="202"/>
      <c r="N51" s="7"/>
      <c r="O51" s="240">
        <v>1060</v>
      </c>
      <c r="P51" s="199"/>
      <c r="Q51" s="199"/>
      <c r="R51" s="199"/>
      <c r="S51" s="199"/>
      <c r="T51" s="199"/>
      <c r="U51" s="199">
        <v>3514</v>
      </c>
      <c r="V51" s="199"/>
      <c r="W51" s="199"/>
      <c r="X51" s="199"/>
      <c r="Y51" s="199"/>
      <c r="Z51" s="199"/>
      <c r="AA51" s="199">
        <v>679874</v>
      </c>
      <c r="AB51" s="199"/>
      <c r="AC51" s="199"/>
      <c r="AD51" s="199"/>
      <c r="AE51" s="199"/>
      <c r="AF51" s="199"/>
      <c r="AG51" s="199">
        <v>193476</v>
      </c>
      <c r="AH51" s="199"/>
      <c r="AI51" s="199"/>
      <c r="AJ51" s="199"/>
      <c r="AK51" s="199"/>
      <c r="AL51" s="239"/>
      <c r="AM51" s="227">
        <v>1042</v>
      </c>
      <c r="AN51" s="227"/>
      <c r="AO51" s="227"/>
      <c r="AP51" s="227"/>
      <c r="AQ51" s="227"/>
      <c r="AR51" s="227"/>
      <c r="AS51" s="227">
        <v>3452</v>
      </c>
      <c r="AT51" s="227"/>
      <c r="AU51" s="227"/>
      <c r="AV51" s="227"/>
      <c r="AW51" s="227"/>
      <c r="AX51" s="227"/>
      <c r="AY51" s="227">
        <v>636670</v>
      </c>
      <c r="AZ51" s="227"/>
      <c r="BA51" s="227"/>
      <c r="BB51" s="227"/>
      <c r="BC51" s="227"/>
      <c r="BD51" s="227"/>
      <c r="BE51" s="227">
        <v>184435</v>
      </c>
      <c r="BF51" s="227"/>
      <c r="BG51" s="227"/>
      <c r="BH51" s="227"/>
      <c r="BI51" s="227"/>
      <c r="BJ51" s="227"/>
    </row>
    <row r="52" spans="4:62" s="9" customFormat="1" ht="12.7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81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159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</row>
    <row r="53" spans="4:62" s="9" customFormat="1" ht="12.75" customHeight="1">
      <c r="D53" s="202" t="s">
        <v>180</v>
      </c>
      <c r="E53" s="202"/>
      <c r="F53" s="202"/>
      <c r="G53" s="202"/>
      <c r="H53" s="202"/>
      <c r="I53" s="202"/>
      <c r="J53" s="202"/>
      <c r="K53" s="202"/>
      <c r="L53" s="202"/>
      <c r="M53" s="202"/>
      <c r="N53" s="7"/>
      <c r="O53" s="240">
        <v>2316</v>
      </c>
      <c r="P53" s="199"/>
      <c r="Q53" s="199"/>
      <c r="R53" s="199"/>
      <c r="S53" s="199"/>
      <c r="T53" s="199"/>
      <c r="U53" s="199">
        <v>8291</v>
      </c>
      <c r="V53" s="199"/>
      <c r="W53" s="199"/>
      <c r="X53" s="199"/>
      <c r="Y53" s="199"/>
      <c r="Z53" s="199"/>
      <c r="AA53" s="199">
        <v>1724128</v>
      </c>
      <c r="AB53" s="199"/>
      <c r="AC53" s="199"/>
      <c r="AD53" s="199"/>
      <c r="AE53" s="199"/>
      <c r="AF53" s="199"/>
      <c r="AG53" s="199">
        <v>207952</v>
      </c>
      <c r="AH53" s="199"/>
      <c r="AI53" s="199"/>
      <c r="AJ53" s="199"/>
      <c r="AK53" s="199"/>
      <c r="AL53" s="239"/>
      <c r="AM53" s="227">
        <v>2248</v>
      </c>
      <c r="AN53" s="227"/>
      <c r="AO53" s="227"/>
      <c r="AP53" s="227"/>
      <c r="AQ53" s="227"/>
      <c r="AR53" s="227"/>
      <c r="AS53" s="227">
        <v>8004</v>
      </c>
      <c r="AT53" s="227"/>
      <c r="AU53" s="227"/>
      <c r="AV53" s="227"/>
      <c r="AW53" s="227"/>
      <c r="AX53" s="227"/>
      <c r="AY53" s="227">
        <v>1613638</v>
      </c>
      <c r="AZ53" s="227"/>
      <c r="BA53" s="227"/>
      <c r="BB53" s="227"/>
      <c r="BC53" s="227"/>
      <c r="BD53" s="227"/>
      <c r="BE53" s="227">
        <v>201604</v>
      </c>
      <c r="BF53" s="227"/>
      <c r="BG53" s="227"/>
      <c r="BH53" s="227"/>
      <c r="BI53" s="227"/>
      <c r="BJ53" s="227"/>
    </row>
    <row r="54" spans="4:62" s="9" customFormat="1" ht="12.75" customHeight="1">
      <c r="D54" s="202" t="s">
        <v>181</v>
      </c>
      <c r="E54" s="202"/>
      <c r="F54" s="202"/>
      <c r="G54" s="202"/>
      <c r="H54" s="202"/>
      <c r="I54" s="202"/>
      <c r="J54" s="202"/>
      <c r="K54" s="202"/>
      <c r="L54" s="202"/>
      <c r="M54" s="202"/>
      <c r="N54" s="7"/>
      <c r="O54" s="240">
        <v>497</v>
      </c>
      <c r="P54" s="199"/>
      <c r="Q54" s="199"/>
      <c r="R54" s="199"/>
      <c r="S54" s="199"/>
      <c r="T54" s="199"/>
      <c r="U54" s="199">
        <v>1526</v>
      </c>
      <c r="V54" s="199"/>
      <c r="W54" s="199"/>
      <c r="X54" s="199"/>
      <c r="Y54" s="199"/>
      <c r="Z54" s="199"/>
      <c r="AA54" s="199">
        <v>310906</v>
      </c>
      <c r="AB54" s="199"/>
      <c r="AC54" s="199"/>
      <c r="AD54" s="199"/>
      <c r="AE54" s="199"/>
      <c r="AF54" s="199"/>
      <c r="AG54" s="199">
        <v>203739</v>
      </c>
      <c r="AH54" s="199"/>
      <c r="AI54" s="199"/>
      <c r="AJ54" s="199"/>
      <c r="AK54" s="199"/>
      <c r="AL54" s="239"/>
      <c r="AM54" s="227">
        <v>493</v>
      </c>
      <c r="AN54" s="227"/>
      <c r="AO54" s="227"/>
      <c r="AP54" s="227"/>
      <c r="AQ54" s="227"/>
      <c r="AR54" s="227"/>
      <c r="AS54" s="227">
        <v>1573</v>
      </c>
      <c r="AT54" s="227"/>
      <c r="AU54" s="227"/>
      <c r="AV54" s="227"/>
      <c r="AW54" s="227"/>
      <c r="AX54" s="227"/>
      <c r="AY54" s="227">
        <v>306629</v>
      </c>
      <c r="AZ54" s="227"/>
      <c r="BA54" s="227"/>
      <c r="BB54" s="227"/>
      <c r="BC54" s="227"/>
      <c r="BD54" s="227"/>
      <c r="BE54" s="227">
        <v>194932</v>
      </c>
      <c r="BF54" s="227"/>
      <c r="BG54" s="227"/>
      <c r="BH54" s="227"/>
      <c r="BI54" s="227"/>
      <c r="BJ54" s="227"/>
    </row>
    <row r="55" spans="4:62" s="9" customFormat="1" ht="12.75" customHeight="1">
      <c r="D55" s="202" t="s">
        <v>182</v>
      </c>
      <c r="E55" s="202"/>
      <c r="F55" s="202"/>
      <c r="G55" s="202"/>
      <c r="H55" s="202"/>
      <c r="I55" s="202"/>
      <c r="J55" s="202"/>
      <c r="K55" s="202"/>
      <c r="L55" s="202"/>
      <c r="M55" s="202"/>
      <c r="N55" s="7"/>
      <c r="O55" s="240">
        <v>305</v>
      </c>
      <c r="P55" s="199"/>
      <c r="Q55" s="199"/>
      <c r="R55" s="199"/>
      <c r="S55" s="199"/>
      <c r="T55" s="199"/>
      <c r="U55" s="199">
        <v>672</v>
      </c>
      <c r="V55" s="199"/>
      <c r="W55" s="199"/>
      <c r="X55" s="199"/>
      <c r="Y55" s="199"/>
      <c r="Z55" s="199"/>
      <c r="AA55" s="199">
        <v>141116</v>
      </c>
      <c r="AB55" s="199"/>
      <c r="AC55" s="199"/>
      <c r="AD55" s="199"/>
      <c r="AE55" s="199"/>
      <c r="AF55" s="199"/>
      <c r="AG55" s="199">
        <v>209994</v>
      </c>
      <c r="AH55" s="199"/>
      <c r="AI55" s="199"/>
      <c r="AJ55" s="199"/>
      <c r="AK55" s="199"/>
      <c r="AL55" s="239"/>
      <c r="AM55" s="227">
        <v>296</v>
      </c>
      <c r="AN55" s="227"/>
      <c r="AO55" s="227"/>
      <c r="AP55" s="227"/>
      <c r="AQ55" s="227"/>
      <c r="AR55" s="227"/>
      <c r="AS55" s="227">
        <v>624</v>
      </c>
      <c r="AT55" s="227"/>
      <c r="AU55" s="227"/>
      <c r="AV55" s="227"/>
      <c r="AW55" s="227"/>
      <c r="AX55" s="227"/>
      <c r="AY55" s="227">
        <v>132588</v>
      </c>
      <c r="AZ55" s="227"/>
      <c r="BA55" s="227"/>
      <c r="BB55" s="227"/>
      <c r="BC55" s="227"/>
      <c r="BD55" s="227"/>
      <c r="BE55" s="227">
        <v>212481</v>
      </c>
      <c r="BF55" s="227"/>
      <c r="BG55" s="227"/>
      <c r="BH55" s="227"/>
      <c r="BI55" s="227"/>
      <c r="BJ55" s="227"/>
    </row>
    <row r="56" spans="4:62" s="9" customFormat="1" ht="12.75" customHeight="1">
      <c r="D56" s="202" t="s">
        <v>183</v>
      </c>
      <c r="E56" s="202"/>
      <c r="F56" s="202"/>
      <c r="G56" s="202"/>
      <c r="H56" s="202"/>
      <c r="I56" s="202"/>
      <c r="J56" s="202"/>
      <c r="K56" s="202"/>
      <c r="L56" s="202"/>
      <c r="M56" s="202"/>
      <c r="N56" s="7"/>
      <c r="O56" s="240">
        <v>1593</v>
      </c>
      <c r="P56" s="199"/>
      <c r="Q56" s="199"/>
      <c r="R56" s="199"/>
      <c r="S56" s="199"/>
      <c r="T56" s="199"/>
      <c r="U56" s="199">
        <v>6037</v>
      </c>
      <c r="V56" s="199"/>
      <c r="W56" s="199"/>
      <c r="X56" s="199"/>
      <c r="Y56" s="199"/>
      <c r="Z56" s="199"/>
      <c r="AA56" s="199">
        <v>1256452</v>
      </c>
      <c r="AB56" s="199"/>
      <c r="AC56" s="199"/>
      <c r="AD56" s="199"/>
      <c r="AE56" s="199"/>
      <c r="AF56" s="199"/>
      <c r="AG56" s="199">
        <v>208125</v>
      </c>
      <c r="AH56" s="199"/>
      <c r="AI56" s="199"/>
      <c r="AJ56" s="199"/>
      <c r="AK56" s="199"/>
      <c r="AL56" s="239"/>
      <c r="AM56" s="227">
        <v>1553</v>
      </c>
      <c r="AN56" s="227"/>
      <c r="AO56" s="227"/>
      <c r="AP56" s="227"/>
      <c r="AQ56" s="227"/>
      <c r="AR56" s="227"/>
      <c r="AS56" s="227">
        <v>5921</v>
      </c>
      <c r="AT56" s="227"/>
      <c r="AU56" s="227"/>
      <c r="AV56" s="227"/>
      <c r="AW56" s="227"/>
      <c r="AX56" s="227"/>
      <c r="AY56" s="227">
        <v>1213183</v>
      </c>
      <c r="AZ56" s="227"/>
      <c r="BA56" s="227"/>
      <c r="BB56" s="227"/>
      <c r="BC56" s="227"/>
      <c r="BD56" s="227"/>
      <c r="BE56" s="227">
        <v>204895</v>
      </c>
      <c r="BF56" s="227"/>
      <c r="BG56" s="227"/>
      <c r="BH56" s="227"/>
      <c r="BI56" s="227"/>
      <c r="BJ56" s="227"/>
    </row>
    <row r="57" spans="4:62" s="9" customFormat="1" ht="12.75" customHeight="1">
      <c r="D57" s="202" t="s">
        <v>184</v>
      </c>
      <c r="E57" s="202"/>
      <c r="F57" s="202"/>
      <c r="G57" s="202"/>
      <c r="H57" s="202"/>
      <c r="I57" s="202"/>
      <c r="J57" s="202"/>
      <c r="K57" s="202"/>
      <c r="L57" s="202"/>
      <c r="M57" s="202"/>
      <c r="N57" s="7"/>
      <c r="O57" s="240">
        <v>5484</v>
      </c>
      <c r="P57" s="199"/>
      <c r="Q57" s="199"/>
      <c r="R57" s="199"/>
      <c r="S57" s="199"/>
      <c r="T57" s="199"/>
      <c r="U57" s="199">
        <v>26022</v>
      </c>
      <c r="V57" s="199"/>
      <c r="W57" s="199"/>
      <c r="X57" s="199"/>
      <c r="Y57" s="199"/>
      <c r="Z57" s="199"/>
      <c r="AA57" s="199">
        <v>5510494</v>
      </c>
      <c r="AB57" s="199"/>
      <c r="AC57" s="199"/>
      <c r="AD57" s="199"/>
      <c r="AE57" s="199"/>
      <c r="AF57" s="199"/>
      <c r="AG57" s="199">
        <v>211763</v>
      </c>
      <c r="AH57" s="199"/>
      <c r="AI57" s="199"/>
      <c r="AJ57" s="199"/>
      <c r="AK57" s="199"/>
      <c r="AL57" s="239"/>
      <c r="AM57" s="227">
        <v>5316</v>
      </c>
      <c r="AN57" s="227"/>
      <c r="AO57" s="227"/>
      <c r="AP57" s="227"/>
      <c r="AQ57" s="227"/>
      <c r="AR57" s="227"/>
      <c r="AS57" s="227">
        <v>25372</v>
      </c>
      <c r="AT57" s="227"/>
      <c r="AU57" s="227"/>
      <c r="AV57" s="227"/>
      <c r="AW57" s="227"/>
      <c r="AX57" s="227"/>
      <c r="AY57" s="227">
        <v>5276204</v>
      </c>
      <c r="AZ57" s="227"/>
      <c r="BA57" s="227"/>
      <c r="BB57" s="227"/>
      <c r="BC57" s="227"/>
      <c r="BD57" s="227"/>
      <c r="BE57" s="227">
        <v>207954</v>
      </c>
      <c r="BF57" s="227"/>
      <c r="BG57" s="227"/>
      <c r="BH57" s="227"/>
      <c r="BI57" s="227"/>
      <c r="BJ57" s="227"/>
    </row>
    <row r="58" spans="4:62" s="9" customFormat="1" ht="12.7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81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159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</row>
    <row r="59" spans="4:62" s="9" customFormat="1" ht="12.75" customHeight="1">
      <c r="D59" s="202" t="s">
        <v>185</v>
      </c>
      <c r="E59" s="202"/>
      <c r="F59" s="202"/>
      <c r="G59" s="202"/>
      <c r="H59" s="202"/>
      <c r="I59" s="202"/>
      <c r="J59" s="202"/>
      <c r="K59" s="202"/>
      <c r="L59" s="202"/>
      <c r="M59" s="202"/>
      <c r="N59" s="7"/>
      <c r="O59" s="240">
        <v>273</v>
      </c>
      <c r="P59" s="199"/>
      <c r="Q59" s="199"/>
      <c r="R59" s="199"/>
      <c r="S59" s="199"/>
      <c r="T59" s="199"/>
      <c r="U59" s="199">
        <v>435</v>
      </c>
      <c r="V59" s="199"/>
      <c r="W59" s="199"/>
      <c r="X59" s="199"/>
      <c r="Y59" s="199"/>
      <c r="Z59" s="199"/>
      <c r="AA59" s="199">
        <v>90444</v>
      </c>
      <c r="AB59" s="199"/>
      <c r="AC59" s="199"/>
      <c r="AD59" s="199"/>
      <c r="AE59" s="199"/>
      <c r="AF59" s="199"/>
      <c r="AG59" s="199">
        <v>207917</v>
      </c>
      <c r="AH59" s="199"/>
      <c r="AI59" s="199"/>
      <c r="AJ59" s="199"/>
      <c r="AK59" s="199"/>
      <c r="AL59" s="239"/>
      <c r="AM59" s="227">
        <v>278</v>
      </c>
      <c r="AN59" s="227"/>
      <c r="AO59" s="227"/>
      <c r="AP59" s="227"/>
      <c r="AQ59" s="227"/>
      <c r="AR59" s="227"/>
      <c r="AS59" s="227">
        <v>430</v>
      </c>
      <c r="AT59" s="227"/>
      <c r="AU59" s="227"/>
      <c r="AV59" s="227"/>
      <c r="AW59" s="227"/>
      <c r="AX59" s="227"/>
      <c r="AY59" s="227">
        <v>88480</v>
      </c>
      <c r="AZ59" s="227"/>
      <c r="BA59" s="227"/>
      <c r="BB59" s="227"/>
      <c r="BC59" s="227"/>
      <c r="BD59" s="227"/>
      <c r="BE59" s="227">
        <v>205767</v>
      </c>
      <c r="BF59" s="227"/>
      <c r="BG59" s="227"/>
      <c r="BH59" s="227"/>
      <c r="BI59" s="227"/>
      <c r="BJ59" s="227"/>
    </row>
    <row r="60" spans="4:62" s="9" customFormat="1" ht="12.75" customHeight="1">
      <c r="D60" s="202" t="s">
        <v>186</v>
      </c>
      <c r="E60" s="202"/>
      <c r="F60" s="202"/>
      <c r="G60" s="202"/>
      <c r="H60" s="202"/>
      <c r="I60" s="202"/>
      <c r="J60" s="202"/>
      <c r="K60" s="202"/>
      <c r="L60" s="202"/>
      <c r="M60" s="202"/>
      <c r="N60" s="7"/>
      <c r="O60" s="240">
        <v>128</v>
      </c>
      <c r="P60" s="199"/>
      <c r="Q60" s="199"/>
      <c r="R60" s="199"/>
      <c r="S60" s="199"/>
      <c r="T60" s="199"/>
      <c r="U60" s="199">
        <v>224</v>
      </c>
      <c r="V60" s="199"/>
      <c r="W60" s="199"/>
      <c r="X60" s="199"/>
      <c r="Y60" s="199"/>
      <c r="Z60" s="199"/>
      <c r="AA60" s="199">
        <v>34227</v>
      </c>
      <c r="AB60" s="199"/>
      <c r="AC60" s="199"/>
      <c r="AD60" s="199"/>
      <c r="AE60" s="199"/>
      <c r="AF60" s="199"/>
      <c r="AG60" s="199">
        <v>152797</v>
      </c>
      <c r="AH60" s="199"/>
      <c r="AI60" s="199"/>
      <c r="AJ60" s="199"/>
      <c r="AK60" s="199"/>
      <c r="AL60" s="239"/>
      <c r="AM60" s="227">
        <v>130</v>
      </c>
      <c r="AN60" s="227"/>
      <c r="AO60" s="227"/>
      <c r="AP60" s="227"/>
      <c r="AQ60" s="227"/>
      <c r="AR60" s="227"/>
      <c r="AS60" s="227">
        <v>236</v>
      </c>
      <c r="AT60" s="227"/>
      <c r="AU60" s="227"/>
      <c r="AV60" s="227"/>
      <c r="AW60" s="227"/>
      <c r="AX60" s="227"/>
      <c r="AY60" s="227">
        <v>38462</v>
      </c>
      <c r="AZ60" s="227"/>
      <c r="BA60" s="227"/>
      <c r="BB60" s="227"/>
      <c r="BC60" s="227"/>
      <c r="BD60" s="227"/>
      <c r="BE60" s="227">
        <v>162976</v>
      </c>
      <c r="BF60" s="227"/>
      <c r="BG60" s="227"/>
      <c r="BH60" s="227"/>
      <c r="BI60" s="227"/>
      <c r="BJ60" s="227"/>
    </row>
    <row r="61" spans="4:62" s="9" customFormat="1" ht="12.75" customHeight="1">
      <c r="D61" s="202" t="s">
        <v>187</v>
      </c>
      <c r="E61" s="202"/>
      <c r="F61" s="202"/>
      <c r="G61" s="202"/>
      <c r="H61" s="202"/>
      <c r="I61" s="202"/>
      <c r="J61" s="202"/>
      <c r="K61" s="202"/>
      <c r="L61" s="202"/>
      <c r="M61" s="202"/>
      <c r="N61" s="7"/>
      <c r="O61" s="240">
        <v>171</v>
      </c>
      <c r="P61" s="199"/>
      <c r="Q61" s="199"/>
      <c r="R61" s="199"/>
      <c r="S61" s="199"/>
      <c r="T61" s="199"/>
      <c r="U61" s="199">
        <v>308</v>
      </c>
      <c r="V61" s="199"/>
      <c r="W61" s="199"/>
      <c r="X61" s="199"/>
      <c r="Y61" s="199"/>
      <c r="Z61" s="199"/>
      <c r="AA61" s="199">
        <v>50136</v>
      </c>
      <c r="AB61" s="199"/>
      <c r="AC61" s="199"/>
      <c r="AD61" s="199"/>
      <c r="AE61" s="199"/>
      <c r="AF61" s="199"/>
      <c r="AG61" s="199">
        <v>162778</v>
      </c>
      <c r="AH61" s="199"/>
      <c r="AI61" s="199"/>
      <c r="AJ61" s="199"/>
      <c r="AK61" s="199"/>
      <c r="AL61" s="239"/>
      <c r="AM61" s="227">
        <v>175</v>
      </c>
      <c r="AN61" s="227"/>
      <c r="AO61" s="227"/>
      <c r="AP61" s="227"/>
      <c r="AQ61" s="227"/>
      <c r="AR61" s="227"/>
      <c r="AS61" s="227">
        <v>314</v>
      </c>
      <c r="AT61" s="227"/>
      <c r="AU61" s="227"/>
      <c r="AV61" s="227"/>
      <c r="AW61" s="227"/>
      <c r="AX61" s="227"/>
      <c r="AY61" s="227">
        <v>44139</v>
      </c>
      <c r="AZ61" s="227"/>
      <c r="BA61" s="227"/>
      <c r="BB61" s="227"/>
      <c r="BC61" s="227"/>
      <c r="BD61" s="227"/>
      <c r="BE61" s="227">
        <v>140569</v>
      </c>
      <c r="BF61" s="227"/>
      <c r="BG61" s="227"/>
      <c r="BH61" s="227"/>
      <c r="BI61" s="227"/>
      <c r="BJ61" s="227"/>
    </row>
    <row r="62" spans="4:62" s="9" customFormat="1" ht="12.7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81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159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</row>
    <row r="63" spans="3:62" s="9" customFormat="1" ht="12.75" customHeight="1">
      <c r="C63" s="202" t="s">
        <v>188</v>
      </c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7"/>
      <c r="O63" s="177">
        <v>10298</v>
      </c>
      <c r="P63" s="178"/>
      <c r="Q63" s="178"/>
      <c r="R63" s="178"/>
      <c r="S63" s="178"/>
      <c r="T63" s="178"/>
      <c r="U63" s="178">
        <v>27153</v>
      </c>
      <c r="V63" s="178"/>
      <c r="W63" s="178"/>
      <c r="X63" s="178"/>
      <c r="Y63" s="178"/>
      <c r="Z63" s="178"/>
      <c r="AA63" s="178">
        <v>6279642</v>
      </c>
      <c r="AB63" s="178"/>
      <c r="AC63" s="178"/>
      <c r="AD63" s="178"/>
      <c r="AE63" s="178"/>
      <c r="AF63" s="178"/>
      <c r="AG63" s="199">
        <v>231269</v>
      </c>
      <c r="AH63" s="199"/>
      <c r="AI63" s="199"/>
      <c r="AJ63" s="199"/>
      <c r="AK63" s="199"/>
      <c r="AL63" s="239"/>
      <c r="AM63" s="167">
        <v>10420</v>
      </c>
      <c r="AN63" s="167"/>
      <c r="AO63" s="167"/>
      <c r="AP63" s="167"/>
      <c r="AQ63" s="167"/>
      <c r="AR63" s="167"/>
      <c r="AS63" s="167">
        <v>27689</v>
      </c>
      <c r="AT63" s="167"/>
      <c r="AU63" s="167"/>
      <c r="AV63" s="167"/>
      <c r="AW63" s="167"/>
      <c r="AX63" s="167"/>
      <c r="AY63" s="167">
        <v>6132012</v>
      </c>
      <c r="AZ63" s="167"/>
      <c r="BA63" s="167"/>
      <c r="BB63" s="167"/>
      <c r="BC63" s="167"/>
      <c r="BD63" s="167"/>
      <c r="BE63" s="227">
        <v>221460</v>
      </c>
      <c r="BF63" s="227"/>
      <c r="BG63" s="227"/>
      <c r="BH63" s="227"/>
      <c r="BI63" s="227"/>
      <c r="BJ63" s="227"/>
    </row>
    <row r="64" spans="3:62" s="9" customFormat="1" ht="12.75" customHeight="1">
      <c r="C64" s="202" t="s">
        <v>189</v>
      </c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7"/>
      <c r="O64" s="177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99"/>
      <c r="AH64" s="199"/>
      <c r="AI64" s="199"/>
      <c r="AJ64" s="199"/>
      <c r="AK64" s="199"/>
      <c r="AL64" s="239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227"/>
      <c r="BF64" s="227"/>
      <c r="BG64" s="227"/>
      <c r="BH64" s="227"/>
      <c r="BI64" s="227"/>
      <c r="BJ64" s="227"/>
    </row>
    <row r="65" spans="2:63" ht="12.75" customHeight="1">
      <c r="B65" s="12"/>
      <c r="C65" s="12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82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161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9"/>
    </row>
    <row r="66" spans="2:6" s="9" customFormat="1" ht="12" customHeight="1">
      <c r="B66" s="221" t="s">
        <v>157</v>
      </c>
      <c r="C66" s="221"/>
      <c r="D66" s="221"/>
      <c r="E66" s="8" t="s">
        <v>229</v>
      </c>
      <c r="F66" s="9" t="s">
        <v>308</v>
      </c>
    </row>
    <row r="67" ht="12" customHeight="1"/>
    <row r="68" ht="10.5" customHeight="1"/>
    <row r="69" ht="10.5" customHeight="1"/>
  </sheetData>
  <mergeCells count="300">
    <mergeCell ref="AG17:AP17"/>
    <mergeCell ref="AQ17:AZ17"/>
    <mergeCell ref="BA17:BJ17"/>
    <mergeCell ref="AM63:AR64"/>
    <mergeCell ref="AS63:AX64"/>
    <mergeCell ref="AY63:BD64"/>
    <mergeCell ref="BE63:BJ64"/>
    <mergeCell ref="AM61:AR61"/>
    <mergeCell ref="AS61:AX61"/>
    <mergeCell ref="AY61:BD61"/>
    <mergeCell ref="BE61:BJ61"/>
    <mergeCell ref="BE59:BJ59"/>
    <mergeCell ref="AM60:AR60"/>
    <mergeCell ref="AS60:AX60"/>
    <mergeCell ref="AY60:BD60"/>
    <mergeCell ref="BE60:BJ60"/>
    <mergeCell ref="AM59:AR59"/>
    <mergeCell ref="AS59:AX59"/>
    <mergeCell ref="AY59:BD59"/>
    <mergeCell ref="BE56:BJ56"/>
    <mergeCell ref="AM57:AR57"/>
    <mergeCell ref="AS57:AX57"/>
    <mergeCell ref="AY57:BD57"/>
    <mergeCell ref="BE57:BJ57"/>
    <mergeCell ref="AM56:AR56"/>
    <mergeCell ref="AS56:AX56"/>
    <mergeCell ref="AY56:BD56"/>
    <mergeCell ref="BE54:BJ54"/>
    <mergeCell ref="AM55:AR55"/>
    <mergeCell ref="AS55:AX55"/>
    <mergeCell ref="AY55:BD55"/>
    <mergeCell ref="BE55:BJ55"/>
    <mergeCell ref="AM54:AR54"/>
    <mergeCell ref="AS54:AX54"/>
    <mergeCell ref="AY54:BD54"/>
    <mergeCell ref="BE51:BJ51"/>
    <mergeCell ref="AM53:AR53"/>
    <mergeCell ref="AS53:AX53"/>
    <mergeCell ref="AY53:BD53"/>
    <mergeCell ref="BE53:BJ53"/>
    <mergeCell ref="AM51:AR51"/>
    <mergeCell ref="AS51:AX51"/>
    <mergeCell ref="AY51:BD51"/>
    <mergeCell ref="BE49:BJ49"/>
    <mergeCell ref="AM50:AR50"/>
    <mergeCell ref="AS50:AX50"/>
    <mergeCell ref="AY50:BD50"/>
    <mergeCell ref="BE50:BJ50"/>
    <mergeCell ref="AM49:AR49"/>
    <mergeCell ref="AS49:AX49"/>
    <mergeCell ref="AY49:BD49"/>
    <mergeCell ref="BE47:BJ47"/>
    <mergeCell ref="AM48:AR48"/>
    <mergeCell ref="AS48:AX48"/>
    <mergeCell ref="AY48:BD48"/>
    <mergeCell ref="BE48:BJ48"/>
    <mergeCell ref="AM47:AR47"/>
    <mergeCell ref="AS47:AX47"/>
    <mergeCell ref="AY47:BD47"/>
    <mergeCell ref="BE44:BJ44"/>
    <mergeCell ref="AM45:AR45"/>
    <mergeCell ref="AS45:AX45"/>
    <mergeCell ref="AY45:BD45"/>
    <mergeCell ref="BE45:BJ45"/>
    <mergeCell ref="AM44:AR44"/>
    <mergeCell ref="AS44:AX44"/>
    <mergeCell ref="AY44:BD44"/>
    <mergeCell ref="BE42:BJ42"/>
    <mergeCell ref="AM43:AR43"/>
    <mergeCell ref="AS43:AX43"/>
    <mergeCell ref="AY43:BD43"/>
    <mergeCell ref="BE43:BJ43"/>
    <mergeCell ref="AM42:AR42"/>
    <mergeCell ref="AS42:AX42"/>
    <mergeCell ref="AY42:BD42"/>
    <mergeCell ref="BE39:BJ39"/>
    <mergeCell ref="AM41:AR41"/>
    <mergeCell ref="AS41:AX41"/>
    <mergeCell ref="AY41:BD41"/>
    <mergeCell ref="BE41:BJ41"/>
    <mergeCell ref="AM39:AR39"/>
    <mergeCell ref="AS39:AX39"/>
    <mergeCell ref="AY39:BD39"/>
    <mergeCell ref="BE36:BJ36"/>
    <mergeCell ref="BE37:BJ37"/>
    <mergeCell ref="AM38:AR38"/>
    <mergeCell ref="AS38:AX38"/>
    <mergeCell ref="AY38:BD38"/>
    <mergeCell ref="BE38:BJ38"/>
    <mergeCell ref="AM37:AR37"/>
    <mergeCell ref="AS37:AX37"/>
    <mergeCell ref="AY37:BD37"/>
    <mergeCell ref="AG30:AL30"/>
    <mergeCell ref="AM36:AR36"/>
    <mergeCell ref="AS36:AX36"/>
    <mergeCell ref="AY36:BD36"/>
    <mergeCell ref="AM35:AR35"/>
    <mergeCell ref="AS35:AX35"/>
    <mergeCell ref="AY35:BD35"/>
    <mergeCell ref="C30:M30"/>
    <mergeCell ref="O30:T30"/>
    <mergeCell ref="U30:Z30"/>
    <mergeCell ref="AA30:AF30"/>
    <mergeCell ref="B3:BJ3"/>
    <mergeCell ref="B5:L5"/>
    <mergeCell ref="M5:V5"/>
    <mergeCell ref="W5:AF5"/>
    <mergeCell ref="AG5:AP5"/>
    <mergeCell ref="AQ5:AZ5"/>
    <mergeCell ref="BA5:BJ5"/>
    <mergeCell ref="BE30:BJ30"/>
    <mergeCell ref="AM33:AR33"/>
    <mergeCell ref="AS33:AX33"/>
    <mergeCell ref="AY33:BD33"/>
    <mergeCell ref="BE33:BJ33"/>
    <mergeCell ref="AM30:AR30"/>
    <mergeCell ref="AS30:AX30"/>
    <mergeCell ref="AY30:BD30"/>
    <mergeCell ref="BE35:BJ35"/>
    <mergeCell ref="U26:Z27"/>
    <mergeCell ref="AA26:AF27"/>
    <mergeCell ref="AG26:AL26"/>
    <mergeCell ref="U33:Z33"/>
    <mergeCell ref="AA33:AF33"/>
    <mergeCell ref="BE27:BJ27"/>
    <mergeCell ref="AD28:AF28"/>
    <mergeCell ref="AK28:AL28"/>
    <mergeCell ref="BB28:BD28"/>
    <mergeCell ref="AG27:AL27"/>
    <mergeCell ref="AG15:AP15"/>
    <mergeCell ref="A22:BJ22"/>
    <mergeCell ref="AQ13:AZ13"/>
    <mergeCell ref="BA13:BJ13"/>
    <mergeCell ref="B25:N26"/>
    <mergeCell ref="AQ15:AZ15"/>
    <mergeCell ref="BA15:BJ15"/>
    <mergeCell ref="F17:H17"/>
    <mergeCell ref="M17:V17"/>
    <mergeCell ref="BI28:BJ28"/>
    <mergeCell ref="AM26:AR27"/>
    <mergeCell ref="AS26:AX27"/>
    <mergeCell ref="AY26:BD27"/>
    <mergeCell ref="BE26:BJ26"/>
    <mergeCell ref="U36:Z36"/>
    <mergeCell ref="AA36:AF36"/>
    <mergeCell ref="AG33:AL33"/>
    <mergeCell ref="D35:M35"/>
    <mergeCell ref="O35:T35"/>
    <mergeCell ref="U35:Z35"/>
    <mergeCell ref="AA35:AF35"/>
    <mergeCell ref="AG35:AL35"/>
    <mergeCell ref="C33:M33"/>
    <mergeCell ref="O33:T33"/>
    <mergeCell ref="U38:Z38"/>
    <mergeCell ref="AA38:AF38"/>
    <mergeCell ref="AG36:AL36"/>
    <mergeCell ref="D37:M37"/>
    <mergeCell ref="O37:T37"/>
    <mergeCell ref="U37:Z37"/>
    <mergeCell ref="AA37:AF37"/>
    <mergeCell ref="AG37:AL37"/>
    <mergeCell ref="D36:M36"/>
    <mergeCell ref="O36:T36"/>
    <mergeCell ref="U41:Z41"/>
    <mergeCell ref="AA41:AF41"/>
    <mergeCell ref="AG38:AL38"/>
    <mergeCell ref="D39:M39"/>
    <mergeCell ref="O39:T39"/>
    <mergeCell ref="U39:Z39"/>
    <mergeCell ref="AA39:AF39"/>
    <mergeCell ref="AG39:AL39"/>
    <mergeCell ref="D38:M38"/>
    <mergeCell ref="O38:T38"/>
    <mergeCell ref="U43:Z43"/>
    <mergeCell ref="AA43:AF43"/>
    <mergeCell ref="AG41:AL41"/>
    <mergeCell ref="D42:M42"/>
    <mergeCell ref="O42:T42"/>
    <mergeCell ref="U42:Z42"/>
    <mergeCell ref="AA42:AF42"/>
    <mergeCell ref="AG42:AL42"/>
    <mergeCell ref="D41:M41"/>
    <mergeCell ref="O41:T41"/>
    <mergeCell ref="U45:Z45"/>
    <mergeCell ref="AA45:AF45"/>
    <mergeCell ref="AG43:AL43"/>
    <mergeCell ref="D44:M44"/>
    <mergeCell ref="O44:T44"/>
    <mergeCell ref="U44:Z44"/>
    <mergeCell ref="AA44:AF44"/>
    <mergeCell ref="AG44:AL44"/>
    <mergeCell ref="D43:M43"/>
    <mergeCell ref="O43:T43"/>
    <mergeCell ref="U48:Z48"/>
    <mergeCell ref="AA48:AF48"/>
    <mergeCell ref="AG45:AL45"/>
    <mergeCell ref="D47:M47"/>
    <mergeCell ref="O47:T47"/>
    <mergeCell ref="U47:Z47"/>
    <mergeCell ref="AA47:AF47"/>
    <mergeCell ref="AG47:AL47"/>
    <mergeCell ref="D45:M45"/>
    <mergeCell ref="O45:T45"/>
    <mergeCell ref="U50:Z50"/>
    <mergeCell ref="AA50:AF50"/>
    <mergeCell ref="AG48:AL48"/>
    <mergeCell ref="D49:M49"/>
    <mergeCell ref="O49:T49"/>
    <mergeCell ref="U49:Z49"/>
    <mergeCell ref="AA49:AF49"/>
    <mergeCell ref="AG49:AL49"/>
    <mergeCell ref="D48:M48"/>
    <mergeCell ref="O48:T48"/>
    <mergeCell ref="U53:Z53"/>
    <mergeCell ref="AA53:AF53"/>
    <mergeCell ref="AG50:AL50"/>
    <mergeCell ref="D51:M51"/>
    <mergeCell ref="O51:T51"/>
    <mergeCell ref="U51:Z51"/>
    <mergeCell ref="AA51:AF51"/>
    <mergeCell ref="AG51:AL51"/>
    <mergeCell ref="D50:M50"/>
    <mergeCell ref="O50:T50"/>
    <mergeCell ref="U55:Z55"/>
    <mergeCell ref="AA55:AF55"/>
    <mergeCell ref="AG53:AL53"/>
    <mergeCell ref="D54:M54"/>
    <mergeCell ref="O54:T54"/>
    <mergeCell ref="U54:Z54"/>
    <mergeCell ref="AA54:AF54"/>
    <mergeCell ref="AG54:AL54"/>
    <mergeCell ref="D53:M53"/>
    <mergeCell ref="O53:T53"/>
    <mergeCell ref="U57:Z57"/>
    <mergeCell ref="AA57:AF57"/>
    <mergeCell ref="AG55:AL55"/>
    <mergeCell ref="D56:M56"/>
    <mergeCell ref="O56:T56"/>
    <mergeCell ref="U56:Z56"/>
    <mergeCell ref="AA56:AF56"/>
    <mergeCell ref="AG56:AL56"/>
    <mergeCell ref="D55:M55"/>
    <mergeCell ref="O55:T55"/>
    <mergeCell ref="U60:Z60"/>
    <mergeCell ref="AA60:AF60"/>
    <mergeCell ref="AG57:AL57"/>
    <mergeCell ref="D59:M59"/>
    <mergeCell ref="O59:T59"/>
    <mergeCell ref="U59:Z59"/>
    <mergeCell ref="AA59:AF59"/>
    <mergeCell ref="AG59:AL59"/>
    <mergeCell ref="D57:M57"/>
    <mergeCell ref="O57:T57"/>
    <mergeCell ref="AG60:AL60"/>
    <mergeCell ref="D61:M61"/>
    <mergeCell ref="AA63:AF64"/>
    <mergeCell ref="AG63:AL64"/>
    <mergeCell ref="O61:T61"/>
    <mergeCell ref="U61:Z61"/>
    <mergeCell ref="AA61:AF61"/>
    <mergeCell ref="C64:M64"/>
    <mergeCell ref="D60:M60"/>
    <mergeCell ref="O60:T60"/>
    <mergeCell ref="B66:D66"/>
    <mergeCell ref="AG61:AL61"/>
    <mergeCell ref="C63:M63"/>
    <mergeCell ref="O63:T64"/>
    <mergeCell ref="U63:Z64"/>
    <mergeCell ref="O24:AL25"/>
    <mergeCell ref="AM24:BJ25"/>
    <mergeCell ref="O26:T27"/>
    <mergeCell ref="C7:E7"/>
    <mergeCell ref="F7:H7"/>
    <mergeCell ref="I7:K7"/>
    <mergeCell ref="M7:V7"/>
    <mergeCell ref="W7:AF7"/>
    <mergeCell ref="AG7:AP7"/>
    <mergeCell ref="AQ7:AZ7"/>
    <mergeCell ref="BA7:BJ7"/>
    <mergeCell ref="BA9:BJ9"/>
    <mergeCell ref="F11:H11"/>
    <mergeCell ref="M11:V11"/>
    <mergeCell ref="W11:AF11"/>
    <mergeCell ref="AG11:AP11"/>
    <mergeCell ref="AQ11:AZ11"/>
    <mergeCell ref="BA11:BJ11"/>
    <mergeCell ref="AQ9:AZ9"/>
    <mergeCell ref="F9:H9"/>
    <mergeCell ref="AG9:AP9"/>
    <mergeCell ref="F13:H13"/>
    <mergeCell ref="M13:V13"/>
    <mergeCell ref="W13:AF13"/>
    <mergeCell ref="AG13:AP13"/>
    <mergeCell ref="M9:V9"/>
    <mergeCell ref="W9:AF9"/>
    <mergeCell ref="B19:D19"/>
    <mergeCell ref="F15:H15"/>
    <mergeCell ref="M15:V15"/>
    <mergeCell ref="W15:AF15"/>
    <mergeCell ref="W17:AF17"/>
  </mergeCells>
  <printOptions horizontalCentered="1"/>
  <pageMargins left="0.4724409448818898" right="0.4724409448818898" top="0.5118110236220472" bottom="0.5905511811023623" header="0" footer="0"/>
  <pageSetup horizontalDpi="600" verticalDpi="600" orientation="portrait" paperSize="9" scale="9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BK83"/>
  <sheetViews>
    <sheetView workbookViewId="0" topLeftCell="G28">
      <selection activeCell="AD16" sqref="AD16:AN16"/>
    </sheetView>
  </sheetViews>
  <sheetFormatPr defaultColWidth="9.00390625" defaultRowHeight="13.5"/>
  <cols>
    <col min="1" max="1" width="1.00390625" style="3" customWidth="1"/>
    <col min="2" max="63" width="1.625" style="3" customWidth="1"/>
    <col min="64" max="16384" width="9.00390625" style="3" customWidth="1"/>
  </cols>
  <sheetData>
    <row r="1" spans="50:63" s="9" customFormat="1" ht="10.5" customHeight="1"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3"/>
      <c r="BK1" s="156" t="s">
        <v>348</v>
      </c>
    </row>
    <row r="2" ht="10.5" customHeight="1"/>
    <row r="3" spans="2:63" s="1" customFormat="1" ht="18" customHeight="1">
      <c r="B3" s="213" t="s">
        <v>302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34"/>
    </row>
    <row r="4" spans="2:63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39" t="s">
        <v>309</v>
      </c>
      <c r="BK4" s="9"/>
    </row>
    <row r="5" spans="2:63" ht="19.5" customHeight="1">
      <c r="B5" s="194" t="s">
        <v>261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179"/>
      <c r="S5" s="212" t="s">
        <v>200</v>
      </c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 t="s">
        <v>262</v>
      </c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179"/>
      <c r="BK5" s="9"/>
    </row>
    <row r="6" spans="2:63" ht="19.5" customHeight="1">
      <c r="B6" s="195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18"/>
      <c r="S6" s="208" t="s">
        <v>260</v>
      </c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68">
        <v>15</v>
      </c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08" t="s">
        <v>260</v>
      </c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68">
        <v>15</v>
      </c>
      <c r="BA6" s="268"/>
      <c r="BB6" s="268"/>
      <c r="BC6" s="268"/>
      <c r="BD6" s="268"/>
      <c r="BE6" s="268"/>
      <c r="BF6" s="268"/>
      <c r="BG6" s="268"/>
      <c r="BH6" s="268"/>
      <c r="BI6" s="268"/>
      <c r="BJ6" s="269"/>
      <c r="BK6" s="9"/>
    </row>
    <row r="7" spans="2:63" ht="12" customHeight="1"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3"/>
      <c r="T7" s="84"/>
      <c r="U7" s="84"/>
      <c r="V7" s="84"/>
      <c r="W7" s="84"/>
      <c r="X7" s="84"/>
      <c r="Y7" s="84"/>
      <c r="Z7" s="84"/>
      <c r="AA7" s="84"/>
      <c r="AB7" s="84"/>
      <c r="AC7" s="84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9"/>
    </row>
    <row r="8" spans="3:62" s="9" customFormat="1" ht="12" customHeight="1">
      <c r="C8" s="202" t="s">
        <v>17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7"/>
      <c r="S8" s="177">
        <v>62110989</v>
      </c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67">
        <v>60668754</v>
      </c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78">
        <v>53997260</v>
      </c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67">
        <v>53278030</v>
      </c>
      <c r="BA8" s="167"/>
      <c r="BB8" s="167"/>
      <c r="BC8" s="167"/>
      <c r="BD8" s="167"/>
      <c r="BE8" s="167"/>
      <c r="BF8" s="167"/>
      <c r="BG8" s="167"/>
      <c r="BH8" s="167"/>
      <c r="BI8" s="167"/>
      <c r="BJ8" s="167"/>
    </row>
    <row r="9" spans="3:62" s="9" customFormat="1" ht="12" customHeight="1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7"/>
      <c r="T9" s="44"/>
      <c r="U9" s="44"/>
      <c r="V9" s="44"/>
      <c r="W9" s="44"/>
      <c r="X9" s="44"/>
      <c r="Y9" s="44"/>
      <c r="Z9" s="44"/>
      <c r="AA9" s="44"/>
      <c r="AB9" s="44"/>
      <c r="AC9" s="44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</row>
    <row r="10" spans="3:62" s="9" customFormat="1" ht="12" customHeight="1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7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</row>
    <row r="11" spans="3:62" s="9" customFormat="1" ht="12" customHeight="1">
      <c r="C11" s="202" t="s">
        <v>19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7"/>
      <c r="S11" s="177">
        <v>58590408</v>
      </c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67">
        <v>56976954</v>
      </c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78">
        <v>50561589</v>
      </c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67">
        <v>49671133</v>
      </c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</row>
    <row r="12" spans="3:62" s="9" customFormat="1" ht="12" customHeight="1">
      <c r="C12" s="7"/>
      <c r="D12" s="202" t="s">
        <v>190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7"/>
      <c r="S12" s="177">
        <v>51151246</v>
      </c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67">
        <v>50037675</v>
      </c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78">
        <v>49558144</v>
      </c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67">
        <v>48636918</v>
      </c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</row>
    <row r="13" spans="3:62" s="9" customFormat="1" ht="12" customHeight="1">
      <c r="C13" s="7"/>
      <c r="D13" s="202" t="s">
        <v>191</v>
      </c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7"/>
      <c r="S13" s="177">
        <v>7439162</v>
      </c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67">
        <v>6939279</v>
      </c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78">
        <v>1003445</v>
      </c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67">
        <v>1034215</v>
      </c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</row>
    <row r="14" spans="3:62" s="9" customFormat="1" ht="12" customHeight="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7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</row>
    <row r="15" spans="3:62" s="9" customFormat="1" ht="12" customHeight="1">
      <c r="C15" s="202" t="s">
        <v>20</v>
      </c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7"/>
      <c r="S15" s="177">
        <v>283763</v>
      </c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67">
        <v>287720</v>
      </c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78">
        <v>198853</v>
      </c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67">
        <v>202831</v>
      </c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</row>
    <row r="16" spans="3:62" s="9" customFormat="1" ht="12" customHeight="1">
      <c r="C16" s="7"/>
      <c r="D16" s="202" t="s">
        <v>190</v>
      </c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7"/>
      <c r="S16" s="177">
        <v>209541</v>
      </c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67">
        <v>214507</v>
      </c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78">
        <v>189481</v>
      </c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67">
        <v>191511</v>
      </c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</row>
    <row r="17" spans="3:62" s="9" customFormat="1" ht="12" customHeight="1">
      <c r="C17" s="7"/>
      <c r="D17" s="202" t="s">
        <v>191</v>
      </c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7"/>
      <c r="S17" s="177">
        <v>74222</v>
      </c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67">
        <v>73213</v>
      </c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78">
        <v>9372</v>
      </c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67">
        <v>11320</v>
      </c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</row>
    <row r="18" spans="3:62" s="9" customFormat="1" ht="12" customHeight="1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7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</row>
    <row r="19" spans="3:62" s="9" customFormat="1" ht="12" customHeight="1">
      <c r="C19" s="202" t="s">
        <v>21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7"/>
      <c r="S19" s="177">
        <v>3236818</v>
      </c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67">
        <v>3372212</v>
      </c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78">
        <v>3236818</v>
      </c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67">
        <v>3372198</v>
      </c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</row>
    <row r="20" spans="3:62" s="9" customFormat="1" ht="12" customHeight="1">
      <c r="C20" s="7"/>
      <c r="D20" s="202" t="s">
        <v>190</v>
      </c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7"/>
      <c r="S20" s="177">
        <v>3236818</v>
      </c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67">
        <v>3372212</v>
      </c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78">
        <v>3236818</v>
      </c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67">
        <v>3372198</v>
      </c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</row>
    <row r="21" spans="3:62" s="9" customFormat="1" ht="12" customHeight="1">
      <c r="C21" s="7"/>
      <c r="D21" s="202" t="s">
        <v>191</v>
      </c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7"/>
      <c r="S21" s="177">
        <v>0</v>
      </c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67">
        <v>0</v>
      </c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78">
        <v>0</v>
      </c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67">
        <v>0</v>
      </c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</row>
    <row r="22" spans="3:62" s="9" customFormat="1" ht="12" customHeight="1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7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</row>
    <row r="23" spans="3:62" s="9" customFormat="1" ht="12" customHeight="1">
      <c r="C23" s="202" t="s">
        <v>335</v>
      </c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7"/>
      <c r="S23" s="177">
        <v>0</v>
      </c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67">
        <v>31868</v>
      </c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78">
        <v>0</v>
      </c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67">
        <v>31868</v>
      </c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</row>
    <row r="24" spans="3:62" s="9" customFormat="1" ht="12" customHeight="1">
      <c r="C24" s="7"/>
      <c r="D24" s="202" t="s">
        <v>337</v>
      </c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7"/>
      <c r="S24" s="177">
        <v>0</v>
      </c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67">
        <v>31868</v>
      </c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78">
        <v>0</v>
      </c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67">
        <v>31868</v>
      </c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</row>
    <row r="25" spans="3:62" s="9" customFormat="1" ht="12" customHeight="1">
      <c r="C25" s="7"/>
      <c r="D25" s="202" t="s">
        <v>191</v>
      </c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7"/>
      <c r="S25" s="177">
        <v>0</v>
      </c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67">
        <v>0</v>
      </c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78">
        <v>0</v>
      </c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67">
        <v>0</v>
      </c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</row>
    <row r="26" spans="2:62" s="9" customFormat="1" ht="12" customHeight="1"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82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</row>
    <row r="27" spans="2:63" ht="12" customHeight="1">
      <c r="B27" s="221" t="s">
        <v>157</v>
      </c>
      <c r="C27" s="221"/>
      <c r="D27" s="221"/>
      <c r="E27" s="2" t="s">
        <v>229</v>
      </c>
      <c r="F27" s="3" t="s">
        <v>308</v>
      </c>
      <c r="BK27" s="9"/>
    </row>
    <row r="28" spans="2:63" ht="12" customHeight="1">
      <c r="B28" s="9"/>
      <c r="C28" s="7"/>
      <c r="D28" s="7"/>
      <c r="E28" s="2"/>
      <c r="BK28" s="9"/>
    </row>
    <row r="29" spans="2:63" ht="12" customHeight="1">
      <c r="B29" s="9"/>
      <c r="C29" s="7"/>
      <c r="D29" s="7"/>
      <c r="E29" s="7"/>
      <c r="BK29" s="9"/>
    </row>
    <row r="30" spans="2:63" ht="12" customHeight="1">
      <c r="B30" s="9"/>
      <c r="C30" s="7"/>
      <c r="D30" s="7"/>
      <c r="E30" s="7"/>
      <c r="BK30" s="9"/>
    </row>
    <row r="31" spans="2:63" s="1" customFormat="1" ht="18" customHeight="1">
      <c r="B31" s="213" t="s">
        <v>303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34"/>
    </row>
    <row r="32" spans="2:63" ht="12.7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39" t="s">
        <v>330</v>
      </c>
      <c r="BK32" s="9"/>
    </row>
    <row r="33" spans="2:63" ht="19.5" customHeight="1">
      <c r="B33" s="267" t="s">
        <v>304</v>
      </c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6"/>
      <c r="W33" s="252" t="s">
        <v>272</v>
      </c>
      <c r="X33" s="253"/>
      <c r="Y33" s="253"/>
      <c r="Z33" s="253"/>
      <c r="AA33" s="253"/>
      <c r="AB33" s="253"/>
      <c r="AC33" s="253"/>
      <c r="AD33" s="254"/>
      <c r="AE33" s="179" t="s">
        <v>263</v>
      </c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94"/>
      <c r="BC33" s="261" t="s">
        <v>268</v>
      </c>
      <c r="BD33" s="262"/>
      <c r="BE33" s="262"/>
      <c r="BF33" s="262"/>
      <c r="BG33" s="262"/>
      <c r="BH33" s="262"/>
      <c r="BI33" s="262"/>
      <c r="BJ33" s="262"/>
      <c r="BK33" s="9"/>
    </row>
    <row r="34" spans="2:63" ht="19.5" customHeight="1"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15"/>
      <c r="W34" s="255"/>
      <c r="X34" s="256"/>
      <c r="Y34" s="256"/>
      <c r="Z34" s="256"/>
      <c r="AA34" s="256"/>
      <c r="AB34" s="256"/>
      <c r="AC34" s="256"/>
      <c r="AD34" s="257"/>
      <c r="AE34" s="214" t="s">
        <v>235</v>
      </c>
      <c r="AF34" s="201"/>
      <c r="AG34" s="201"/>
      <c r="AH34" s="201"/>
      <c r="AI34" s="201"/>
      <c r="AJ34" s="201"/>
      <c r="AK34" s="201"/>
      <c r="AL34" s="215"/>
      <c r="AM34" s="214" t="s">
        <v>264</v>
      </c>
      <c r="AN34" s="201"/>
      <c r="AO34" s="201"/>
      <c r="AP34" s="201"/>
      <c r="AQ34" s="201"/>
      <c r="AR34" s="201"/>
      <c r="AS34" s="201"/>
      <c r="AT34" s="215"/>
      <c r="AU34" s="214" t="s">
        <v>265</v>
      </c>
      <c r="AV34" s="201"/>
      <c r="AW34" s="201"/>
      <c r="AX34" s="201"/>
      <c r="AY34" s="201"/>
      <c r="AZ34" s="201"/>
      <c r="BA34" s="201"/>
      <c r="BB34" s="215"/>
      <c r="BC34" s="263"/>
      <c r="BD34" s="264"/>
      <c r="BE34" s="264"/>
      <c r="BF34" s="264"/>
      <c r="BG34" s="264"/>
      <c r="BH34" s="264"/>
      <c r="BI34" s="264"/>
      <c r="BJ34" s="264"/>
      <c r="BK34" s="9"/>
    </row>
    <row r="35" spans="2:63" ht="19.5" customHeight="1"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8"/>
      <c r="W35" s="258"/>
      <c r="X35" s="259"/>
      <c r="Y35" s="259"/>
      <c r="Z35" s="259"/>
      <c r="AA35" s="259"/>
      <c r="AB35" s="259"/>
      <c r="AC35" s="259"/>
      <c r="AD35" s="260"/>
      <c r="AE35" s="220" t="s">
        <v>331</v>
      </c>
      <c r="AF35" s="187"/>
      <c r="AG35" s="187"/>
      <c r="AH35" s="187"/>
      <c r="AI35" s="187"/>
      <c r="AJ35" s="187"/>
      <c r="AK35" s="187"/>
      <c r="AL35" s="188"/>
      <c r="AM35" s="220" t="s">
        <v>332</v>
      </c>
      <c r="AN35" s="187"/>
      <c r="AO35" s="187"/>
      <c r="AP35" s="187"/>
      <c r="AQ35" s="187"/>
      <c r="AR35" s="187"/>
      <c r="AS35" s="187"/>
      <c r="AT35" s="188"/>
      <c r="AU35" s="220" t="s">
        <v>333</v>
      </c>
      <c r="AV35" s="187"/>
      <c r="AW35" s="187"/>
      <c r="AX35" s="187"/>
      <c r="AY35" s="187"/>
      <c r="AZ35" s="187"/>
      <c r="BA35" s="187"/>
      <c r="BB35" s="188"/>
      <c r="BC35" s="265"/>
      <c r="BD35" s="266"/>
      <c r="BE35" s="266"/>
      <c r="BF35" s="266"/>
      <c r="BG35" s="266"/>
      <c r="BH35" s="266"/>
      <c r="BI35" s="266"/>
      <c r="BJ35" s="266"/>
      <c r="BK35" s="9"/>
    </row>
    <row r="36" spans="2:63" ht="12" customHeight="1">
      <c r="B36" s="9"/>
      <c r="C36" s="8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8"/>
      <c r="W36" s="79"/>
      <c r="X36" s="76"/>
      <c r="Y36" s="76"/>
      <c r="Z36" s="76"/>
      <c r="AA36" s="76"/>
      <c r="AB36" s="76"/>
      <c r="AC36" s="76"/>
      <c r="AD36" s="76"/>
      <c r="AF36" s="9"/>
      <c r="AG36" s="9"/>
      <c r="AH36" s="9"/>
      <c r="AI36" s="9"/>
      <c r="AJ36" s="200" t="s">
        <v>16</v>
      </c>
      <c r="AK36" s="200"/>
      <c r="AL36" s="200"/>
      <c r="AN36" s="9"/>
      <c r="AO36" s="9"/>
      <c r="AP36" s="9"/>
      <c r="AQ36" s="9"/>
      <c r="AR36" s="200" t="s">
        <v>16</v>
      </c>
      <c r="AS36" s="200"/>
      <c r="AT36" s="200"/>
      <c r="AV36" s="9"/>
      <c r="AW36" s="9"/>
      <c r="AX36" s="9"/>
      <c r="AY36" s="9"/>
      <c r="AZ36" s="200" t="s">
        <v>16</v>
      </c>
      <c r="BA36" s="200"/>
      <c r="BB36" s="200"/>
      <c r="BD36" s="9"/>
      <c r="BE36" s="9"/>
      <c r="BF36" s="9"/>
      <c r="BG36" s="9"/>
      <c r="BH36" s="200" t="s">
        <v>16</v>
      </c>
      <c r="BI36" s="200"/>
      <c r="BJ36" s="200"/>
      <c r="BK36" s="9"/>
    </row>
    <row r="37" spans="2:63" ht="12" customHeight="1">
      <c r="B37" s="9"/>
      <c r="C37" s="8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8"/>
      <c r="W37" s="80"/>
      <c r="X37" s="8"/>
      <c r="Y37" s="8"/>
      <c r="Z37" s="8"/>
      <c r="AA37" s="8"/>
      <c r="AB37" s="8"/>
      <c r="AC37" s="8"/>
      <c r="AD37" s="8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9"/>
    </row>
    <row r="38" spans="4:62" s="30" customFormat="1" ht="12" customHeight="1">
      <c r="D38" s="181" t="s">
        <v>163</v>
      </c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W38" s="251">
        <f>SUM(W41:AD65)</f>
        <v>296923</v>
      </c>
      <c r="X38" s="250"/>
      <c r="Y38" s="250"/>
      <c r="Z38" s="250"/>
      <c r="AA38" s="250"/>
      <c r="AB38" s="250"/>
      <c r="AC38" s="250"/>
      <c r="AD38" s="250"/>
      <c r="AE38" s="250">
        <f>SUM(AM38:BB38)</f>
        <v>1267883107</v>
      </c>
      <c r="AF38" s="250"/>
      <c r="AG38" s="250"/>
      <c r="AH38" s="250"/>
      <c r="AI38" s="250"/>
      <c r="AJ38" s="250"/>
      <c r="AK38" s="250"/>
      <c r="AL38" s="250"/>
      <c r="AM38" s="250">
        <f>SUM(AM41:AT65)</f>
        <v>1220836889</v>
      </c>
      <c r="AN38" s="250"/>
      <c r="AO38" s="250"/>
      <c r="AP38" s="250"/>
      <c r="AQ38" s="250"/>
      <c r="AR38" s="250"/>
      <c r="AS38" s="250"/>
      <c r="AT38" s="250"/>
      <c r="AU38" s="250">
        <f>SUM(AU41:BB65)</f>
        <v>47046218</v>
      </c>
      <c r="AV38" s="250"/>
      <c r="AW38" s="250"/>
      <c r="AX38" s="250"/>
      <c r="AY38" s="250"/>
      <c r="AZ38" s="250"/>
      <c r="BA38" s="250"/>
      <c r="BB38" s="250"/>
      <c r="BC38" s="250">
        <f>SUM(BC41:BJ65)</f>
        <v>46390051</v>
      </c>
      <c r="BD38" s="250"/>
      <c r="BE38" s="250"/>
      <c r="BF38" s="250"/>
      <c r="BG38" s="250"/>
      <c r="BH38" s="250"/>
      <c r="BI38" s="250"/>
      <c r="BJ38" s="250"/>
    </row>
    <row r="39" spans="4:62" s="9" customFormat="1" ht="12" customHeight="1"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W39" s="85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</row>
    <row r="40" spans="4:62" s="9" customFormat="1" ht="12" customHeight="1"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2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</row>
    <row r="41" spans="3:62" s="9" customFormat="1" ht="12" customHeight="1">
      <c r="C41" s="249" t="s">
        <v>230</v>
      </c>
      <c r="D41" s="249"/>
      <c r="E41" s="249"/>
      <c r="F41" s="184" t="s">
        <v>192</v>
      </c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63"/>
      <c r="W41" s="246">
        <v>6076</v>
      </c>
      <c r="X41" s="246"/>
      <c r="Y41" s="246"/>
      <c r="Z41" s="246"/>
      <c r="AA41" s="246"/>
      <c r="AB41" s="246"/>
      <c r="AC41" s="246"/>
      <c r="AD41" s="246"/>
      <c r="AE41" s="246">
        <f>SUM(AM41:BB41)</f>
        <v>16047061</v>
      </c>
      <c r="AF41" s="246"/>
      <c r="AG41" s="246"/>
      <c r="AH41" s="246"/>
      <c r="AI41" s="246"/>
      <c r="AJ41" s="246"/>
      <c r="AK41" s="246"/>
      <c r="AL41" s="246"/>
      <c r="AM41" s="246">
        <v>4631123</v>
      </c>
      <c r="AN41" s="246"/>
      <c r="AO41" s="246"/>
      <c r="AP41" s="246"/>
      <c r="AQ41" s="246"/>
      <c r="AR41" s="246"/>
      <c r="AS41" s="246"/>
      <c r="AT41" s="246"/>
      <c r="AU41" s="246">
        <v>11415938</v>
      </c>
      <c r="AV41" s="246"/>
      <c r="AW41" s="246"/>
      <c r="AX41" s="246"/>
      <c r="AY41" s="246"/>
      <c r="AZ41" s="246"/>
      <c r="BA41" s="246"/>
      <c r="BB41" s="246"/>
      <c r="BC41" s="246">
        <v>374369</v>
      </c>
      <c r="BD41" s="246"/>
      <c r="BE41" s="246"/>
      <c r="BF41" s="246"/>
      <c r="BG41" s="246"/>
      <c r="BH41" s="246"/>
      <c r="BI41" s="246"/>
      <c r="BJ41" s="246"/>
    </row>
    <row r="42" spans="3:62" s="9" customFormat="1" ht="12" customHeight="1">
      <c r="C42" s="50"/>
      <c r="D42" s="50"/>
      <c r="E42" s="50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163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</row>
    <row r="43" spans="3:62" s="9" customFormat="1" ht="12" customHeight="1">
      <c r="C43" s="249" t="s">
        <v>231</v>
      </c>
      <c r="D43" s="249"/>
      <c r="E43" s="249"/>
      <c r="F43" s="203" t="s">
        <v>193</v>
      </c>
      <c r="G43" s="203"/>
      <c r="H43" s="203"/>
      <c r="I43" s="203"/>
      <c r="J43" s="203" t="s">
        <v>194</v>
      </c>
      <c r="K43" s="203"/>
      <c r="L43" s="203"/>
      <c r="M43" s="249" t="s">
        <v>232</v>
      </c>
      <c r="N43" s="249"/>
      <c r="O43" s="249"/>
      <c r="P43" s="203" t="s">
        <v>195</v>
      </c>
      <c r="Q43" s="203"/>
      <c r="R43" s="203"/>
      <c r="S43" s="203"/>
      <c r="T43" s="203"/>
      <c r="U43" s="203"/>
      <c r="V43" s="163"/>
      <c r="W43" s="246">
        <v>3722</v>
      </c>
      <c r="X43" s="246"/>
      <c r="Y43" s="246"/>
      <c r="Z43" s="246"/>
      <c r="AA43" s="246"/>
      <c r="AB43" s="246"/>
      <c r="AC43" s="246"/>
      <c r="AD43" s="246"/>
      <c r="AE43" s="246">
        <f>SUM(AM43:BB43)</f>
        <v>4101007</v>
      </c>
      <c r="AF43" s="246"/>
      <c r="AG43" s="246"/>
      <c r="AH43" s="246"/>
      <c r="AI43" s="246"/>
      <c r="AJ43" s="246"/>
      <c r="AK43" s="246"/>
      <c r="AL43" s="246"/>
      <c r="AM43" s="246">
        <v>3734174</v>
      </c>
      <c r="AN43" s="246"/>
      <c r="AO43" s="246"/>
      <c r="AP43" s="246"/>
      <c r="AQ43" s="246"/>
      <c r="AR43" s="246"/>
      <c r="AS43" s="246"/>
      <c r="AT43" s="246"/>
      <c r="AU43" s="246">
        <v>366833</v>
      </c>
      <c r="AV43" s="246"/>
      <c r="AW43" s="246"/>
      <c r="AX43" s="246"/>
      <c r="AY43" s="246"/>
      <c r="AZ43" s="246"/>
      <c r="BA43" s="246"/>
      <c r="BB43" s="246"/>
      <c r="BC43" s="246">
        <v>16129</v>
      </c>
      <c r="BD43" s="246"/>
      <c r="BE43" s="246"/>
      <c r="BF43" s="246"/>
      <c r="BG43" s="246"/>
      <c r="BH43" s="246"/>
      <c r="BI43" s="246"/>
      <c r="BJ43" s="246"/>
    </row>
    <row r="44" spans="3:62" s="9" customFormat="1" ht="12" customHeight="1">
      <c r="C44" s="50"/>
      <c r="D44" s="50"/>
      <c r="E44" s="50"/>
      <c r="F44" s="2"/>
      <c r="G44" s="2"/>
      <c r="H44" s="2"/>
      <c r="I44" s="2"/>
      <c r="J44" s="2"/>
      <c r="K44" s="2"/>
      <c r="L44" s="2"/>
      <c r="M44" s="50"/>
      <c r="N44" s="50"/>
      <c r="O44" s="50"/>
      <c r="P44" s="2"/>
      <c r="Q44" s="2"/>
      <c r="R44" s="2"/>
      <c r="S44" s="2"/>
      <c r="T44" s="2"/>
      <c r="U44" s="2"/>
      <c r="V44" s="163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</row>
    <row r="45" spans="3:62" s="9" customFormat="1" ht="12" customHeight="1">
      <c r="C45" s="248">
        <v>10</v>
      </c>
      <c r="D45" s="248"/>
      <c r="E45" s="248"/>
      <c r="F45" s="203" t="s">
        <v>193</v>
      </c>
      <c r="G45" s="203"/>
      <c r="H45" s="203"/>
      <c r="I45" s="203"/>
      <c r="J45" s="203" t="s">
        <v>233</v>
      </c>
      <c r="K45" s="203"/>
      <c r="L45" s="203"/>
      <c r="M45" s="248">
        <v>20</v>
      </c>
      <c r="N45" s="248"/>
      <c r="O45" s="248"/>
      <c r="P45" s="203" t="s">
        <v>196</v>
      </c>
      <c r="Q45" s="203"/>
      <c r="R45" s="203"/>
      <c r="S45" s="203" t="s">
        <v>233</v>
      </c>
      <c r="T45" s="203"/>
      <c r="U45" s="203"/>
      <c r="V45" s="164"/>
      <c r="W45" s="246">
        <v>7402</v>
      </c>
      <c r="X45" s="246"/>
      <c r="Y45" s="246"/>
      <c r="Z45" s="246"/>
      <c r="AA45" s="246"/>
      <c r="AB45" s="246"/>
      <c r="AC45" s="246"/>
      <c r="AD45" s="246"/>
      <c r="AE45" s="246">
        <f>SUM(AM45:BB45)</f>
        <v>8953389</v>
      </c>
      <c r="AF45" s="246"/>
      <c r="AG45" s="246"/>
      <c r="AH45" s="246"/>
      <c r="AI45" s="246"/>
      <c r="AJ45" s="246"/>
      <c r="AK45" s="246"/>
      <c r="AL45" s="246"/>
      <c r="AM45" s="246">
        <v>8417087</v>
      </c>
      <c r="AN45" s="246"/>
      <c r="AO45" s="246"/>
      <c r="AP45" s="246"/>
      <c r="AQ45" s="246"/>
      <c r="AR45" s="246"/>
      <c r="AS45" s="246"/>
      <c r="AT45" s="246"/>
      <c r="AU45" s="246">
        <v>536302</v>
      </c>
      <c r="AV45" s="246"/>
      <c r="AW45" s="246"/>
      <c r="AX45" s="246"/>
      <c r="AY45" s="246"/>
      <c r="AZ45" s="246"/>
      <c r="BA45" s="246"/>
      <c r="BB45" s="246"/>
      <c r="BC45" s="246">
        <v>46288</v>
      </c>
      <c r="BD45" s="246"/>
      <c r="BE45" s="246"/>
      <c r="BF45" s="246"/>
      <c r="BG45" s="246"/>
      <c r="BH45" s="246"/>
      <c r="BI45" s="246"/>
      <c r="BJ45" s="246"/>
    </row>
    <row r="46" spans="3:62" s="9" customFormat="1" ht="12" customHeight="1">
      <c r="C46" s="43"/>
      <c r="D46" s="43"/>
      <c r="E46" s="43"/>
      <c r="F46" s="2"/>
      <c r="G46" s="2"/>
      <c r="H46" s="2"/>
      <c r="I46" s="2"/>
      <c r="J46" s="2"/>
      <c r="K46" s="2"/>
      <c r="L46" s="2"/>
      <c r="M46" s="43"/>
      <c r="N46" s="43"/>
      <c r="O46" s="43"/>
      <c r="P46" s="2"/>
      <c r="Q46" s="2"/>
      <c r="R46" s="2"/>
      <c r="S46" s="2"/>
      <c r="T46" s="2"/>
      <c r="U46" s="2"/>
      <c r="V46" s="164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</row>
    <row r="47" spans="3:62" s="9" customFormat="1" ht="12" customHeight="1">
      <c r="C47" s="248">
        <v>20</v>
      </c>
      <c r="D47" s="248"/>
      <c r="E47" s="248"/>
      <c r="F47" s="203" t="s">
        <v>193</v>
      </c>
      <c r="G47" s="203"/>
      <c r="H47" s="203"/>
      <c r="I47" s="203"/>
      <c r="J47" s="203" t="s">
        <v>233</v>
      </c>
      <c r="K47" s="203"/>
      <c r="L47" s="203"/>
      <c r="M47" s="248">
        <v>40</v>
      </c>
      <c r="N47" s="248"/>
      <c r="O47" s="248"/>
      <c r="P47" s="203" t="s">
        <v>196</v>
      </c>
      <c r="Q47" s="203"/>
      <c r="R47" s="203"/>
      <c r="S47" s="203" t="s">
        <v>233</v>
      </c>
      <c r="T47" s="203"/>
      <c r="U47" s="203"/>
      <c r="V47" s="164"/>
      <c r="W47" s="246">
        <v>14725</v>
      </c>
      <c r="X47" s="246"/>
      <c r="Y47" s="246"/>
      <c r="Z47" s="246"/>
      <c r="AA47" s="246"/>
      <c r="AB47" s="246"/>
      <c r="AC47" s="246"/>
      <c r="AD47" s="246"/>
      <c r="AE47" s="246">
        <f>SUM(AM47:BB47)</f>
        <v>19837638</v>
      </c>
      <c r="AF47" s="246"/>
      <c r="AG47" s="246"/>
      <c r="AH47" s="246"/>
      <c r="AI47" s="246"/>
      <c r="AJ47" s="246"/>
      <c r="AK47" s="246"/>
      <c r="AL47" s="246"/>
      <c r="AM47" s="246">
        <v>18996908</v>
      </c>
      <c r="AN47" s="246"/>
      <c r="AO47" s="246"/>
      <c r="AP47" s="246"/>
      <c r="AQ47" s="246"/>
      <c r="AR47" s="246"/>
      <c r="AS47" s="246"/>
      <c r="AT47" s="246"/>
      <c r="AU47" s="246">
        <v>840730</v>
      </c>
      <c r="AV47" s="246"/>
      <c r="AW47" s="246"/>
      <c r="AX47" s="246"/>
      <c r="AY47" s="246"/>
      <c r="AZ47" s="246"/>
      <c r="BA47" s="246"/>
      <c r="BB47" s="246"/>
      <c r="BC47" s="246">
        <v>137325</v>
      </c>
      <c r="BD47" s="246"/>
      <c r="BE47" s="246"/>
      <c r="BF47" s="246"/>
      <c r="BG47" s="246"/>
      <c r="BH47" s="246"/>
      <c r="BI47" s="246"/>
      <c r="BJ47" s="246"/>
    </row>
    <row r="48" spans="3:62" s="9" customFormat="1" ht="12" customHeight="1">
      <c r="C48" s="43"/>
      <c r="D48" s="43"/>
      <c r="E48" s="43"/>
      <c r="F48" s="2"/>
      <c r="G48" s="2"/>
      <c r="H48" s="2"/>
      <c r="I48" s="2"/>
      <c r="J48" s="2"/>
      <c r="K48" s="2"/>
      <c r="L48" s="2"/>
      <c r="M48" s="43"/>
      <c r="N48" s="43"/>
      <c r="O48" s="43"/>
      <c r="P48" s="2"/>
      <c r="Q48" s="2"/>
      <c r="R48" s="2"/>
      <c r="S48" s="2"/>
      <c r="T48" s="2"/>
      <c r="U48" s="2"/>
      <c r="V48" s="164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</row>
    <row r="49" spans="3:62" s="9" customFormat="1" ht="12" customHeight="1">
      <c r="C49" s="248">
        <v>40</v>
      </c>
      <c r="D49" s="248"/>
      <c r="E49" s="248"/>
      <c r="F49" s="203" t="s">
        <v>193</v>
      </c>
      <c r="G49" s="203"/>
      <c r="H49" s="203"/>
      <c r="I49" s="203"/>
      <c r="J49" s="203" t="s">
        <v>233</v>
      </c>
      <c r="K49" s="203"/>
      <c r="L49" s="203"/>
      <c r="M49" s="248">
        <v>60</v>
      </c>
      <c r="N49" s="248"/>
      <c r="O49" s="248"/>
      <c r="P49" s="203" t="s">
        <v>196</v>
      </c>
      <c r="Q49" s="203"/>
      <c r="R49" s="203"/>
      <c r="S49" s="203" t="s">
        <v>233</v>
      </c>
      <c r="T49" s="203"/>
      <c r="U49" s="203"/>
      <c r="V49" s="164"/>
      <c r="W49" s="246">
        <v>16401</v>
      </c>
      <c r="X49" s="246"/>
      <c r="Y49" s="246"/>
      <c r="Z49" s="246"/>
      <c r="AA49" s="246"/>
      <c r="AB49" s="246"/>
      <c r="AC49" s="246"/>
      <c r="AD49" s="246"/>
      <c r="AE49" s="246">
        <f>SUM(AM49:BB49)</f>
        <v>24562044</v>
      </c>
      <c r="AF49" s="246"/>
      <c r="AG49" s="246"/>
      <c r="AH49" s="246"/>
      <c r="AI49" s="246"/>
      <c r="AJ49" s="246"/>
      <c r="AK49" s="246"/>
      <c r="AL49" s="246"/>
      <c r="AM49" s="246">
        <v>23738476</v>
      </c>
      <c r="AN49" s="246"/>
      <c r="AO49" s="246"/>
      <c r="AP49" s="246"/>
      <c r="AQ49" s="246"/>
      <c r="AR49" s="246"/>
      <c r="AS49" s="246"/>
      <c r="AT49" s="246"/>
      <c r="AU49" s="246">
        <v>823568</v>
      </c>
      <c r="AV49" s="246"/>
      <c r="AW49" s="246"/>
      <c r="AX49" s="246"/>
      <c r="AY49" s="246"/>
      <c r="AZ49" s="246"/>
      <c r="BA49" s="246"/>
      <c r="BB49" s="246"/>
      <c r="BC49" s="246">
        <v>237019</v>
      </c>
      <c r="BD49" s="246"/>
      <c r="BE49" s="246"/>
      <c r="BF49" s="246"/>
      <c r="BG49" s="246"/>
      <c r="BH49" s="246"/>
      <c r="BI49" s="246"/>
      <c r="BJ49" s="246"/>
    </row>
    <row r="50" spans="3:62" s="9" customFormat="1" ht="12" customHeight="1">
      <c r="C50" s="37"/>
      <c r="D50" s="37"/>
      <c r="E50" s="37"/>
      <c r="F50" s="37"/>
      <c r="G50" s="37"/>
      <c r="H50" s="37"/>
      <c r="I50" s="37"/>
      <c r="J50" s="37"/>
      <c r="K50" s="37"/>
      <c r="L50" s="38"/>
      <c r="R50" s="7"/>
      <c r="S50" s="7"/>
      <c r="T50" s="7"/>
      <c r="U50" s="7"/>
      <c r="V50" s="163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</row>
    <row r="51" spans="3:62" s="9" customFormat="1" ht="12" customHeight="1">
      <c r="C51" s="248">
        <v>60</v>
      </c>
      <c r="D51" s="248"/>
      <c r="E51" s="248"/>
      <c r="F51" s="203" t="s">
        <v>193</v>
      </c>
      <c r="G51" s="203"/>
      <c r="H51" s="203"/>
      <c r="I51" s="203"/>
      <c r="J51" s="203" t="s">
        <v>233</v>
      </c>
      <c r="K51" s="203"/>
      <c r="L51" s="203"/>
      <c r="M51" s="248">
        <v>120</v>
      </c>
      <c r="N51" s="248"/>
      <c r="O51" s="248"/>
      <c r="P51" s="203" t="s">
        <v>196</v>
      </c>
      <c r="Q51" s="203"/>
      <c r="R51" s="203"/>
      <c r="S51" s="203" t="s">
        <v>233</v>
      </c>
      <c r="T51" s="203"/>
      <c r="U51" s="203"/>
      <c r="V51" s="164"/>
      <c r="W51" s="246">
        <v>52994</v>
      </c>
      <c r="X51" s="246"/>
      <c r="Y51" s="246"/>
      <c r="Z51" s="246"/>
      <c r="AA51" s="246"/>
      <c r="AB51" s="246"/>
      <c r="AC51" s="246"/>
      <c r="AD51" s="246"/>
      <c r="AE51" s="246">
        <f>SUM(AM51:BB51)</f>
        <v>99792562</v>
      </c>
      <c r="AF51" s="246"/>
      <c r="AG51" s="246"/>
      <c r="AH51" s="246"/>
      <c r="AI51" s="246"/>
      <c r="AJ51" s="246"/>
      <c r="AK51" s="246"/>
      <c r="AL51" s="246"/>
      <c r="AM51" s="246">
        <v>97319415</v>
      </c>
      <c r="AN51" s="246"/>
      <c r="AO51" s="246"/>
      <c r="AP51" s="246"/>
      <c r="AQ51" s="246"/>
      <c r="AR51" s="246"/>
      <c r="AS51" s="246"/>
      <c r="AT51" s="246"/>
      <c r="AU51" s="246">
        <v>2473147</v>
      </c>
      <c r="AV51" s="246"/>
      <c r="AW51" s="246"/>
      <c r="AX51" s="246"/>
      <c r="AY51" s="246"/>
      <c r="AZ51" s="246"/>
      <c r="BA51" s="246"/>
      <c r="BB51" s="246"/>
      <c r="BC51" s="246">
        <v>1293841</v>
      </c>
      <c r="BD51" s="246"/>
      <c r="BE51" s="246"/>
      <c r="BF51" s="246"/>
      <c r="BG51" s="246"/>
      <c r="BH51" s="246"/>
      <c r="BI51" s="246"/>
      <c r="BJ51" s="246"/>
    </row>
    <row r="52" spans="3:62" s="9" customFormat="1" ht="12" customHeight="1">
      <c r="C52" s="43"/>
      <c r="D52" s="43"/>
      <c r="E52" s="43"/>
      <c r="F52" s="2"/>
      <c r="G52" s="2"/>
      <c r="H52" s="2"/>
      <c r="I52" s="2"/>
      <c r="J52" s="2"/>
      <c r="K52" s="2"/>
      <c r="L52" s="2"/>
      <c r="M52" s="43"/>
      <c r="N52" s="43"/>
      <c r="O52" s="43"/>
      <c r="P52" s="2"/>
      <c r="Q52" s="2"/>
      <c r="R52" s="2"/>
      <c r="S52" s="2"/>
      <c r="T52" s="2"/>
      <c r="U52" s="2"/>
      <c r="V52" s="164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</row>
    <row r="53" spans="3:62" s="9" customFormat="1" ht="12" customHeight="1">
      <c r="C53" s="248">
        <v>120</v>
      </c>
      <c r="D53" s="248"/>
      <c r="E53" s="248"/>
      <c r="F53" s="203" t="s">
        <v>193</v>
      </c>
      <c r="G53" s="203"/>
      <c r="H53" s="203"/>
      <c r="I53" s="203"/>
      <c r="J53" s="203" t="s">
        <v>233</v>
      </c>
      <c r="K53" s="203"/>
      <c r="L53" s="203"/>
      <c r="M53" s="248">
        <v>200</v>
      </c>
      <c r="N53" s="248"/>
      <c r="O53" s="248"/>
      <c r="P53" s="203" t="s">
        <v>196</v>
      </c>
      <c r="Q53" s="203"/>
      <c r="R53" s="203"/>
      <c r="S53" s="203" t="s">
        <v>233</v>
      </c>
      <c r="T53" s="203"/>
      <c r="U53" s="203"/>
      <c r="V53" s="164"/>
      <c r="W53" s="246">
        <v>61775</v>
      </c>
      <c r="X53" s="246"/>
      <c r="Y53" s="246"/>
      <c r="Z53" s="246"/>
      <c r="AA53" s="246"/>
      <c r="AB53" s="246"/>
      <c r="AC53" s="246"/>
      <c r="AD53" s="246"/>
      <c r="AE53" s="246">
        <f>SUM(AM53:BB53)</f>
        <v>167353118</v>
      </c>
      <c r="AF53" s="246"/>
      <c r="AG53" s="246"/>
      <c r="AH53" s="246"/>
      <c r="AI53" s="246"/>
      <c r="AJ53" s="246"/>
      <c r="AK53" s="246"/>
      <c r="AL53" s="246"/>
      <c r="AM53" s="246">
        <v>162941110</v>
      </c>
      <c r="AN53" s="246"/>
      <c r="AO53" s="246"/>
      <c r="AP53" s="246"/>
      <c r="AQ53" s="246"/>
      <c r="AR53" s="246"/>
      <c r="AS53" s="246"/>
      <c r="AT53" s="246"/>
      <c r="AU53" s="246">
        <v>4412008</v>
      </c>
      <c r="AV53" s="246"/>
      <c r="AW53" s="246"/>
      <c r="AX53" s="246"/>
      <c r="AY53" s="246"/>
      <c r="AZ53" s="246"/>
      <c r="BA53" s="246"/>
      <c r="BB53" s="246"/>
      <c r="BC53" s="246">
        <v>2636081</v>
      </c>
      <c r="BD53" s="246"/>
      <c r="BE53" s="246"/>
      <c r="BF53" s="246"/>
      <c r="BG53" s="246"/>
      <c r="BH53" s="246"/>
      <c r="BI53" s="246"/>
      <c r="BJ53" s="246"/>
    </row>
    <row r="54" spans="3:62" s="9" customFormat="1" ht="12" customHeight="1">
      <c r="C54" s="43"/>
      <c r="D54" s="43"/>
      <c r="E54" s="43"/>
      <c r="F54" s="2"/>
      <c r="G54" s="2"/>
      <c r="H54" s="2"/>
      <c r="I54" s="2"/>
      <c r="J54" s="2"/>
      <c r="K54" s="2"/>
      <c r="L54" s="2"/>
      <c r="M54" s="43"/>
      <c r="N54" s="43"/>
      <c r="O54" s="43"/>
      <c r="P54" s="2"/>
      <c r="Q54" s="2"/>
      <c r="R54" s="2"/>
      <c r="S54" s="2"/>
      <c r="T54" s="2"/>
      <c r="U54" s="2"/>
      <c r="V54" s="164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</row>
    <row r="55" spans="3:62" s="9" customFormat="1" ht="12" customHeight="1">
      <c r="C55" s="248">
        <v>200</v>
      </c>
      <c r="D55" s="248"/>
      <c r="E55" s="248"/>
      <c r="F55" s="203" t="s">
        <v>193</v>
      </c>
      <c r="G55" s="203"/>
      <c r="H55" s="203"/>
      <c r="I55" s="203"/>
      <c r="J55" s="203" t="s">
        <v>233</v>
      </c>
      <c r="K55" s="203"/>
      <c r="L55" s="203"/>
      <c r="M55" s="248">
        <v>300</v>
      </c>
      <c r="N55" s="248"/>
      <c r="O55" s="248"/>
      <c r="P55" s="203" t="s">
        <v>196</v>
      </c>
      <c r="Q55" s="203"/>
      <c r="R55" s="203"/>
      <c r="S55" s="203" t="s">
        <v>233</v>
      </c>
      <c r="T55" s="203"/>
      <c r="U55" s="203"/>
      <c r="V55" s="164"/>
      <c r="W55" s="246">
        <v>49432</v>
      </c>
      <c r="X55" s="246"/>
      <c r="Y55" s="246"/>
      <c r="Z55" s="246"/>
      <c r="AA55" s="246"/>
      <c r="AB55" s="246"/>
      <c r="AC55" s="246"/>
      <c r="AD55" s="246"/>
      <c r="AE55" s="246">
        <f>SUM(AM55:BB55)</f>
        <v>187654710</v>
      </c>
      <c r="AF55" s="246"/>
      <c r="AG55" s="246"/>
      <c r="AH55" s="246"/>
      <c r="AI55" s="246"/>
      <c r="AJ55" s="246"/>
      <c r="AK55" s="246"/>
      <c r="AL55" s="246"/>
      <c r="AM55" s="246">
        <v>184609028</v>
      </c>
      <c r="AN55" s="246"/>
      <c r="AO55" s="246"/>
      <c r="AP55" s="246"/>
      <c r="AQ55" s="246"/>
      <c r="AR55" s="246"/>
      <c r="AS55" s="246"/>
      <c r="AT55" s="246"/>
      <c r="AU55" s="246">
        <v>3045682</v>
      </c>
      <c r="AV55" s="246"/>
      <c r="AW55" s="246"/>
      <c r="AX55" s="246"/>
      <c r="AY55" s="246"/>
      <c r="AZ55" s="246"/>
      <c r="BA55" s="246"/>
      <c r="BB55" s="246"/>
      <c r="BC55" s="246">
        <v>4139731</v>
      </c>
      <c r="BD55" s="246"/>
      <c r="BE55" s="246"/>
      <c r="BF55" s="246"/>
      <c r="BG55" s="246"/>
      <c r="BH55" s="246"/>
      <c r="BI55" s="246"/>
      <c r="BJ55" s="246"/>
    </row>
    <row r="56" spans="3:62" s="9" customFormat="1" ht="12" customHeight="1">
      <c r="C56" s="43"/>
      <c r="D56" s="43"/>
      <c r="E56" s="43"/>
      <c r="F56" s="2"/>
      <c r="G56" s="2"/>
      <c r="H56" s="2"/>
      <c r="I56" s="2"/>
      <c r="J56" s="2"/>
      <c r="K56" s="2"/>
      <c r="L56" s="2"/>
      <c r="M56" s="43"/>
      <c r="N56" s="43"/>
      <c r="O56" s="43"/>
      <c r="P56" s="2"/>
      <c r="Q56" s="2"/>
      <c r="R56" s="2"/>
      <c r="S56" s="2"/>
      <c r="T56" s="2"/>
      <c r="U56" s="2"/>
      <c r="V56" s="164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</row>
    <row r="57" spans="3:62" s="9" customFormat="1" ht="12" customHeight="1">
      <c r="C57" s="248">
        <v>300</v>
      </c>
      <c r="D57" s="248"/>
      <c r="E57" s="248"/>
      <c r="F57" s="203" t="s">
        <v>193</v>
      </c>
      <c r="G57" s="203"/>
      <c r="H57" s="203"/>
      <c r="I57" s="203"/>
      <c r="J57" s="203" t="s">
        <v>233</v>
      </c>
      <c r="K57" s="203"/>
      <c r="L57" s="203"/>
      <c r="M57" s="248">
        <v>550</v>
      </c>
      <c r="N57" s="248"/>
      <c r="O57" s="248"/>
      <c r="P57" s="203" t="s">
        <v>196</v>
      </c>
      <c r="Q57" s="203"/>
      <c r="R57" s="203"/>
      <c r="S57" s="203" t="s">
        <v>233</v>
      </c>
      <c r="T57" s="203"/>
      <c r="U57" s="203"/>
      <c r="V57" s="164"/>
      <c r="W57" s="246">
        <v>52220</v>
      </c>
      <c r="X57" s="246"/>
      <c r="Y57" s="246"/>
      <c r="Z57" s="246"/>
      <c r="AA57" s="246"/>
      <c r="AB57" s="246"/>
      <c r="AC57" s="246"/>
      <c r="AD57" s="246"/>
      <c r="AE57" s="246">
        <f>SUM(AM57:BB57)</f>
        <v>304542392</v>
      </c>
      <c r="AF57" s="246"/>
      <c r="AG57" s="246"/>
      <c r="AH57" s="246"/>
      <c r="AI57" s="246"/>
      <c r="AJ57" s="246"/>
      <c r="AK57" s="246"/>
      <c r="AL57" s="246"/>
      <c r="AM57" s="246">
        <v>299633219</v>
      </c>
      <c r="AN57" s="246"/>
      <c r="AO57" s="246"/>
      <c r="AP57" s="246"/>
      <c r="AQ57" s="246"/>
      <c r="AR57" s="246"/>
      <c r="AS57" s="246"/>
      <c r="AT57" s="246"/>
      <c r="AU57" s="246">
        <v>4909173</v>
      </c>
      <c r="AV57" s="246"/>
      <c r="AW57" s="246"/>
      <c r="AX57" s="246"/>
      <c r="AY57" s="246"/>
      <c r="AZ57" s="246"/>
      <c r="BA57" s="246"/>
      <c r="BB57" s="246"/>
      <c r="BC57" s="246">
        <v>10329499</v>
      </c>
      <c r="BD57" s="246"/>
      <c r="BE57" s="246"/>
      <c r="BF57" s="246"/>
      <c r="BG57" s="246"/>
      <c r="BH57" s="246"/>
      <c r="BI57" s="246"/>
      <c r="BJ57" s="246"/>
    </row>
    <row r="58" spans="3:62" s="9" customFormat="1" ht="12" customHeight="1">
      <c r="C58" s="43"/>
      <c r="D58" s="43"/>
      <c r="E58" s="43"/>
      <c r="F58" s="2"/>
      <c r="G58" s="2"/>
      <c r="H58" s="2"/>
      <c r="I58" s="2"/>
      <c r="J58" s="2"/>
      <c r="K58" s="2"/>
      <c r="L58" s="2"/>
      <c r="M58" s="43"/>
      <c r="N58" s="43"/>
      <c r="O58" s="43"/>
      <c r="P58" s="2"/>
      <c r="Q58" s="2"/>
      <c r="R58" s="2"/>
      <c r="S58" s="2"/>
      <c r="T58" s="2"/>
      <c r="U58" s="2"/>
      <c r="V58" s="164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</row>
    <row r="59" spans="3:62" s="9" customFormat="1" ht="12" customHeight="1">
      <c r="C59" s="248">
        <v>550</v>
      </c>
      <c r="D59" s="248"/>
      <c r="E59" s="248"/>
      <c r="F59" s="203" t="s">
        <v>193</v>
      </c>
      <c r="G59" s="203"/>
      <c r="H59" s="203"/>
      <c r="I59" s="203"/>
      <c r="J59" s="203" t="s">
        <v>233</v>
      </c>
      <c r="K59" s="203"/>
      <c r="L59" s="203"/>
      <c r="M59" s="248">
        <v>700</v>
      </c>
      <c r="N59" s="248"/>
      <c r="O59" s="248"/>
      <c r="P59" s="203" t="s">
        <v>196</v>
      </c>
      <c r="Q59" s="203"/>
      <c r="R59" s="203"/>
      <c r="S59" s="203" t="s">
        <v>233</v>
      </c>
      <c r="T59" s="203"/>
      <c r="U59" s="203"/>
      <c r="V59" s="164"/>
      <c r="W59" s="246">
        <v>11671</v>
      </c>
      <c r="X59" s="246"/>
      <c r="Y59" s="246"/>
      <c r="Z59" s="246"/>
      <c r="AA59" s="246"/>
      <c r="AB59" s="246"/>
      <c r="AC59" s="246"/>
      <c r="AD59" s="246"/>
      <c r="AE59" s="246">
        <f>SUM(AM59:BB59)</f>
        <v>97706157</v>
      </c>
      <c r="AF59" s="246"/>
      <c r="AG59" s="246"/>
      <c r="AH59" s="246"/>
      <c r="AI59" s="246"/>
      <c r="AJ59" s="246"/>
      <c r="AK59" s="246"/>
      <c r="AL59" s="246"/>
      <c r="AM59" s="246">
        <v>95769330</v>
      </c>
      <c r="AN59" s="246"/>
      <c r="AO59" s="246"/>
      <c r="AP59" s="246"/>
      <c r="AQ59" s="246"/>
      <c r="AR59" s="246"/>
      <c r="AS59" s="246"/>
      <c r="AT59" s="246"/>
      <c r="AU59" s="246">
        <v>1936827</v>
      </c>
      <c r="AV59" s="246"/>
      <c r="AW59" s="246"/>
      <c r="AX59" s="246"/>
      <c r="AY59" s="246"/>
      <c r="AZ59" s="246"/>
      <c r="BA59" s="246"/>
      <c r="BB59" s="246"/>
      <c r="BC59" s="246">
        <v>4293201</v>
      </c>
      <c r="BD59" s="246"/>
      <c r="BE59" s="246"/>
      <c r="BF59" s="246"/>
      <c r="BG59" s="246"/>
      <c r="BH59" s="246"/>
      <c r="BI59" s="246"/>
      <c r="BJ59" s="246"/>
    </row>
    <row r="60" spans="3:62" s="9" customFormat="1" ht="12" customHeight="1">
      <c r="C60" s="37"/>
      <c r="D60" s="37"/>
      <c r="E60" s="37"/>
      <c r="F60" s="37"/>
      <c r="G60" s="37"/>
      <c r="H60" s="37"/>
      <c r="I60" s="37"/>
      <c r="J60" s="37"/>
      <c r="K60" s="37"/>
      <c r="L60" s="38"/>
      <c r="R60" s="7"/>
      <c r="S60" s="7"/>
      <c r="T60" s="7"/>
      <c r="U60" s="7"/>
      <c r="V60" s="163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</row>
    <row r="61" spans="3:62" s="9" customFormat="1" ht="12" customHeight="1">
      <c r="C61" s="248">
        <v>700</v>
      </c>
      <c r="D61" s="248"/>
      <c r="E61" s="248"/>
      <c r="F61" s="203" t="s">
        <v>193</v>
      </c>
      <c r="G61" s="203"/>
      <c r="H61" s="203"/>
      <c r="I61" s="203"/>
      <c r="J61" s="203" t="s">
        <v>233</v>
      </c>
      <c r="K61" s="203"/>
      <c r="L61" s="203"/>
      <c r="M61" s="247">
        <v>1000</v>
      </c>
      <c r="N61" s="248"/>
      <c r="O61" s="248"/>
      <c r="P61" s="203" t="s">
        <v>196</v>
      </c>
      <c r="Q61" s="203"/>
      <c r="R61" s="203"/>
      <c r="S61" s="203" t="s">
        <v>233</v>
      </c>
      <c r="T61" s="203"/>
      <c r="U61" s="203"/>
      <c r="V61" s="164"/>
      <c r="W61" s="246">
        <v>9931</v>
      </c>
      <c r="X61" s="246"/>
      <c r="Y61" s="246"/>
      <c r="Z61" s="246"/>
      <c r="AA61" s="246"/>
      <c r="AB61" s="246"/>
      <c r="AC61" s="246"/>
      <c r="AD61" s="246"/>
      <c r="AE61" s="246">
        <f>SUM(AM61:BB61)</f>
        <v>106357641</v>
      </c>
      <c r="AF61" s="246"/>
      <c r="AG61" s="246"/>
      <c r="AH61" s="246"/>
      <c r="AI61" s="246"/>
      <c r="AJ61" s="246"/>
      <c r="AK61" s="246"/>
      <c r="AL61" s="246"/>
      <c r="AM61" s="246">
        <v>102889376</v>
      </c>
      <c r="AN61" s="246"/>
      <c r="AO61" s="246"/>
      <c r="AP61" s="246"/>
      <c r="AQ61" s="246"/>
      <c r="AR61" s="246"/>
      <c r="AS61" s="246"/>
      <c r="AT61" s="246"/>
      <c r="AU61" s="246">
        <v>3468265</v>
      </c>
      <c r="AV61" s="246"/>
      <c r="AW61" s="246"/>
      <c r="AX61" s="246"/>
      <c r="AY61" s="246"/>
      <c r="AZ61" s="246"/>
      <c r="BA61" s="246"/>
      <c r="BB61" s="246"/>
      <c r="BC61" s="246">
        <v>5666924</v>
      </c>
      <c r="BD61" s="246"/>
      <c r="BE61" s="246"/>
      <c r="BF61" s="246"/>
      <c r="BG61" s="246"/>
      <c r="BH61" s="246"/>
      <c r="BI61" s="246"/>
      <c r="BJ61" s="246"/>
    </row>
    <row r="62" spans="3:62" s="9" customFormat="1" ht="12" customHeight="1">
      <c r="C62" s="43"/>
      <c r="D62" s="43"/>
      <c r="E62" s="43"/>
      <c r="F62" s="2"/>
      <c r="G62" s="2"/>
      <c r="H62" s="2"/>
      <c r="I62" s="2"/>
      <c r="J62" s="2"/>
      <c r="K62" s="2"/>
      <c r="L62" s="2"/>
      <c r="M62" s="49"/>
      <c r="N62" s="43"/>
      <c r="O62" s="43"/>
      <c r="P62" s="2"/>
      <c r="Q62" s="2"/>
      <c r="R62" s="2"/>
      <c r="S62" s="2"/>
      <c r="T62" s="2"/>
      <c r="U62" s="2"/>
      <c r="V62" s="164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</row>
    <row r="63" spans="3:62" s="9" customFormat="1" ht="12" customHeight="1">
      <c r="C63" s="247">
        <v>1000</v>
      </c>
      <c r="D63" s="248"/>
      <c r="E63" s="248"/>
      <c r="F63" s="203" t="s">
        <v>193</v>
      </c>
      <c r="G63" s="203"/>
      <c r="H63" s="203"/>
      <c r="I63" s="203"/>
      <c r="J63" s="203" t="s">
        <v>233</v>
      </c>
      <c r="K63" s="203"/>
      <c r="L63" s="203"/>
      <c r="M63" s="247">
        <v>2000</v>
      </c>
      <c r="N63" s="248"/>
      <c r="O63" s="248"/>
      <c r="P63" s="203" t="s">
        <v>196</v>
      </c>
      <c r="Q63" s="203"/>
      <c r="R63" s="203"/>
      <c r="S63" s="203" t="s">
        <v>233</v>
      </c>
      <c r="T63" s="203"/>
      <c r="U63" s="203"/>
      <c r="V63" s="164"/>
      <c r="W63" s="246">
        <v>8111</v>
      </c>
      <c r="X63" s="246"/>
      <c r="Y63" s="246"/>
      <c r="Z63" s="246"/>
      <c r="AA63" s="246"/>
      <c r="AB63" s="246"/>
      <c r="AC63" s="246"/>
      <c r="AD63" s="246"/>
      <c r="AE63" s="246">
        <f>SUM(AM63:BB63)</f>
        <v>130501593</v>
      </c>
      <c r="AF63" s="246"/>
      <c r="AG63" s="246"/>
      <c r="AH63" s="246"/>
      <c r="AI63" s="246"/>
      <c r="AJ63" s="246"/>
      <c r="AK63" s="246"/>
      <c r="AL63" s="246"/>
      <c r="AM63" s="246">
        <v>124484934</v>
      </c>
      <c r="AN63" s="246"/>
      <c r="AO63" s="246"/>
      <c r="AP63" s="246"/>
      <c r="AQ63" s="246"/>
      <c r="AR63" s="246"/>
      <c r="AS63" s="246"/>
      <c r="AT63" s="246"/>
      <c r="AU63" s="246">
        <v>6016659</v>
      </c>
      <c r="AV63" s="246"/>
      <c r="AW63" s="246"/>
      <c r="AX63" s="246"/>
      <c r="AY63" s="246"/>
      <c r="AZ63" s="246"/>
      <c r="BA63" s="246"/>
      <c r="BB63" s="246"/>
      <c r="BC63" s="246">
        <v>8788670</v>
      </c>
      <c r="BD63" s="246"/>
      <c r="BE63" s="246"/>
      <c r="BF63" s="246"/>
      <c r="BG63" s="246"/>
      <c r="BH63" s="246"/>
      <c r="BI63" s="246"/>
      <c r="BJ63" s="246"/>
    </row>
    <row r="64" spans="3:62" s="9" customFormat="1" ht="12" customHeight="1">
      <c r="C64" s="49"/>
      <c r="D64" s="43"/>
      <c r="E64" s="43"/>
      <c r="F64" s="2"/>
      <c r="G64" s="2"/>
      <c r="H64" s="2"/>
      <c r="I64" s="2"/>
      <c r="J64" s="2"/>
      <c r="K64" s="2"/>
      <c r="L64" s="2"/>
      <c r="M64" s="49"/>
      <c r="N64" s="43"/>
      <c r="O64" s="43"/>
      <c r="P64" s="2"/>
      <c r="Q64" s="2"/>
      <c r="R64" s="2"/>
      <c r="S64" s="2"/>
      <c r="T64" s="2"/>
      <c r="U64" s="2"/>
      <c r="V64" s="164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</row>
    <row r="65" spans="3:62" s="9" customFormat="1" ht="12" customHeight="1">
      <c r="C65" s="247">
        <v>2000</v>
      </c>
      <c r="D65" s="248"/>
      <c r="E65" s="248"/>
      <c r="F65" s="184" t="s">
        <v>197</v>
      </c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63"/>
      <c r="W65" s="246">
        <v>2463</v>
      </c>
      <c r="X65" s="246"/>
      <c r="Y65" s="246"/>
      <c r="Z65" s="246"/>
      <c r="AA65" s="246"/>
      <c r="AB65" s="246"/>
      <c r="AC65" s="246"/>
      <c r="AD65" s="246"/>
      <c r="AE65" s="246">
        <f>SUM(AM65:BB65)</f>
        <v>100473795</v>
      </c>
      <c r="AF65" s="246"/>
      <c r="AG65" s="246"/>
      <c r="AH65" s="246"/>
      <c r="AI65" s="246"/>
      <c r="AJ65" s="246"/>
      <c r="AK65" s="246"/>
      <c r="AL65" s="246"/>
      <c r="AM65" s="246">
        <v>93672709</v>
      </c>
      <c r="AN65" s="246"/>
      <c r="AO65" s="246"/>
      <c r="AP65" s="246"/>
      <c r="AQ65" s="246"/>
      <c r="AR65" s="246"/>
      <c r="AS65" s="246"/>
      <c r="AT65" s="246"/>
      <c r="AU65" s="246">
        <v>6801086</v>
      </c>
      <c r="AV65" s="246"/>
      <c r="AW65" s="246"/>
      <c r="AX65" s="246"/>
      <c r="AY65" s="246"/>
      <c r="AZ65" s="246"/>
      <c r="BA65" s="246"/>
      <c r="BB65" s="246"/>
      <c r="BC65" s="246">
        <v>8430974</v>
      </c>
      <c r="BD65" s="246"/>
      <c r="BE65" s="246"/>
      <c r="BF65" s="246"/>
      <c r="BG65" s="246"/>
      <c r="BH65" s="246"/>
      <c r="BI65" s="246"/>
      <c r="BJ65" s="246"/>
    </row>
    <row r="66" spans="2:63" ht="12" customHeight="1">
      <c r="B66" s="12"/>
      <c r="C66" s="39"/>
      <c r="D66" s="11"/>
      <c r="E66" s="11"/>
      <c r="F66" s="11"/>
      <c r="G66" s="11"/>
      <c r="H66" s="11"/>
      <c r="I66" s="11"/>
      <c r="J66" s="11"/>
      <c r="K66" s="11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86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9"/>
    </row>
    <row r="67" spans="4:63" ht="12" customHeight="1">
      <c r="D67" s="8" t="s">
        <v>7</v>
      </c>
      <c r="E67" s="2" t="s">
        <v>234</v>
      </c>
      <c r="F67" s="3" t="s">
        <v>198</v>
      </c>
      <c r="BK67" s="9"/>
    </row>
    <row r="68" spans="2:63" ht="12" customHeight="1">
      <c r="B68" s="184" t="s">
        <v>157</v>
      </c>
      <c r="C68" s="184"/>
      <c r="D68" s="184"/>
      <c r="E68" s="2" t="s">
        <v>229</v>
      </c>
      <c r="F68" s="3" t="s">
        <v>308</v>
      </c>
      <c r="BK68" s="9"/>
    </row>
    <row r="69" spans="2:63" ht="10.5" customHeight="1">
      <c r="B69" s="9"/>
      <c r="BK69" s="9"/>
    </row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>
      <c r="AB83" s="40"/>
    </row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</sheetData>
  <mergeCells count="230">
    <mergeCell ref="B5:R6"/>
    <mergeCell ref="S5:AN5"/>
    <mergeCell ref="AO5:BJ5"/>
    <mergeCell ref="S6:AC6"/>
    <mergeCell ref="AD6:AN6"/>
    <mergeCell ref="AO6:AY6"/>
    <mergeCell ref="AZ6:BJ6"/>
    <mergeCell ref="AO8:AY8"/>
    <mergeCell ref="C11:Q11"/>
    <mergeCell ref="S11:AC11"/>
    <mergeCell ref="AO11:AY11"/>
    <mergeCell ref="C8:Q8"/>
    <mergeCell ref="S8:AC8"/>
    <mergeCell ref="AD8:AN8"/>
    <mergeCell ref="AD11:AN11"/>
    <mergeCell ref="AO12:AY12"/>
    <mergeCell ref="D13:Q13"/>
    <mergeCell ref="S13:AC13"/>
    <mergeCell ref="AO13:AY13"/>
    <mergeCell ref="D12:Q12"/>
    <mergeCell ref="S12:AC12"/>
    <mergeCell ref="AD12:AN12"/>
    <mergeCell ref="AD13:AN13"/>
    <mergeCell ref="AO15:AY15"/>
    <mergeCell ref="D16:Q16"/>
    <mergeCell ref="S16:AC16"/>
    <mergeCell ref="AO16:AY16"/>
    <mergeCell ref="C15:Q15"/>
    <mergeCell ref="S15:AC15"/>
    <mergeCell ref="AD15:AN15"/>
    <mergeCell ref="AD16:AN16"/>
    <mergeCell ref="AO17:AY17"/>
    <mergeCell ref="C19:Q19"/>
    <mergeCell ref="S19:AC19"/>
    <mergeCell ref="AO19:AY19"/>
    <mergeCell ref="D17:Q17"/>
    <mergeCell ref="S17:AC17"/>
    <mergeCell ref="AD17:AN17"/>
    <mergeCell ref="AD19:AN19"/>
    <mergeCell ref="AO20:AY20"/>
    <mergeCell ref="D21:Q21"/>
    <mergeCell ref="S21:AC21"/>
    <mergeCell ref="AO21:AY21"/>
    <mergeCell ref="D20:Q20"/>
    <mergeCell ref="S20:AC20"/>
    <mergeCell ref="AD20:AN20"/>
    <mergeCell ref="AD21:AN21"/>
    <mergeCell ref="AU34:BB34"/>
    <mergeCell ref="AO23:AY23"/>
    <mergeCell ref="C23:Q23"/>
    <mergeCell ref="S23:AC23"/>
    <mergeCell ref="AD23:AN23"/>
    <mergeCell ref="B31:BJ31"/>
    <mergeCell ref="B27:D27"/>
    <mergeCell ref="B33:V35"/>
    <mergeCell ref="D24:Q24"/>
    <mergeCell ref="D25:Q25"/>
    <mergeCell ref="AZ36:BB36"/>
    <mergeCell ref="BH36:BJ36"/>
    <mergeCell ref="W33:AD35"/>
    <mergeCell ref="AE33:BB33"/>
    <mergeCell ref="BC33:BJ35"/>
    <mergeCell ref="AE35:AL35"/>
    <mergeCell ref="AM35:AT35"/>
    <mergeCell ref="AU35:BB35"/>
    <mergeCell ref="AE34:AL34"/>
    <mergeCell ref="AM34:AT34"/>
    <mergeCell ref="W38:AD38"/>
    <mergeCell ref="AE38:AL38"/>
    <mergeCell ref="AM38:AT38"/>
    <mergeCell ref="AJ36:AL36"/>
    <mergeCell ref="AR36:AT36"/>
    <mergeCell ref="AU38:BB38"/>
    <mergeCell ref="BC38:BJ38"/>
    <mergeCell ref="C41:E41"/>
    <mergeCell ref="F41:U41"/>
    <mergeCell ref="W41:AD41"/>
    <mergeCell ref="AE41:AL41"/>
    <mergeCell ref="AM41:AT41"/>
    <mergeCell ref="AU41:BB41"/>
    <mergeCell ref="BC41:BJ41"/>
    <mergeCell ref="D38:U38"/>
    <mergeCell ref="C43:E43"/>
    <mergeCell ref="F43:I43"/>
    <mergeCell ref="J43:L43"/>
    <mergeCell ref="M43:O43"/>
    <mergeCell ref="P43:U43"/>
    <mergeCell ref="W43:AD43"/>
    <mergeCell ref="AE43:AL43"/>
    <mergeCell ref="AM43:AT43"/>
    <mergeCell ref="AU43:BB43"/>
    <mergeCell ref="BC43:BJ43"/>
    <mergeCell ref="C45:E45"/>
    <mergeCell ref="F45:I45"/>
    <mergeCell ref="J45:L45"/>
    <mergeCell ref="M45:O45"/>
    <mergeCell ref="P45:R45"/>
    <mergeCell ref="S45:U45"/>
    <mergeCell ref="W45:AD45"/>
    <mergeCell ref="AE45:AL45"/>
    <mergeCell ref="AM45:AT45"/>
    <mergeCell ref="AU45:BB45"/>
    <mergeCell ref="BC45:BJ45"/>
    <mergeCell ref="C47:E47"/>
    <mergeCell ref="F47:I47"/>
    <mergeCell ref="J47:L47"/>
    <mergeCell ref="M47:O47"/>
    <mergeCell ref="P47:R47"/>
    <mergeCell ref="S47:U47"/>
    <mergeCell ref="W47:AD47"/>
    <mergeCell ref="AE47:AL47"/>
    <mergeCell ref="AM47:AT47"/>
    <mergeCell ref="AU47:BB47"/>
    <mergeCell ref="BC47:BJ47"/>
    <mergeCell ref="C49:E49"/>
    <mergeCell ref="F49:I49"/>
    <mergeCell ref="J49:L49"/>
    <mergeCell ref="M49:O49"/>
    <mergeCell ref="P49:R49"/>
    <mergeCell ref="S49:U49"/>
    <mergeCell ref="W49:AD49"/>
    <mergeCell ref="AE49:AL49"/>
    <mergeCell ref="AM49:AT49"/>
    <mergeCell ref="AU49:BB49"/>
    <mergeCell ref="BC49:BJ49"/>
    <mergeCell ref="C51:E51"/>
    <mergeCell ref="F51:I51"/>
    <mergeCell ref="J51:L51"/>
    <mergeCell ref="M51:O51"/>
    <mergeCell ref="P51:R51"/>
    <mergeCell ref="S51:U51"/>
    <mergeCell ref="W51:AD51"/>
    <mergeCell ref="AE51:AL51"/>
    <mergeCell ref="AM51:AT51"/>
    <mergeCell ref="AU51:BB51"/>
    <mergeCell ref="BC51:BJ51"/>
    <mergeCell ref="C53:E53"/>
    <mergeCell ref="F53:I53"/>
    <mergeCell ref="J53:L53"/>
    <mergeCell ref="M53:O53"/>
    <mergeCell ref="P53:R53"/>
    <mergeCell ref="S53:U53"/>
    <mergeCell ref="W53:AD53"/>
    <mergeCell ref="AE53:AL53"/>
    <mergeCell ref="AM53:AT53"/>
    <mergeCell ref="AU53:BB53"/>
    <mergeCell ref="BC53:BJ53"/>
    <mergeCell ref="C55:E55"/>
    <mergeCell ref="F55:I55"/>
    <mergeCell ref="J55:L55"/>
    <mergeCell ref="M55:O55"/>
    <mergeCell ref="P55:R55"/>
    <mergeCell ref="S55:U55"/>
    <mergeCell ref="W55:AD55"/>
    <mergeCell ref="AE55:AL55"/>
    <mergeCell ref="AM55:AT55"/>
    <mergeCell ref="AU55:BB55"/>
    <mergeCell ref="BC55:BJ55"/>
    <mergeCell ref="S57:U57"/>
    <mergeCell ref="W57:AD57"/>
    <mergeCell ref="AE57:AL57"/>
    <mergeCell ref="C57:E57"/>
    <mergeCell ref="F57:I57"/>
    <mergeCell ref="J57:L57"/>
    <mergeCell ref="M57:O57"/>
    <mergeCell ref="AU57:BB57"/>
    <mergeCell ref="BC57:BJ57"/>
    <mergeCell ref="C59:E59"/>
    <mergeCell ref="F59:I59"/>
    <mergeCell ref="J59:L59"/>
    <mergeCell ref="M59:O59"/>
    <mergeCell ref="P59:R59"/>
    <mergeCell ref="S59:U59"/>
    <mergeCell ref="W59:AD59"/>
    <mergeCell ref="P57:R57"/>
    <mergeCell ref="AE59:AL59"/>
    <mergeCell ref="AM59:AT59"/>
    <mergeCell ref="AU59:BB59"/>
    <mergeCell ref="BC59:BJ59"/>
    <mergeCell ref="AE61:AL61"/>
    <mergeCell ref="C61:E61"/>
    <mergeCell ref="F61:I61"/>
    <mergeCell ref="J61:L61"/>
    <mergeCell ref="M61:O61"/>
    <mergeCell ref="P63:R63"/>
    <mergeCell ref="S63:U63"/>
    <mergeCell ref="W63:AD63"/>
    <mergeCell ref="P61:R61"/>
    <mergeCell ref="S61:U61"/>
    <mergeCell ref="W61:AD61"/>
    <mergeCell ref="C63:E63"/>
    <mergeCell ref="F63:I63"/>
    <mergeCell ref="J63:L63"/>
    <mergeCell ref="M63:O63"/>
    <mergeCell ref="AE65:AL65"/>
    <mergeCell ref="AE63:AL63"/>
    <mergeCell ref="AM63:AT63"/>
    <mergeCell ref="AU63:BB63"/>
    <mergeCell ref="B68:D68"/>
    <mergeCell ref="C65:E65"/>
    <mergeCell ref="F65:U65"/>
    <mergeCell ref="W65:AD65"/>
    <mergeCell ref="AZ12:BJ12"/>
    <mergeCell ref="AZ13:BJ13"/>
    <mergeCell ref="AM65:AT65"/>
    <mergeCell ref="AU65:BB65"/>
    <mergeCell ref="BC65:BJ65"/>
    <mergeCell ref="BC63:BJ63"/>
    <mergeCell ref="AM61:AT61"/>
    <mergeCell ref="AU61:BB61"/>
    <mergeCell ref="BC61:BJ61"/>
    <mergeCell ref="AM57:AT57"/>
    <mergeCell ref="B3:BJ3"/>
    <mergeCell ref="AZ20:BJ20"/>
    <mergeCell ref="AZ21:BJ21"/>
    <mergeCell ref="AZ23:BJ23"/>
    <mergeCell ref="AZ15:BJ15"/>
    <mergeCell ref="AZ16:BJ16"/>
    <mergeCell ref="AZ17:BJ17"/>
    <mergeCell ref="AZ19:BJ19"/>
    <mergeCell ref="AZ8:BJ8"/>
    <mergeCell ref="AZ11:BJ11"/>
    <mergeCell ref="S24:AC24"/>
    <mergeCell ref="AD24:AN24"/>
    <mergeCell ref="AO24:AY24"/>
    <mergeCell ref="AZ24:BJ24"/>
    <mergeCell ref="S25:AC25"/>
    <mergeCell ref="AD25:AN25"/>
    <mergeCell ref="AO25:AY25"/>
    <mergeCell ref="AZ25:BJ2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J55"/>
  <sheetViews>
    <sheetView tabSelected="1" workbookViewId="0" topLeftCell="A28">
      <selection activeCell="V44" sqref="V44:AE44"/>
    </sheetView>
  </sheetViews>
  <sheetFormatPr defaultColWidth="9.00390625" defaultRowHeight="13.5"/>
  <cols>
    <col min="1" max="62" width="1.625" style="3" customWidth="1"/>
    <col min="63" max="16384" width="9.00390625" style="3" customWidth="1"/>
  </cols>
  <sheetData>
    <row r="1" spans="1:16" ht="10.5" customHeight="1">
      <c r="A1" s="157" t="s">
        <v>347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0.5" customHeight="1"/>
    <row r="3" spans="3:62" s="1" customFormat="1" ht="18" customHeight="1">
      <c r="C3" s="213" t="s">
        <v>306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34"/>
    </row>
    <row r="4" spans="3:62" ht="12.75" customHeight="1"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39" t="s">
        <v>270</v>
      </c>
      <c r="BJ4" s="9"/>
    </row>
    <row r="5" spans="3:62" ht="19.5" customHeight="1">
      <c r="C5" s="194" t="s">
        <v>199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179"/>
      <c r="V5" s="212" t="s">
        <v>200</v>
      </c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 t="s">
        <v>201</v>
      </c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179"/>
      <c r="BJ5" s="9"/>
    </row>
    <row r="6" spans="3:62" ht="19.5" customHeight="1">
      <c r="C6" s="195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18"/>
      <c r="V6" s="208" t="s">
        <v>334</v>
      </c>
      <c r="W6" s="208"/>
      <c r="X6" s="208"/>
      <c r="Y6" s="208"/>
      <c r="Z6" s="208"/>
      <c r="AA6" s="208"/>
      <c r="AB6" s="208"/>
      <c r="AC6" s="208"/>
      <c r="AD6" s="208"/>
      <c r="AE6" s="208"/>
      <c r="AF6" s="268">
        <v>15</v>
      </c>
      <c r="AG6" s="268"/>
      <c r="AH6" s="268"/>
      <c r="AI6" s="268"/>
      <c r="AJ6" s="268"/>
      <c r="AK6" s="268"/>
      <c r="AL6" s="268"/>
      <c r="AM6" s="268"/>
      <c r="AN6" s="268"/>
      <c r="AO6" s="268"/>
      <c r="AP6" s="208" t="s">
        <v>334</v>
      </c>
      <c r="AQ6" s="208"/>
      <c r="AR6" s="208"/>
      <c r="AS6" s="208"/>
      <c r="AT6" s="208"/>
      <c r="AU6" s="208"/>
      <c r="AV6" s="208"/>
      <c r="AW6" s="208"/>
      <c r="AX6" s="208"/>
      <c r="AY6" s="208"/>
      <c r="AZ6" s="268">
        <v>15</v>
      </c>
      <c r="BA6" s="268"/>
      <c r="BB6" s="268"/>
      <c r="BC6" s="268"/>
      <c r="BD6" s="268"/>
      <c r="BE6" s="268"/>
      <c r="BF6" s="268"/>
      <c r="BG6" s="268"/>
      <c r="BH6" s="268"/>
      <c r="BI6" s="269"/>
      <c r="BJ6" s="9"/>
    </row>
    <row r="7" spans="4:61" ht="13.5" customHeight="1"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V7" s="74"/>
      <c r="W7" s="75"/>
      <c r="X7" s="75"/>
      <c r="Y7" s="75"/>
      <c r="Z7" s="75"/>
      <c r="AA7" s="75"/>
      <c r="AB7" s="75"/>
      <c r="AC7" s="75"/>
      <c r="AD7" s="75"/>
      <c r="AE7" s="75"/>
      <c r="AF7" s="30"/>
      <c r="AG7" s="30"/>
      <c r="AH7" s="30"/>
      <c r="AI7" s="30"/>
      <c r="AJ7" s="30"/>
      <c r="AK7" s="30"/>
      <c r="AL7" s="30"/>
      <c r="AM7" s="30"/>
      <c r="AN7" s="30"/>
      <c r="AO7" s="30"/>
      <c r="AZ7" s="29"/>
      <c r="BA7" s="29"/>
      <c r="BB7" s="29"/>
      <c r="BC7" s="29"/>
      <c r="BD7" s="29"/>
      <c r="BE7" s="29"/>
      <c r="BF7" s="29"/>
      <c r="BG7" s="29"/>
      <c r="BH7" s="29"/>
      <c r="BI7" s="29"/>
    </row>
    <row r="8" spans="4:61" ht="13.5" customHeight="1">
      <c r="D8" s="184" t="s">
        <v>17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V8" s="271">
        <f>SUM(V11:AE28)</f>
        <v>83346009</v>
      </c>
      <c r="W8" s="246"/>
      <c r="X8" s="246"/>
      <c r="Y8" s="246"/>
      <c r="Z8" s="246"/>
      <c r="AA8" s="246"/>
      <c r="AB8" s="246"/>
      <c r="AC8" s="246"/>
      <c r="AD8" s="246"/>
      <c r="AE8" s="246"/>
      <c r="AF8" s="250">
        <f>SUM(AF11:AO28)</f>
        <v>82286870</v>
      </c>
      <c r="AG8" s="250"/>
      <c r="AH8" s="250"/>
      <c r="AI8" s="250"/>
      <c r="AJ8" s="250"/>
      <c r="AK8" s="250"/>
      <c r="AL8" s="250"/>
      <c r="AM8" s="250"/>
      <c r="AN8" s="250"/>
      <c r="AO8" s="250"/>
      <c r="AP8" s="246">
        <f>SUM(AP11:AY28)</f>
        <v>77447242</v>
      </c>
      <c r="AQ8" s="246"/>
      <c r="AR8" s="246"/>
      <c r="AS8" s="246"/>
      <c r="AT8" s="246"/>
      <c r="AU8" s="246"/>
      <c r="AV8" s="246"/>
      <c r="AW8" s="246"/>
      <c r="AX8" s="246"/>
      <c r="AY8" s="246"/>
      <c r="AZ8" s="250">
        <f>SUM(AZ11:BI28)</f>
        <v>77224508</v>
      </c>
      <c r="BA8" s="250"/>
      <c r="BB8" s="250"/>
      <c r="BC8" s="250"/>
      <c r="BD8" s="250"/>
      <c r="BE8" s="250"/>
      <c r="BF8" s="250"/>
      <c r="BG8" s="250"/>
      <c r="BH8" s="250"/>
      <c r="BI8" s="250"/>
    </row>
    <row r="9" spans="4:61" ht="13.5" customHeight="1"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V9" s="85"/>
      <c r="W9" s="36"/>
      <c r="X9" s="36"/>
      <c r="Y9" s="36"/>
      <c r="Z9" s="36"/>
      <c r="AA9" s="36"/>
      <c r="AB9" s="36"/>
      <c r="AC9" s="36"/>
      <c r="AD9" s="36"/>
      <c r="AE9" s="36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153"/>
      <c r="BA9" s="153"/>
      <c r="BB9" s="153"/>
      <c r="BC9" s="153"/>
      <c r="BD9" s="153"/>
      <c r="BE9" s="153"/>
      <c r="BF9" s="153"/>
      <c r="BG9" s="153"/>
      <c r="BH9" s="153"/>
      <c r="BI9" s="153"/>
    </row>
    <row r="10" spans="4:61" ht="13.5" customHeight="1"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V10" s="85"/>
      <c r="W10" s="36"/>
      <c r="X10" s="36"/>
      <c r="Y10" s="36"/>
      <c r="Z10" s="36"/>
      <c r="AA10" s="36"/>
      <c r="AB10" s="36"/>
      <c r="AC10" s="36"/>
      <c r="AD10" s="36"/>
      <c r="AE10" s="36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</row>
    <row r="11" spans="4:61" ht="13.5" customHeight="1">
      <c r="D11" s="184" t="s">
        <v>202</v>
      </c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V11" s="271">
        <v>18800165</v>
      </c>
      <c r="W11" s="246"/>
      <c r="X11" s="246"/>
      <c r="Y11" s="246"/>
      <c r="Z11" s="246"/>
      <c r="AA11" s="246"/>
      <c r="AB11" s="246"/>
      <c r="AC11" s="246"/>
      <c r="AD11" s="246"/>
      <c r="AE11" s="246"/>
      <c r="AF11" s="250">
        <v>18432348</v>
      </c>
      <c r="AG11" s="250"/>
      <c r="AH11" s="250"/>
      <c r="AI11" s="250"/>
      <c r="AJ11" s="250"/>
      <c r="AK11" s="250"/>
      <c r="AL11" s="250"/>
      <c r="AM11" s="250"/>
      <c r="AN11" s="250"/>
      <c r="AO11" s="250"/>
      <c r="AP11" s="246">
        <v>18194862</v>
      </c>
      <c r="AQ11" s="246"/>
      <c r="AR11" s="246"/>
      <c r="AS11" s="246"/>
      <c r="AT11" s="246"/>
      <c r="AU11" s="246"/>
      <c r="AV11" s="246"/>
      <c r="AW11" s="246"/>
      <c r="AX11" s="246"/>
      <c r="AY11" s="246"/>
      <c r="AZ11" s="250">
        <v>17913423</v>
      </c>
      <c r="BA11" s="250"/>
      <c r="BB11" s="250"/>
      <c r="BC11" s="250"/>
      <c r="BD11" s="250"/>
      <c r="BE11" s="250"/>
      <c r="BF11" s="250"/>
      <c r="BG11" s="250"/>
      <c r="BH11" s="250"/>
      <c r="BI11" s="250"/>
    </row>
    <row r="12" spans="4:61" ht="13.5" customHeight="1">
      <c r="D12" s="184" t="s">
        <v>203</v>
      </c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V12" s="271">
        <v>4392939</v>
      </c>
      <c r="W12" s="246"/>
      <c r="X12" s="246"/>
      <c r="Y12" s="246"/>
      <c r="Z12" s="246"/>
      <c r="AA12" s="246"/>
      <c r="AB12" s="246"/>
      <c r="AC12" s="246"/>
      <c r="AD12" s="246"/>
      <c r="AE12" s="246"/>
      <c r="AF12" s="250">
        <v>4970323</v>
      </c>
      <c r="AG12" s="250"/>
      <c r="AH12" s="250"/>
      <c r="AI12" s="250"/>
      <c r="AJ12" s="250"/>
      <c r="AK12" s="250"/>
      <c r="AL12" s="250"/>
      <c r="AM12" s="250"/>
      <c r="AN12" s="250"/>
      <c r="AO12" s="250"/>
      <c r="AP12" s="246">
        <v>4275170</v>
      </c>
      <c r="AQ12" s="246"/>
      <c r="AR12" s="246"/>
      <c r="AS12" s="246"/>
      <c r="AT12" s="246"/>
      <c r="AU12" s="246"/>
      <c r="AV12" s="246"/>
      <c r="AW12" s="246"/>
      <c r="AX12" s="246"/>
      <c r="AY12" s="246"/>
      <c r="AZ12" s="250">
        <v>4888047</v>
      </c>
      <c r="BA12" s="250"/>
      <c r="BB12" s="250"/>
      <c r="BC12" s="250"/>
      <c r="BD12" s="250"/>
      <c r="BE12" s="250"/>
      <c r="BF12" s="250"/>
      <c r="BG12" s="250"/>
      <c r="BH12" s="250"/>
      <c r="BI12" s="250"/>
    </row>
    <row r="13" spans="4:61" ht="13.5" customHeight="1">
      <c r="D13" s="184" t="s">
        <v>204</v>
      </c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V13" s="271">
        <v>2627653</v>
      </c>
      <c r="W13" s="246"/>
      <c r="X13" s="246"/>
      <c r="Y13" s="246"/>
      <c r="Z13" s="246"/>
      <c r="AA13" s="246"/>
      <c r="AB13" s="246"/>
      <c r="AC13" s="246"/>
      <c r="AD13" s="246"/>
      <c r="AE13" s="246"/>
      <c r="AF13" s="250">
        <v>2614189</v>
      </c>
      <c r="AG13" s="250"/>
      <c r="AH13" s="250"/>
      <c r="AI13" s="250"/>
      <c r="AJ13" s="250"/>
      <c r="AK13" s="250"/>
      <c r="AL13" s="250"/>
      <c r="AM13" s="250"/>
      <c r="AN13" s="250"/>
      <c r="AO13" s="250"/>
      <c r="AP13" s="246">
        <v>2557637</v>
      </c>
      <c r="AQ13" s="246"/>
      <c r="AR13" s="246"/>
      <c r="AS13" s="246"/>
      <c r="AT13" s="246"/>
      <c r="AU13" s="246"/>
      <c r="AV13" s="246"/>
      <c r="AW13" s="246"/>
      <c r="AX13" s="246"/>
      <c r="AY13" s="246"/>
      <c r="AZ13" s="250">
        <v>2566554</v>
      </c>
      <c r="BA13" s="250"/>
      <c r="BB13" s="250"/>
      <c r="BC13" s="250"/>
      <c r="BD13" s="250"/>
      <c r="BE13" s="250"/>
      <c r="BF13" s="250"/>
      <c r="BG13" s="250"/>
      <c r="BH13" s="250"/>
      <c r="BI13" s="250"/>
    </row>
    <row r="14" spans="4:61" ht="13.5" customHeight="1">
      <c r="D14" s="184" t="s">
        <v>203</v>
      </c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V14" s="271">
        <v>4383347</v>
      </c>
      <c r="W14" s="246"/>
      <c r="X14" s="246"/>
      <c r="Y14" s="246"/>
      <c r="Z14" s="246"/>
      <c r="AA14" s="246"/>
      <c r="AB14" s="246"/>
      <c r="AC14" s="246"/>
      <c r="AD14" s="246"/>
      <c r="AE14" s="246"/>
      <c r="AF14" s="250">
        <v>4621008</v>
      </c>
      <c r="AG14" s="250"/>
      <c r="AH14" s="250"/>
      <c r="AI14" s="250"/>
      <c r="AJ14" s="250"/>
      <c r="AK14" s="250"/>
      <c r="AL14" s="250"/>
      <c r="AM14" s="250"/>
      <c r="AN14" s="250"/>
      <c r="AO14" s="250"/>
      <c r="AP14" s="246">
        <v>4306326</v>
      </c>
      <c r="AQ14" s="246"/>
      <c r="AR14" s="246"/>
      <c r="AS14" s="246"/>
      <c r="AT14" s="246"/>
      <c r="AU14" s="246"/>
      <c r="AV14" s="246"/>
      <c r="AW14" s="246"/>
      <c r="AX14" s="246"/>
      <c r="AY14" s="246"/>
      <c r="AZ14" s="250">
        <v>4566554</v>
      </c>
      <c r="BA14" s="250"/>
      <c r="BB14" s="250"/>
      <c r="BC14" s="250"/>
      <c r="BD14" s="250"/>
      <c r="BE14" s="250"/>
      <c r="BF14" s="250"/>
      <c r="BG14" s="250"/>
      <c r="BH14" s="250"/>
      <c r="BI14" s="250"/>
    </row>
    <row r="15" spans="4:61" ht="13.5" customHeight="1">
      <c r="D15" s="184" t="s">
        <v>205</v>
      </c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V15" s="271">
        <v>1867043</v>
      </c>
      <c r="W15" s="246"/>
      <c r="X15" s="246"/>
      <c r="Y15" s="246"/>
      <c r="Z15" s="246"/>
      <c r="AA15" s="246"/>
      <c r="AB15" s="246"/>
      <c r="AC15" s="246"/>
      <c r="AD15" s="246"/>
      <c r="AE15" s="246"/>
      <c r="AF15" s="250">
        <v>2096936</v>
      </c>
      <c r="AG15" s="250"/>
      <c r="AH15" s="250"/>
      <c r="AI15" s="250"/>
      <c r="AJ15" s="250"/>
      <c r="AK15" s="250"/>
      <c r="AL15" s="250"/>
      <c r="AM15" s="250"/>
      <c r="AN15" s="250"/>
      <c r="AO15" s="250"/>
      <c r="AP15" s="246">
        <v>1719469</v>
      </c>
      <c r="AQ15" s="246"/>
      <c r="AR15" s="246"/>
      <c r="AS15" s="246"/>
      <c r="AT15" s="246"/>
      <c r="AU15" s="246"/>
      <c r="AV15" s="246"/>
      <c r="AW15" s="246"/>
      <c r="AX15" s="246"/>
      <c r="AY15" s="246"/>
      <c r="AZ15" s="250">
        <v>2009556</v>
      </c>
      <c r="BA15" s="250"/>
      <c r="BB15" s="250"/>
      <c r="BC15" s="250"/>
      <c r="BD15" s="250"/>
      <c r="BE15" s="250"/>
      <c r="BF15" s="250"/>
      <c r="BG15" s="250"/>
      <c r="BH15" s="250"/>
      <c r="BI15" s="250"/>
    </row>
    <row r="16" spans="4:61" ht="13.5" customHeight="1"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V16" s="85"/>
      <c r="W16" s="36"/>
      <c r="X16" s="36"/>
      <c r="Y16" s="36"/>
      <c r="Z16" s="36"/>
      <c r="AA16" s="36"/>
      <c r="AB16" s="36"/>
      <c r="AC16" s="36"/>
      <c r="AD16" s="36"/>
      <c r="AE16" s="36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</row>
    <row r="17" spans="4:61" ht="13.5" customHeight="1">
      <c r="D17" s="184" t="s">
        <v>206</v>
      </c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V17" s="271">
        <v>0</v>
      </c>
      <c r="W17" s="246"/>
      <c r="X17" s="246"/>
      <c r="Y17" s="246"/>
      <c r="Z17" s="246"/>
      <c r="AA17" s="246"/>
      <c r="AB17" s="246"/>
      <c r="AC17" s="246"/>
      <c r="AD17" s="246"/>
      <c r="AE17" s="246"/>
      <c r="AF17" s="250">
        <v>0</v>
      </c>
      <c r="AG17" s="250"/>
      <c r="AH17" s="250"/>
      <c r="AI17" s="250"/>
      <c r="AJ17" s="250"/>
      <c r="AK17" s="250"/>
      <c r="AL17" s="250"/>
      <c r="AM17" s="250"/>
      <c r="AN17" s="250"/>
      <c r="AO17" s="250"/>
      <c r="AP17" s="246">
        <v>0</v>
      </c>
      <c r="AQ17" s="246"/>
      <c r="AR17" s="246"/>
      <c r="AS17" s="246"/>
      <c r="AT17" s="246"/>
      <c r="AU17" s="246"/>
      <c r="AV17" s="246"/>
      <c r="AW17" s="246"/>
      <c r="AX17" s="246"/>
      <c r="AY17" s="246"/>
      <c r="AZ17" s="250">
        <v>0</v>
      </c>
      <c r="BA17" s="250"/>
      <c r="BB17" s="250"/>
      <c r="BC17" s="250"/>
      <c r="BD17" s="250"/>
      <c r="BE17" s="250"/>
      <c r="BF17" s="250"/>
      <c r="BG17" s="250"/>
      <c r="BH17" s="250"/>
      <c r="BI17" s="250"/>
    </row>
    <row r="18" spans="4:61" ht="13.5" customHeight="1">
      <c r="D18" s="184" t="s">
        <v>207</v>
      </c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V18" s="271">
        <v>487525</v>
      </c>
      <c r="W18" s="246"/>
      <c r="X18" s="246"/>
      <c r="Y18" s="246"/>
      <c r="Z18" s="246"/>
      <c r="AA18" s="246"/>
      <c r="AB18" s="246"/>
      <c r="AC18" s="246"/>
      <c r="AD18" s="246"/>
      <c r="AE18" s="246"/>
      <c r="AF18" s="250">
        <v>483085</v>
      </c>
      <c r="AG18" s="250"/>
      <c r="AH18" s="250"/>
      <c r="AI18" s="250"/>
      <c r="AJ18" s="250"/>
      <c r="AK18" s="250"/>
      <c r="AL18" s="250"/>
      <c r="AM18" s="250"/>
      <c r="AN18" s="250"/>
      <c r="AO18" s="250"/>
      <c r="AP18" s="246">
        <v>381298</v>
      </c>
      <c r="AQ18" s="246"/>
      <c r="AR18" s="246"/>
      <c r="AS18" s="246"/>
      <c r="AT18" s="246"/>
      <c r="AU18" s="246"/>
      <c r="AV18" s="246"/>
      <c r="AW18" s="246"/>
      <c r="AX18" s="246"/>
      <c r="AY18" s="246"/>
      <c r="AZ18" s="250">
        <v>374179</v>
      </c>
      <c r="BA18" s="250"/>
      <c r="BB18" s="250"/>
      <c r="BC18" s="250"/>
      <c r="BD18" s="250"/>
      <c r="BE18" s="250"/>
      <c r="BF18" s="250"/>
      <c r="BG18" s="250"/>
      <c r="BH18" s="250"/>
      <c r="BI18" s="250"/>
    </row>
    <row r="19" spans="4:61" ht="13.5" customHeight="1">
      <c r="D19" s="184" t="s">
        <v>208</v>
      </c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V19" s="271">
        <v>35165654</v>
      </c>
      <c r="W19" s="246"/>
      <c r="X19" s="246"/>
      <c r="Y19" s="246"/>
      <c r="Z19" s="246"/>
      <c r="AA19" s="246"/>
      <c r="AB19" s="246"/>
      <c r="AC19" s="246"/>
      <c r="AD19" s="246"/>
      <c r="AE19" s="246"/>
      <c r="AF19" s="250">
        <v>33899612</v>
      </c>
      <c r="AG19" s="250"/>
      <c r="AH19" s="250"/>
      <c r="AI19" s="250"/>
      <c r="AJ19" s="250"/>
      <c r="AK19" s="250"/>
      <c r="AL19" s="250"/>
      <c r="AM19" s="250"/>
      <c r="AN19" s="250"/>
      <c r="AO19" s="250"/>
      <c r="AP19" s="246">
        <v>34625412</v>
      </c>
      <c r="AQ19" s="246"/>
      <c r="AR19" s="246"/>
      <c r="AS19" s="246"/>
      <c r="AT19" s="246"/>
      <c r="AU19" s="246"/>
      <c r="AV19" s="246"/>
      <c r="AW19" s="246"/>
      <c r="AX19" s="246"/>
      <c r="AY19" s="246"/>
      <c r="AZ19" s="250">
        <v>33433060</v>
      </c>
      <c r="BA19" s="250"/>
      <c r="BB19" s="250"/>
      <c r="BC19" s="250"/>
      <c r="BD19" s="250"/>
      <c r="BE19" s="250"/>
      <c r="BF19" s="250"/>
      <c r="BG19" s="250"/>
      <c r="BH19" s="250"/>
      <c r="BI19" s="250"/>
    </row>
    <row r="20" spans="4:61" ht="13.5" customHeight="1">
      <c r="D20" s="184" t="s">
        <v>209</v>
      </c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V20" s="271">
        <v>1525761</v>
      </c>
      <c r="W20" s="246"/>
      <c r="X20" s="246"/>
      <c r="Y20" s="246"/>
      <c r="Z20" s="246"/>
      <c r="AA20" s="246"/>
      <c r="AB20" s="246"/>
      <c r="AC20" s="246"/>
      <c r="AD20" s="246"/>
      <c r="AE20" s="246"/>
      <c r="AF20" s="250">
        <v>1485379</v>
      </c>
      <c r="AG20" s="250"/>
      <c r="AH20" s="250"/>
      <c r="AI20" s="250"/>
      <c r="AJ20" s="250"/>
      <c r="AK20" s="250"/>
      <c r="AL20" s="250"/>
      <c r="AM20" s="250"/>
      <c r="AN20" s="250"/>
      <c r="AO20" s="250"/>
      <c r="AP20" s="246">
        <v>1507009</v>
      </c>
      <c r="AQ20" s="246"/>
      <c r="AR20" s="246"/>
      <c r="AS20" s="246"/>
      <c r="AT20" s="246"/>
      <c r="AU20" s="246"/>
      <c r="AV20" s="246"/>
      <c r="AW20" s="246"/>
      <c r="AX20" s="246"/>
      <c r="AY20" s="246"/>
      <c r="AZ20" s="250">
        <v>1469364</v>
      </c>
      <c r="BA20" s="250"/>
      <c r="BB20" s="250"/>
      <c r="BC20" s="250"/>
      <c r="BD20" s="250"/>
      <c r="BE20" s="250"/>
      <c r="BF20" s="250"/>
      <c r="BG20" s="250"/>
      <c r="BH20" s="250"/>
      <c r="BI20" s="250"/>
    </row>
    <row r="21" spans="4:61" ht="13.5" customHeight="1">
      <c r="D21" s="184" t="s">
        <v>210</v>
      </c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V21" s="271">
        <v>24796</v>
      </c>
      <c r="W21" s="246"/>
      <c r="X21" s="246"/>
      <c r="Y21" s="246"/>
      <c r="Z21" s="246"/>
      <c r="AA21" s="246"/>
      <c r="AB21" s="246"/>
      <c r="AC21" s="246"/>
      <c r="AD21" s="246"/>
      <c r="AE21" s="246"/>
      <c r="AF21" s="250">
        <v>551746</v>
      </c>
      <c r="AG21" s="250"/>
      <c r="AH21" s="250"/>
      <c r="AI21" s="250"/>
      <c r="AJ21" s="250"/>
      <c r="AK21" s="250"/>
      <c r="AL21" s="250"/>
      <c r="AM21" s="250"/>
      <c r="AN21" s="250"/>
      <c r="AO21" s="250"/>
      <c r="AP21" s="246">
        <v>18329</v>
      </c>
      <c r="AQ21" s="246"/>
      <c r="AR21" s="246"/>
      <c r="AS21" s="246"/>
      <c r="AT21" s="246"/>
      <c r="AU21" s="246"/>
      <c r="AV21" s="246"/>
      <c r="AW21" s="246"/>
      <c r="AX21" s="246"/>
      <c r="AY21" s="246"/>
      <c r="AZ21" s="250">
        <v>551746</v>
      </c>
      <c r="BA21" s="250"/>
      <c r="BB21" s="250"/>
      <c r="BC21" s="250"/>
      <c r="BD21" s="250"/>
      <c r="BE21" s="250"/>
      <c r="BF21" s="250"/>
      <c r="BG21" s="250"/>
      <c r="BH21" s="250"/>
      <c r="BI21" s="250"/>
    </row>
    <row r="22" spans="4:61" ht="13.5" customHeight="1"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V22" s="85"/>
      <c r="W22" s="36"/>
      <c r="X22" s="36"/>
      <c r="Y22" s="36"/>
      <c r="Z22" s="36"/>
      <c r="AA22" s="36"/>
      <c r="AB22" s="36"/>
      <c r="AC22" s="36"/>
      <c r="AD22" s="36"/>
      <c r="AE22" s="36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</row>
    <row r="23" spans="4:61" ht="13.5" customHeight="1">
      <c r="D23" s="184" t="s">
        <v>211</v>
      </c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V23" s="271">
        <v>132</v>
      </c>
      <c r="W23" s="246"/>
      <c r="X23" s="246"/>
      <c r="Y23" s="246"/>
      <c r="Z23" s="246"/>
      <c r="AA23" s="246"/>
      <c r="AB23" s="246"/>
      <c r="AC23" s="246"/>
      <c r="AD23" s="246"/>
      <c r="AE23" s="246"/>
      <c r="AF23" s="250">
        <v>69</v>
      </c>
      <c r="AG23" s="250"/>
      <c r="AH23" s="250"/>
      <c r="AI23" s="250"/>
      <c r="AJ23" s="250"/>
      <c r="AK23" s="250"/>
      <c r="AL23" s="250"/>
      <c r="AM23" s="250"/>
      <c r="AN23" s="250"/>
      <c r="AO23" s="250"/>
      <c r="AP23" s="246">
        <v>0</v>
      </c>
      <c r="AQ23" s="246"/>
      <c r="AR23" s="246"/>
      <c r="AS23" s="246"/>
      <c r="AT23" s="246"/>
      <c r="AU23" s="246"/>
      <c r="AV23" s="246"/>
      <c r="AW23" s="246"/>
      <c r="AX23" s="246"/>
      <c r="AY23" s="246"/>
      <c r="AZ23" s="250">
        <v>69</v>
      </c>
      <c r="BA23" s="250"/>
      <c r="BB23" s="250"/>
      <c r="BC23" s="250"/>
      <c r="BD23" s="250"/>
      <c r="BE23" s="250"/>
      <c r="BF23" s="250"/>
      <c r="BG23" s="250"/>
      <c r="BH23" s="250"/>
      <c r="BI23" s="250"/>
    </row>
    <row r="24" spans="4:61" ht="13.5" customHeight="1">
      <c r="D24" s="184" t="s">
        <v>212</v>
      </c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V24" s="271">
        <v>0</v>
      </c>
      <c r="W24" s="246"/>
      <c r="X24" s="246"/>
      <c r="Y24" s="246"/>
      <c r="Z24" s="246"/>
      <c r="AA24" s="246"/>
      <c r="AB24" s="246"/>
      <c r="AC24" s="246"/>
      <c r="AD24" s="246"/>
      <c r="AE24" s="246"/>
      <c r="AF24" s="250">
        <v>0</v>
      </c>
      <c r="AG24" s="250"/>
      <c r="AH24" s="250"/>
      <c r="AI24" s="250"/>
      <c r="AJ24" s="250"/>
      <c r="AK24" s="250"/>
      <c r="AL24" s="250"/>
      <c r="AM24" s="250"/>
      <c r="AN24" s="250"/>
      <c r="AO24" s="250"/>
      <c r="AP24" s="246">
        <v>0</v>
      </c>
      <c r="AQ24" s="246"/>
      <c r="AR24" s="246"/>
      <c r="AS24" s="246"/>
      <c r="AT24" s="246"/>
      <c r="AU24" s="246"/>
      <c r="AV24" s="246"/>
      <c r="AW24" s="246"/>
      <c r="AX24" s="246"/>
      <c r="AY24" s="246"/>
      <c r="AZ24" s="250">
        <v>0</v>
      </c>
      <c r="BA24" s="250"/>
      <c r="BB24" s="250"/>
      <c r="BC24" s="250"/>
      <c r="BD24" s="250"/>
      <c r="BE24" s="250"/>
      <c r="BF24" s="250"/>
      <c r="BG24" s="250"/>
      <c r="BH24" s="250"/>
      <c r="BI24" s="250"/>
    </row>
    <row r="25" spans="4:61" ht="13.5" customHeight="1">
      <c r="D25" s="184" t="s">
        <v>213</v>
      </c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V25" s="271">
        <v>0</v>
      </c>
      <c r="W25" s="246"/>
      <c r="X25" s="246"/>
      <c r="Y25" s="246"/>
      <c r="Z25" s="246"/>
      <c r="AA25" s="246"/>
      <c r="AB25" s="246"/>
      <c r="AC25" s="246"/>
      <c r="AD25" s="246"/>
      <c r="AE25" s="246"/>
      <c r="AF25" s="250">
        <v>705</v>
      </c>
      <c r="AG25" s="250"/>
      <c r="AH25" s="250"/>
      <c r="AI25" s="250"/>
      <c r="AJ25" s="250"/>
      <c r="AK25" s="250"/>
      <c r="AL25" s="250"/>
      <c r="AM25" s="250"/>
      <c r="AN25" s="250"/>
      <c r="AO25" s="250"/>
      <c r="AP25" s="246">
        <v>0</v>
      </c>
      <c r="AQ25" s="246"/>
      <c r="AR25" s="246"/>
      <c r="AS25" s="246"/>
      <c r="AT25" s="246"/>
      <c r="AU25" s="246"/>
      <c r="AV25" s="246"/>
      <c r="AW25" s="246"/>
      <c r="AX25" s="246"/>
      <c r="AY25" s="246"/>
      <c r="AZ25" s="250">
        <v>0</v>
      </c>
      <c r="BA25" s="250"/>
      <c r="BB25" s="250"/>
      <c r="BC25" s="250"/>
      <c r="BD25" s="250"/>
      <c r="BE25" s="250"/>
      <c r="BF25" s="250"/>
      <c r="BG25" s="250"/>
      <c r="BH25" s="250"/>
      <c r="BI25" s="250"/>
    </row>
    <row r="26" spans="4:61" ht="13.5" customHeight="1">
      <c r="D26" s="184" t="s">
        <v>214</v>
      </c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V26" s="271">
        <v>8682228</v>
      </c>
      <c r="W26" s="246"/>
      <c r="X26" s="246"/>
      <c r="Y26" s="246"/>
      <c r="Z26" s="246"/>
      <c r="AA26" s="246"/>
      <c r="AB26" s="246"/>
      <c r="AC26" s="246"/>
      <c r="AD26" s="246"/>
      <c r="AE26" s="246"/>
      <c r="AF26" s="250">
        <v>8249096</v>
      </c>
      <c r="AG26" s="250"/>
      <c r="AH26" s="250"/>
      <c r="AI26" s="250"/>
      <c r="AJ26" s="250"/>
      <c r="AK26" s="250"/>
      <c r="AL26" s="250"/>
      <c r="AM26" s="250"/>
      <c r="AN26" s="250"/>
      <c r="AO26" s="250"/>
      <c r="AP26" s="246">
        <v>8548795</v>
      </c>
      <c r="AQ26" s="246"/>
      <c r="AR26" s="246"/>
      <c r="AS26" s="246"/>
      <c r="AT26" s="246"/>
      <c r="AU26" s="246"/>
      <c r="AV26" s="246"/>
      <c r="AW26" s="246"/>
      <c r="AX26" s="246"/>
      <c r="AY26" s="246"/>
      <c r="AZ26" s="250">
        <v>8135561</v>
      </c>
      <c r="BA26" s="250"/>
      <c r="BB26" s="250"/>
      <c r="BC26" s="250"/>
      <c r="BD26" s="250"/>
      <c r="BE26" s="250"/>
      <c r="BF26" s="250"/>
      <c r="BG26" s="250"/>
      <c r="BH26" s="250"/>
      <c r="BI26" s="250"/>
    </row>
    <row r="27" spans="4:61" ht="13.5" customHeight="1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V27" s="85"/>
      <c r="W27" s="36"/>
      <c r="X27" s="36"/>
      <c r="Y27" s="36"/>
      <c r="Z27" s="36"/>
      <c r="AA27" s="36"/>
      <c r="AB27" s="36"/>
      <c r="AC27" s="36"/>
      <c r="AD27" s="36"/>
      <c r="AE27" s="36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</row>
    <row r="28" spans="4:61" ht="13.5" customHeight="1">
      <c r="D28" s="184" t="s">
        <v>191</v>
      </c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V28" s="271">
        <v>5388766</v>
      </c>
      <c r="W28" s="246"/>
      <c r="X28" s="246"/>
      <c r="Y28" s="246"/>
      <c r="Z28" s="246"/>
      <c r="AA28" s="246"/>
      <c r="AB28" s="246"/>
      <c r="AC28" s="246"/>
      <c r="AD28" s="246"/>
      <c r="AE28" s="246"/>
      <c r="AF28" s="250">
        <v>4882374</v>
      </c>
      <c r="AG28" s="250"/>
      <c r="AH28" s="250"/>
      <c r="AI28" s="250"/>
      <c r="AJ28" s="250"/>
      <c r="AK28" s="250"/>
      <c r="AL28" s="250"/>
      <c r="AM28" s="250"/>
      <c r="AN28" s="250"/>
      <c r="AO28" s="250"/>
      <c r="AP28" s="246">
        <v>1312935</v>
      </c>
      <c r="AQ28" s="246"/>
      <c r="AR28" s="246"/>
      <c r="AS28" s="246"/>
      <c r="AT28" s="246"/>
      <c r="AU28" s="246"/>
      <c r="AV28" s="246"/>
      <c r="AW28" s="246"/>
      <c r="AX28" s="246"/>
      <c r="AY28" s="246"/>
      <c r="AZ28" s="250">
        <v>1316395</v>
      </c>
      <c r="BA28" s="250"/>
      <c r="BB28" s="250"/>
      <c r="BC28" s="250"/>
      <c r="BD28" s="250"/>
      <c r="BE28" s="250"/>
      <c r="BF28" s="250"/>
      <c r="BG28" s="250"/>
      <c r="BH28" s="250"/>
      <c r="BI28" s="250"/>
    </row>
    <row r="29" spans="3:62" ht="13.5" customHeight="1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87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9"/>
    </row>
    <row r="30" spans="4:7" ht="12" customHeight="1">
      <c r="D30" s="204" t="s">
        <v>7</v>
      </c>
      <c r="E30" s="204"/>
      <c r="F30" s="2" t="s">
        <v>234</v>
      </c>
      <c r="G30" s="3" t="s">
        <v>215</v>
      </c>
    </row>
    <row r="31" spans="3:7" ht="12" customHeight="1">
      <c r="C31" s="184" t="s">
        <v>4</v>
      </c>
      <c r="D31" s="184"/>
      <c r="E31" s="184"/>
      <c r="F31" s="2" t="s">
        <v>229</v>
      </c>
      <c r="G31" s="3" t="s">
        <v>216</v>
      </c>
    </row>
    <row r="32" ht="12" customHeight="1"/>
    <row r="33" ht="12" customHeight="1"/>
    <row r="34" ht="12" customHeight="1"/>
    <row r="35" spans="3:62" s="1" customFormat="1" ht="18" customHeight="1">
      <c r="C35" s="213" t="s">
        <v>307</v>
      </c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41"/>
    </row>
    <row r="36" spans="3:62" ht="12.7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39" t="s">
        <v>270</v>
      </c>
      <c r="BJ36" s="42"/>
    </row>
    <row r="37" spans="2:62" ht="19.5" customHeight="1">
      <c r="B37" s="42"/>
      <c r="C37" s="194" t="s">
        <v>199</v>
      </c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179"/>
      <c r="V37" s="212" t="s">
        <v>217</v>
      </c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 t="s">
        <v>218</v>
      </c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179"/>
      <c r="BJ37" s="42"/>
    </row>
    <row r="38" spans="2:62" ht="19.5" customHeight="1">
      <c r="B38" s="42"/>
      <c r="C38" s="195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18"/>
      <c r="V38" s="208" t="s">
        <v>334</v>
      </c>
      <c r="W38" s="208"/>
      <c r="X38" s="208"/>
      <c r="Y38" s="208"/>
      <c r="Z38" s="208"/>
      <c r="AA38" s="208"/>
      <c r="AB38" s="208"/>
      <c r="AC38" s="208"/>
      <c r="AD38" s="208"/>
      <c r="AE38" s="208"/>
      <c r="AF38" s="268">
        <v>15</v>
      </c>
      <c r="AG38" s="268"/>
      <c r="AH38" s="268"/>
      <c r="AI38" s="268"/>
      <c r="AJ38" s="268"/>
      <c r="AK38" s="268"/>
      <c r="AL38" s="268"/>
      <c r="AM38" s="268"/>
      <c r="AN38" s="268"/>
      <c r="AO38" s="268"/>
      <c r="AP38" s="208" t="s">
        <v>334</v>
      </c>
      <c r="AQ38" s="208"/>
      <c r="AR38" s="208"/>
      <c r="AS38" s="208"/>
      <c r="AT38" s="208"/>
      <c r="AU38" s="208"/>
      <c r="AV38" s="208"/>
      <c r="AW38" s="208"/>
      <c r="AX38" s="208"/>
      <c r="AY38" s="208"/>
      <c r="AZ38" s="268">
        <v>15</v>
      </c>
      <c r="BA38" s="268"/>
      <c r="BB38" s="268"/>
      <c r="BC38" s="268"/>
      <c r="BD38" s="268"/>
      <c r="BE38" s="268"/>
      <c r="BF38" s="268"/>
      <c r="BG38" s="268"/>
      <c r="BH38" s="268"/>
      <c r="BI38" s="269"/>
      <c r="BJ38" s="42"/>
    </row>
    <row r="39" spans="2:62" ht="13.5" customHeight="1">
      <c r="B39" s="42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V39" s="74"/>
      <c r="W39" s="75"/>
      <c r="X39" s="75"/>
      <c r="Y39" s="75"/>
      <c r="Z39" s="75"/>
      <c r="AA39" s="75"/>
      <c r="AB39" s="75"/>
      <c r="AC39" s="75"/>
      <c r="AD39" s="75"/>
      <c r="AE39" s="75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42"/>
    </row>
    <row r="40" spans="2:62" s="9" customFormat="1" ht="13.5" customHeight="1">
      <c r="B40" s="42"/>
      <c r="D40" s="202" t="s">
        <v>17</v>
      </c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V40" s="177">
        <f>SUM(V43:AE47,V50:AE52)</f>
        <v>168295162</v>
      </c>
      <c r="W40" s="178"/>
      <c r="X40" s="178"/>
      <c r="Y40" s="178"/>
      <c r="Z40" s="178"/>
      <c r="AA40" s="178"/>
      <c r="AB40" s="178"/>
      <c r="AC40" s="178"/>
      <c r="AD40" s="178"/>
      <c r="AE40" s="178"/>
      <c r="AF40" s="167">
        <f>SUM(AF43:AO47,AF50:AO52)</f>
        <v>156671758</v>
      </c>
      <c r="AG40" s="167"/>
      <c r="AH40" s="167"/>
      <c r="AI40" s="167"/>
      <c r="AJ40" s="167"/>
      <c r="AK40" s="167"/>
      <c r="AL40" s="167"/>
      <c r="AM40" s="167"/>
      <c r="AN40" s="167"/>
      <c r="AO40" s="167"/>
      <c r="AP40" s="178">
        <f>SUM(AP43:AY47,AP50:AY52)</f>
        <v>138293955</v>
      </c>
      <c r="AQ40" s="178"/>
      <c r="AR40" s="178"/>
      <c r="AS40" s="178"/>
      <c r="AT40" s="178"/>
      <c r="AU40" s="178"/>
      <c r="AV40" s="178"/>
      <c r="AW40" s="178"/>
      <c r="AX40" s="178"/>
      <c r="AY40" s="178"/>
      <c r="AZ40" s="167">
        <f>SUM(AZ43:BI47,AZ50:BI52)</f>
        <v>144218702</v>
      </c>
      <c r="BA40" s="167"/>
      <c r="BB40" s="167"/>
      <c r="BC40" s="167"/>
      <c r="BD40" s="167"/>
      <c r="BE40" s="167"/>
      <c r="BF40" s="167"/>
      <c r="BG40" s="167"/>
      <c r="BH40" s="167"/>
      <c r="BI40" s="167"/>
      <c r="BJ40" s="42"/>
    </row>
    <row r="41" spans="2:62" s="9" customFormat="1" ht="13.5" customHeight="1">
      <c r="B41" s="42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V41" s="77"/>
      <c r="W41" s="44"/>
      <c r="X41" s="44"/>
      <c r="Y41" s="44"/>
      <c r="Z41" s="44"/>
      <c r="AA41" s="44"/>
      <c r="AB41" s="44"/>
      <c r="AC41" s="44"/>
      <c r="AD41" s="44"/>
      <c r="AE41" s="44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42"/>
    </row>
    <row r="42" spans="2:62" s="9" customFormat="1" ht="13.5" customHeight="1">
      <c r="B42" s="42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V42" s="85"/>
      <c r="W42" s="36"/>
      <c r="X42" s="36"/>
      <c r="Y42" s="36"/>
      <c r="Z42" s="36"/>
      <c r="AA42" s="36"/>
      <c r="AB42" s="36"/>
      <c r="AC42" s="36"/>
      <c r="AD42" s="36"/>
      <c r="AE42" s="36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42"/>
    </row>
    <row r="43" spans="2:62" s="9" customFormat="1" ht="13.5" customHeight="1">
      <c r="B43" s="42"/>
      <c r="D43" s="202" t="s">
        <v>219</v>
      </c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V43" s="271">
        <v>37502276</v>
      </c>
      <c r="W43" s="246"/>
      <c r="X43" s="246"/>
      <c r="Y43" s="246"/>
      <c r="Z43" s="246"/>
      <c r="AA43" s="246"/>
      <c r="AB43" s="246"/>
      <c r="AC43" s="246"/>
      <c r="AD43" s="246"/>
      <c r="AE43" s="246"/>
      <c r="AF43" s="250">
        <v>35554931</v>
      </c>
      <c r="AG43" s="250"/>
      <c r="AH43" s="250"/>
      <c r="AI43" s="250"/>
      <c r="AJ43" s="250"/>
      <c r="AK43" s="250"/>
      <c r="AL43" s="250"/>
      <c r="AM43" s="250"/>
      <c r="AN43" s="250"/>
      <c r="AO43" s="250"/>
      <c r="AP43" s="246">
        <v>34618902</v>
      </c>
      <c r="AQ43" s="246"/>
      <c r="AR43" s="246"/>
      <c r="AS43" s="246"/>
      <c r="AT43" s="246"/>
      <c r="AU43" s="246"/>
      <c r="AV43" s="246"/>
      <c r="AW43" s="246"/>
      <c r="AX43" s="246"/>
      <c r="AY43" s="246"/>
      <c r="AZ43" s="250">
        <v>33417542</v>
      </c>
      <c r="BA43" s="250"/>
      <c r="BB43" s="250"/>
      <c r="BC43" s="250"/>
      <c r="BD43" s="250"/>
      <c r="BE43" s="250"/>
      <c r="BF43" s="250"/>
      <c r="BG43" s="250"/>
      <c r="BH43" s="250"/>
      <c r="BI43" s="250"/>
      <c r="BJ43" s="42"/>
    </row>
    <row r="44" spans="2:62" s="9" customFormat="1" ht="13.5" customHeight="1">
      <c r="B44" s="42"/>
      <c r="D44" s="202" t="s">
        <v>220</v>
      </c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V44" s="271">
        <v>32337123</v>
      </c>
      <c r="W44" s="246"/>
      <c r="X44" s="246"/>
      <c r="Y44" s="246"/>
      <c r="Z44" s="246"/>
      <c r="AA44" s="246"/>
      <c r="AB44" s="246"/>
      <c r="AC44" s="246"/>
      <c r="AD44" s="246"/>
      <c r="AE44" s="246"/>
      <c r="AF44" s="250">
        <v>30530225</v>
      </c>
      <c r="AG44" s="250"/>
      <c r="AH44" s="250"/>
      <c r="AI44" s="250"/>
      <c r="AJ44" s="250"/>
      <c r="AK44" s="250"/>
      <c r="AL44" s="250"/>
      <c r="AM44" s="250"/>
      <c r="AN44" s="250"/>
      <c r="AO44" s="250"/>
      <c r="AP44" s="246">
        <v>28277131</v>
      </c>
      <c r="AQ44" s="246"/>
      <c r="AR44" s="246"/>
      <c r="AS44" s="246"/>
      <c r="AT44" s="246"/>
      <c r="AU44" s="246"/>
      <c r="AV44" s="246"/>
      <c r="AW44" s="246"/>
      <c r="AX44" s="246"/>
      <c r="AY44" s="246"/>
      <c r="AZ44" s="250">
        <v>28819335</v>
      </c>
      <c r="BA44" s="250"/>
      <c r="BB44" s="250"/>
      <c r="BC44" s="250"/>
      <c r="BD44" s="250"/>
      <c r="BE44" s="250"/>
      <c r="BF44" s="250"/>
      <c r="BG44" s="250"/>
      <c r="BH44" s="250"/>
      <c r="BI44" s="250"/>
      <c r="BJ44" s="42"/>
    </row>
    <row r="45" spans="2:62" s="9" customFormat="1" ht="13.5" customHeight="1">
      <c r="B45" s="42"/>
      <c r="D45" s="202" t="s">
        <v>221</v>
      </c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V45" s="271">
        <v>19177055</v>
      </c>
      <c r="W45" s="246"/>
      <c r="X45" s="246"/>
      <c r="Y45" s="246"/>
      <c r="Z45" s="246"/>
      <c r="AA45" s="246"/>
      <c r="AB45" s="246"/>
      <c r="AC45" s="246"/>
      <c r="AD45" s="246"/>
      <c r="AE45" s="246"/>
      <c r="AF45" s="250">
        <v>21182275</v>
      </c>
      <c r="AG45" s="250"/>
      <c r="AH45" s="250"/>
      <c r="AI45" s="250"/>
      <c r="AJ45" s="250"/>
      <c r="AK45" s="250"/>
      <c r="AL45" s="250"/>
      <c r="AM45" s="250"/>
      <c r="AN45" s="250"/>
      <c r="AO45" s="250"/>
      <c r="AP45" s="246">
        <v>18125682</v>
      </c>
      <c r="AQ45" s="246"/>
      <c r="AR45" s="246"/>
      <c r="AS45" s="246"/>
      <c r="AT45" s="246"/>
      <c r="AU45" s="246"/>
      <c r="AV45" s="246"/>
      <c r="AW45" s="246"/>
      <c r="AX45" s="246"/>
      <c r="AY45" s="246"/>
      <c r="AZ45" s="250">
        <v>20844998</v>
      </c>
      <c r="BA45" s="250"/>
      <c r="BB45" s="250"/>
      <c r="BC45" s="250"/>
      <c r="BD45" s="250"/>
      <c r="BE45" s="250"/>
      <c r="BF45" s="250"/>
      <c r="BG45" s="250"/>
      <c r="BH45" s="250"/>
      <c r="BI45" s="250"/>
      <c r="BJ45" s="42"/>
    </row>
    <row r="46" spans="2:62" s="9" customFormat="1" ht="13.5" customHeight="1">
      <c r="B46" s="42"/>
      <c r="D46" s="202" t="s">
        <v>269</v>
      </c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V46" s="271">
        <v>44961680</v>
      </c>
      <c r="W46" s="246"/>
      <c r="X46" s="246"/>
      <c r="Y46" s="246"/>
      <c r="Z46" s="246"/>
      <c r="AA46" s="246"/>
      <c r="AB46" s="246"/>
      <c r="AC46" s="246"/>
      <c r="AD46" s="246"/>
      <c r="AE46" s="246"/>
      <c r="AF46" s="250">
        <v>37352073</v>
      </c>
      <c r="AG46" s="250"/>
      <c r="AH46" s="250"/>
      <c r="AI46" s="250"/>
      <c r="AJ46" s="250"/>
      <c r="AK46" s="250"/>
      <c r="AL46" s="250"/>
      <c r="AM46" s="250"/>
      <c r="AN46" s="250"/>
      <c r="AO46" s="250"/>
      <c r="AP46" s="246">
        <v>27429360</v>
      </c>
      <c r="AQ46" s="246"/>
      <c r="AR46" s="246"/>
      <c r="AS46" s="246"/>
      <c r="AT46" s="246"/>
      <c r="AU46" s="246"/>
      <c r="AV46" s="246"/>
      <c r="AW46" s="246"/>
      <c r="AX46" s="246"/>
      <c r="AY46" s="246"/>
      <c r="AZ46" s="250">
        <v>31492240</v>
      </c>
      <c r="BA46" s="250"/>
      <c r="BB46" s="250"/>
      <c r="BC46" s="250"/>
      <c r="BD46" s="250"/>
      <c r="BE46" s="250"/>
      <c r="BF46" s="250"/>
      <c r="BG46" s="250"/>
      <c r="BH46" s="250"/>
      <c r="BI46" s="250"/>
      <c r="BJ46" s="42"/>
    </row>
    <row r="47" spans="2:62" s="9" customFormat="1" ht="13.5" customHeight="1">
      <c r="B47" s="42"/>
      <c r="D47" s="202" t="s">
        <v>222</v>
      </c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V47" s="271">
        <v>33698575</v>
      </c>
      <c r="W47" s="246"/>
      <c r="X47" s="246"/>
      <c r="Y47" s="246"/>
      <c r="Z47" s="246"/>
      <c r="AA47" s="246"/>
      <c r="AB47" s="246"/>
      <c r="AC47" s="246"/>
      <c r="AD47" s="246"/>
      <c r="AE47" s="246"/>
      <c r="AF47" s="250">
        <v>31529594</v>
      </c>
      <c r="AG47" s="250"/>
      <c r="AH47" s="250"/>
      <c r="AI47" s="250"/>
      <c r="AJ47" s="250"/>
      <c r="AK47" s="250"/>
      <c r="AL47" s="250"/>
      <c r="AM47" s="250"/>
      <c r="AN47" s="250"/>
      <c r="AO47" s="250"/>
      <c r="AP47" s="246">
        <v>29236267</v>
      </c>
      <c r="AQ47" s="246"/>
      <c r="AR47" s="246"/>
      <c r="AS47" s="246"/>
      <c r="AT47" s="246"/>
      <c r="AU47" s="246"/>
      <c r="AV47" s="246"/>
      <c r="AW47" s="246"/>
      <c r="AX47" s="246"/>
      <c r="AY47" s="246"/>
      <c r="AZ47" s="250">
        <v>29124308</v>
      </c>
      <c r="BA47" s="250"/>
      <c r="BB47" s="250"/>
      <c r="BC47" s="250"/>
      <c r="BD47" s="250"/>
      <c r="BE47" s="250"/>
      <c r="BF47" s="250"/>
      <c r="BG47" s="250"/>
      <c r="BH47" s="250"/>
      <c r="BI47" s="250"/>
      <c r="BJ47" s="42"/>
    </row>
    <row r="48" spans="2:62" s="9" customFormat="1" ht="13.5" customHeight="1">
      <c r="B48" s="42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V48" s="272">
        <v>-227197</v>
      </c>
      <c r="W48" s="273"/>
      <c r="X48" s="273"/>
      <c r="Y48" s="273"/>
      <c r="Z48" s="273"/>
      <c r="AA48" s="273"/>
      <c r="AB48" s="273"/>
      <c r="AC48" s="273"/>
      <c r="AD48" s="273"/>
      <c r="AE48" s="273"/>
      <c r="AF48" s="270">
        <v>-166051</v>
      </c>
      <c r="AG48" s="270"/>
      <c r="AH48" s="270"/>
      <c r="AI48" s="270"/>
      <c r="AJ48" s="270"/>
      <c r="AK48" s="270"/>
      <c r="AL48" s="270"/>
      <c r="AM48" s="270"/>
      <c r="AN48" s="270"/>
      <c r="AO48" s="270"/>
      <c r="AP48" s="273">
        <v>-67251</v>
      </c>
      <c r="AQ48" s="273"/>
      <c r="AR48" s="273"/>
      <c r="AS48" s="273"/>
      <c r="AT48" s="273"/>
      <c r="AU48" s="273"/>
      <c r="AV48" s="273"/>
      <c r="AW48" s="273"/>
      <c r="AX48" s="273"/>
      <c r="AY48" s="273"/>
      <c r="AZ48" s="270">
        <v>-27606</v>
      </c>
      <c r="BA48" s="270"/>
      <c r="BB48" s="270"/>
      <c r="BC48" s="270"/>
      <c r="BD48" s="270"/>
      <c r="BE48" s="270"/>
      <c r="BF48" s="270"/>
      <c r="BG48" s="270"/>
      <c r="BH48" s="270"/>
      <c r="BI48" s="270"/>
      <c r="BJ48" s="42"/>
    </row>
    <row r="49" spans="2:62" s="9" customFormat="1" ht="13.5" customHeight="1">
      <c r="B49" s="4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V49" s="88"/>
      <c r="W49" s="45"/>
      <c r="X49" s="45"/>
      <c r="Y49" s="45"/>
      <c r="Z49" s="45"/>
      <c r="AA49" s="45"/>
      <c r="AB49" s="45"/>
      <c r="AC49" s="45"/>
      <c r="AD49" s="45"/>
      <c r="AE49" s="4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42"/>
    </row>
    <row r="50" spans="2:62" s="9" customFormat="1" ht="13.5" customHeight="1">
      <c r="B50" s="42"/>
      <c r="D50" s="202" t="s">
        <v>223</v>
      </c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V50" s="271">
        <v>124098</v>
      </c>
      <c r="W50" s="246"/>
      <c r="X50" s="246"/>
      <c r="Y50" s="246"/>
      <c r="Z50" s="246"/>
      <c r="AA50" s="246"/>
      <c r="AB50" s="246"/>
      <c r="AC50" s="246"/>
      <c r="AD50" s="246"/>
      <c r="AE50" s="246"/>
      <c r="AF50" s="250">
        <v>124540</v>
      </c>
      <c r="AG50" s="250"/>
      <c r="AH50" s="250"/>
      <c r="AI50" s="250"/>
      <c r="AJ50" s="250"/>
      <c r="AK50" s="250"/>
      <c r="AL50" s="250"/>
      <c r="AM50" s="250"/>
      <c r="AN50" s="250"/>
      <c r="AO50" s="250"/>
      <c r="AP50" s="246">
        <v>124098</v>
      </c>
      <c r="AQ50" s="246"/>
      <c r="AR50" s="246"/>
      <c r="AS50" s="246"/>
      <c r="AT50" s="246"/>
      <c r="AU50" s="246"/>
      <c r="AV50" s="246"/>
      <c r="AW50" s="246"/>
      <c r="AX50" s="246"/>
      <c r="AY50" s="246"/>
      <c r="AZ50" s="250">
        <v>124540</v>
      </c>
      <c r="BA50" s="250"/>
      <c r="BB50" s="250"/>
      <c r="BC50" s="250"/>
      <c r="BD50" s="250"/>
      <c r="BE50" s="250"/>
      <c r="BF50" s="250"/>
      <c r="BG50" s="250"/>
      <c r="BH50" s="250"/>
      <c r="BI50" s="250"/>
      <c r="BJ50" s="42"/>
    </row>
    <row r="51" spans="2:62" s="9" customFormat="1" ht="13.5" customHeight="1">
      <c r="B51" s="42"/>
      <c r="D51" s="202" t="s">
        <v>224</v>
      </c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V51" s="271">
        <v>485410</v>
      </c>
      <c r="W51" s="246"/>
      <c r="X51" s="246"/>
      <c r="Y51" s="246"/>
      <c r="Z51" s="246"/>
      <c r="AA51" s="246"/>
      <c r="AB51" s="246"/>
      <c r="AC51" s="246"/>
      <c r="AD51" s="246"/>
      <c r="AE51" s="246"/>
      <c r="AF51" s="250">
        <v>368001</v>
      </c>
      <c r="AG51" s="250"/>
      <c r="AH51" s="250"/>
      <c r="AI51" s="250"/>
      <c r="AJ51" s="250"/>
      <c r="AK51" s="250"/>
      <c r="AL51" s="250"/>
      <c r="AM51" s="250"/>
      <c r="AN51" s="250"/>
      <c r="AO51" s="250"/>
      <c r="AP51" s="246">
        <v>482470</v>
      </c>
      <c r="AQ51" s="246"/>
      <c r="AR51" s="246"/>
      <c r="AS51" s="246"/>
      <c r="AT51" s="246"/>
      <c r="AU51" s="246"/>
      <c r="AV51" s="246"/>
      <c r="AW51" s="246"/>
      <c r="AX51" s="246"/>
      <c r="AY51" s="246"/>
      <c r="AZ51" s="250">
        <v>365838</v>
      </c>
      <c r="BA51" s="250"/>
      <c r="BB51" s="250"/>
      <c r="BC51" s="250"/>
      <c r="BD51" s="250"/>
      <c r="BE51" s="250"/>
      <c r="BF51" s="250"/>
      <c r="BG51" s="250"/>
      <c r="BH51" s="250"/>
      <c r="BI51" s="250"/>
      <c r="BJ51" s="42"/>
    </row>
    <row r="52" spans="2:62" s="9" customFormat="1" ht="13.5" customHeight="1">
      <c r="B52" s="42"/>
      <c r="D52" s="202" t="s">
        <v>225</v>
      </c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V52" s="271">
        <v>8945</v>
      </c>
      <c r="W52" s="246"/>
      <c r="X52" s="246"/>
      <c r="Y52" s="246"/>
      <c r="Z52" s="246"/>
      <c r="AA52" s="246"/>
      <c r="AB52" s="246"/>
      <c r="AC52" s="246"/>
      <c r="AD52" s="246"/>
      <c r="AE52" s="246"/>
      <c r="AF52" s="250">
        <v>30119</v>
      </c>
      <c r="AG52" s="250"/>
      <c r="AH52" s="250"/>
      <c r="AI52" s="250"/>
      <c r="AJ52" s="250"/>
      <c r="AK52" s="250"/>
      <c r="AL52" s="250"/>
      <c r="AM52" s="250"/>
      <c r="AN52" s="250"/>
      <c r="AO52" s="250"/>
      <c r="AP52" s="246">
        <v>45</v>
      </c>
      <c r="AQ52" s="246"/>
      <c r="AR52" s="246"/>
      <c r="AS52" s="246"/>
      <c r="AT52" s="246"/>
      <c r="AU52" s="246"/>
      <c r="AV52" s="246"/>
      <c r="AW52" s="246"/>
      <c r="AX52" s="246"/>
      <c r="AY52" s="246"/>
      <c r="AZ52" s="250">
        <v>29901</v>
      </c>
      <c r="BA52" s="250"/>
      <c r="BB52" s="250"/>
      <c r="BC52" s="250"/>
      <c r="BD52" s="250"/>
      <c r="BE52" s="250"/>
      <c r="BF52" s="250"/>
      <c r="BG52" s="250"/>
      <c r="BH52" s="250"/>
      <c r="BI52" s="250"/>
      <c r="BJ52" s="42"/>
    </row>
    <row r="53" spans="2:62" ht="13.5" customHeight="1">
      <c r="B53" s="4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64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42"/>
    </row>
    <row r="54" spans="2:62" ht="12" customHeight="1">
      <c r="B54" s="42"/>
      <c r="D54" s="204" t="s">
        <v>7</v>
      </c>
      <c r="E54" s="204"/>
      <c r="F54" s="2" t="s">
        <v>234</v>
      </c>
      <c r="G54" s="13" t="s">
        <v>310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42"/>
    </row>
    <row r="55" spans="2:7" ht="12" customHeight="1">
      <c r="B55" s="42"/>
      <c r="C55" s="184" t="s">
        <v>4</v>
      </c>
      <c r="D55" s="184"/>
      <c r="E55" s="184"/>
      <c r="F55" s="2" t="s">
        <v>229</v>
      </c>
      <c r="G55" s="3" t="s">
        <v>226</v>
      </c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mergeCells count="149">
    <mergeCell ref="C3:BI3"/>
    <mergeCell ref="AF40:AO40"/>
    <mergeCell ref="D8:T8"/>
    <mergeCell ref="V8:AE8"/>
    <mergeCell ref="AP8:AY8"/>
    <mergeCell ref="AP5:BI5"/>
    <mergeCell ref="AF6:AO6"/>
    <mergeCell ref="V6:AE6"/>
    <mergeCell ref="V5:AO5"/>
    <mergeCell ref="AF8:AO8"/>
    <mergeCell ref="AZ8:BI8"/>
    <mergeCell ref="AP6:AY6"/>
    <mergeCell ref="AZ6:BI6"/>
    <mergeCell ref="AP11:AY11"/>
    <mergeCell ref="AZ11:BI11"/>
    <mergeCell ref="D12:T12"/>
    <mergeCell ref="V12:AE12"/>
    <mergeCell ref="AP12:AY12"/>
    <mergeCell ref="D11:T11"/>
    <mergeCell ref="V11:AE11"/>
    <mergeCell ref="AF11:AO11"/>
    <mergeCell ref="AF12:AO12"/>
    <mergeCell ref="AP13:AY13"/>
    <mergeCell ref="D14:T14"/>
    <mergeCell ref="V14:AE14"/>
    <mergeCell ref="AP14:AY14"/>
    <mergeCell ref="D13:T13"/>
    <mergeCell ref="V13:AE13"/>
    <mergeCell ref="AF13:AO13"/>
    <mergeCell ref="AF14:AO14"/>
    <mergeCell ref="AP15:AY15"/>
    <mergeCell ref="D17:T17"/>
    <mergeCell ref="V17:AE17"/>
    <mergeCell ref="AP17:AY17"/>
    <mergeCell ref="D15:T15"/>
    <mergeCell ref="V15:AE15"/>
    <mergeCell ref="AF15:AO15"/>
    <mergeCell ref="AF17:AO17"/>
    <mergeCell ref="AP18:AY18"/>
    <mergeCell ref="D19:T19"/>
    <mergeCell ref="V19:AE19"/>
    <mergeCell ref="AP19:AY19"/>
    <mergeCell ref="D18:T18"/>
    <mergeCell ref="V18:AE18"/>
    <mergeCell ref="AF18:AO18"/>
    <mergeCell ref="AF19:AO19"/>
    <mergeCell ref="AP20:AY20"/>
    <mergeCell ref="D21:T21"/>
    <mergeCell ref="V21:AE21"/>
    <mergeCell ref="AP21:AY21"/>
    <mergeCell ref="D20:T20"/>
    <mergeCell ref="V20:AE20"/>
    <mergeCell ref="AF20:AO20"/>
    <mergeCell ref="AF21:AO21"/>
    <mergeCell ref="AP23:AY23"/>
    <mergeCell ref="D24:T24"/>
    <mergeCell ref="V24:AE24"/>
    <mergeCell ref="AP24:AY24"/>
    <mergeCell ref="D23:T23"/>
    <mergeCell ref="V23:AE23"/>
    <mergeCell ref="AF23:AO23"/>
    <mergeCell ref="AF24:AO24"/>
    <mergeCell ref="AP25:AY25"/>
    <mergeCell ref="D26:T26"/>
    <mergeCell ref="V26:AE26"/>
    <mergeCell ref="AP26:AY26"/>
    <mergeCell ref="D25:T25"/>
    <mergeCell ref="V25:AE25"/>
    <mergeCell ref="AF25:AO25"/>
    <mergeCell ref="AF26:AO26"/>
    <mergeCell ref="AP28:AY28"/>
    <mergeCell ref="D30:E30"/>
    <mergeCell ref="C35:BI35"/>
    <mergeCell ref="D28:T28"/>
    <mergeCell ref="V28:AE28"/>
    <mergeCell ref="AF28:AO28"/>
    <mergeCell ref="AZ28:BI28"/>
    <mergeCell ref="AP40:AY40"/>
    <mergeCell ref="D43:T43"/>
    <mergeCell ref="V43:AE43"/>
    <mergeCell ref="AP43:AY43"/>
    <mergeCell ref="D40:T40"/>
    <mergeCell ref="V40:AE40"/>
    <mergeCell ref="AF43:AO43"/>
    <mergeCell ref="AP44:AY44"/>
    <mergeCell ref="D45:T45"/>
    <mergeCell ref="V45:AE45"/>
    <mergeCell ref="AP45:AY45"/>
    <mergeCell ref="D44:T44"/>
    <mergeCell ref="V44:AE44"/>
    <mergeCell ref="AF44:AO44"/>
    <mergeCell ref="AF45:AO45"/>
    <mergeCell ref="AP46:AY46"/>
    <mergeCell ref="D46:T46"/>
    <mergeCell ref="V46:AE46"/>
    <mergeCell ref="AF46:AO46"/>
    <mergeCell ref="D47:T47"/>
    <mergeCell ref="V47:AE47"/>
    <mergeCell ref="AP47:AY47"/>
    <mergeCell ref="V48:AE48"/>
    <mergeCell ref="AP48:AY48"/>
    <mergeCell ref="AF47:AO47"/>
    <mergeCell ref="AF48:AO48"/>
    <mergeCell ref="AP50:AY50"/>
    <mergeCell ref="D51:T51"/>
    <mergeCell ref="V51:AE51"/>
    <mergeCell ref="AP51:AY51"/>
    <mergeCell ref="D50:T50"/>
    <mergeCell ref="V50:AE50"/>
    <mergeCell ref="AF50:AO50"/>
    <mergeCell ref="AF51:AO51"/>
    <mergeCell ref="AP52:AY52"/>
    <mergeCell ref="D54:E54"/>
    <mergeCell ref="C55:E55"/>
    <mergeCell ref="D52:T52"/>
    <mergeCell ref="V52:AE52"/>
    <mergeCell ref="AF52:AO52"/>
    <mergeCell ref="AZ12:BI12"/>
    <mergeCell ref="AZ13:BI13"/>
    <mergeCell ref="AZ14:BI14"/>
    <mergeCell ref="AZ15:BI15"/>
    <mergeCell ref="AZ17:BI17"/>
    <mergeCell ref="AZ18:BI18"/>
    <mergeCell ref="AZ19:BI19"/>
    <mergeCell ref="AZ26:BI26"/>
    <mergeCell ref="AZ40:BI40"/>
    <mergeCell ref="AZ20:BI20"/>
    <mergeCell ref="AZ21:BI21"/>
    <mergeCell ref="AZ23:BI23"/>
    <mergeCell ref="AZ24:BI24"/>
    <mergeCell ref="AZ43:BI43"/>
    <mergeCell ref="AZ44:BI44"/>
    <mergeCell ref="AZ45:BI45"/>
    <mergeCell ref="AZ46:BI46"/>
    <mergeCell ref="AZ50:BI50"/>
    <mergeCell ref="AZ51:BI51"/>
    <mergeCell ref="AZ52:BI52"/>
    <mergeCell ref="AZ47:BI47"/>
    <mergeCell ref="AZ48:BI48"/>
    <mergeCell ref="C5:U6"/>
    <mergeCell ref="AP38:AY38"/>
    <mergeCell ref="AZ38:BI38"/>
    <mergeCell ref="AP37:BI37"/>
    <mergeCell ref="V38:AE38"/>
    <mergeCell ref="AF38:AO38"/>
    <mergeCell ref="V37:AO37"/>
    <mergeCell ref="C37:U38"/>
    <mergeCell ref="C31:E31"/>
    <mergeCell ref="AZ25:BI2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K58"/>
  <sheetViews>
    <sheetView workbookViewId="0" topLeftCell="A16">
      <selection activeCell="M26" sqref="M26"/>
    </sheetView>
  </sheetViews>
  <sheetFormatPr defaultColWidth="9.00390625" defaultRowHeight="12" customHeight="1"/>
  <cols>
    <col min="1" max="1" width="1.00390625" style="3" customWidth="1"/>
    <col min="2" max="63" width="1.625" style="3" customWidth="1"/>
    <col min="64" max="65" width="11.375" style="3" bestFit="1" customWidth="1"/>
    <col min="66" max="16384" width="9.00390625" style="3" customWidth="1"/>
  </cols>
  <sheetData>
    <row r="1" spans="23:63" ht="10.5" customHeight="1">
      <c r="W1" s="4"/>
      <c r="X1" s="4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156" t="s">
        <v>289</v>
      </c>
    </row>
    <row r="2" ht="10.5" customHeight="1"/>
    <row r="3" spans="2:62" s="1" customFormat="1" ht="18" customHeight="1">
      <c r="B3" s="213" t="s">
        <v>297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</row>
    <row r="4" spans="2:62" ht="12.75" customHeight="1">
      <c r="B4" s="12"/>
      <c r="C4" s="10"/>
      <c r="D4" s="10"/>
      <c r="E4" s="10"/>
      <c r="F4" s="10"/>
      <c r="G4" s="11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39" t="s">
        <v>1</v>
      </c>
    </row>
    <row r="5" spans="2:62" ht="18" customHeight="1">
      <c r="B5" s="7"/>
      <c r="C5" s="7"/>
      <c r="D5" s="7"/>
      <c r="E5" s="9"/>
      <c r="F5" s="9"/>
      <c r="G5" s="9"/>
      <c r="H5" s="9"/>
      <c r="I5" s="9"/>
      <c r="J5" s="9"/>
      <c r="K5" s="9"/>
      <c r="L5" s="216" t="s">
        <v>235</v>
      </c>
      <c r="M5" s="216"/>
      <c r="N5" s="216"/>
      <c r="O5" s="216"/>
      <c r="P5" s="216"/>
      <c r="Q5" s="216"/>
      <c r="R5" s="216"/>
      <c r="S5" s="216"/>
      <c r="T5" s="216" t="s">
        <v>2</v>
      </c>
      <c r="U5" s="216"/>
      <c r="V5" s="216"/>
      <c r="W5" s="216"/>
      <c r="X5" s="216"/>
      <c r="Y5" s="216"/>
      <c r="Z5" s="216"/>
      <c r="AA5" s="216" t="s">
        <v>236</v>
      </c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20"/>
    </row>
    <row r="6" spans="2:62" ht="18" customHeight="1">
      <c r="B6" s="201" t="s">
        <v>154</v>
      </c>
      <c r="C6" s="201"/>
      <c r="D6" s="201"/>
      <c r="E6" s="201"/>
      <c r="F6" s="201"/>
      <c r="G6" s="201"/>
      <c r="H6" s="201"/>
      <c r="I6" s="201"/>
      <c r="J6" s="201"/>
      <c r="K6" s="201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17" t="s">
        <v>237</v>
      </c>
      <c r="AB6" s="208"/>
      <c r="AC6" s="208"/>
      <c r="AD6" s="208"/>
      <c r="AE6" s="208"/>
      <c r="AF6" s="208"/>
      <c r="AG6" s="217" t="s">
        <v>238</v>
      </c>
      <c r="AH6" s="208"/>
      <c r="AI6" s="208"/>
      <c r="AJ6" s="208"/>
      <c r="AK6" s="208"/>
      <c r="AL6" s="208"/>
      <c r="AM6" s="217" t="s">
        <v>239</v>
      </c>
      <c r="AN6" s="208"/>
      <c r="AO6" s="208"/>
      <c r="AP6" s="208"/>
      <c r="AQ6" s="208"/>
      <c r="AR6" s="208"/>
      <c r="AS6" s="208" t="s">
        <v>3</v>
      </c>
      <c r="AT6" s="208"/>
      <c r="AU6" s="208"/>
      <c r="AV6" s="208"/>
      <c r="AW6" s="208"/>
      <c r="AX6" s="208"/>
      <c r="AY6" s="217" t="s">
        <v>240</v>
      </c>
      <c r="AZ6" s="208"/>
      <c r="BA6" s="208"/>
      <c r="BB6" s="208"/>
      <c r="BC6" s="208"/>
      <c r="BD6" s="208"/>
      <c r="BE6" s="217" t="s">
        <v>241</v>
      </c>
      <c r="BF6" s="208"/>
      <c r="BG6" s="208"/>
      <c r="BH6" s="208"/>
      <c r="BI6" s="208"/>
      <c r="BJ6" s="218"/>
    </row>
    <row r="7" spans="2:62" ht="18" customHeight="1"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17"/>
      <c r="AB7" s="208"/>
      <c r="AC7" s="208"/>
      <c r="AD7" s="208"/>
      <c r="AE7" s="208"/>
      <c r="AF7" s="208"/>
      <c r="AG7" s="217"/>
      <c r="AH7" s="208"/>
      <c r="AI7" s="208"/>
      <c r="AJ7" s="208"/>
      <c r="AK7" s="208"/>
      <c r="AL7" s="208"/>
      <c r="AM7" s="217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17"/>
      <c r="AZ7" s="208"/>
      <c r="BA7" s="208"/>
      <c r="BB7" s="208"/>
      <c r="BC7" s="208"/>
      <c r="BD7" s="208"/>
      <c r="BE7" s="217"/>
      <c r="BF7" s="208"/>
      <c r="BG7" s="208"/>
      <c r="BH7" s="208"/>
      <c r="BI7" s="208"/>
      <c r="BJ7" s="218"/>
    </row>
    <row r="8" spans="2:62" ht="18" customHeight="1">
      <c r="B8" s="65"/>
      <c r="C8" s="65"/>
      <c r="D8" s="65"/>
      <c r="E8" s="66"/>
      <c r="F8" s="66"/>
      <c r="G8" s="66"/>
      <c r="H8" s="66"/>
      <c r="I8" s="66"/>
      <c r="J8" s="66"/>
      <c r="K8" s="67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18"/>
    </row>
    <row r="9" spans="2:19" ht="12.75" customHeight="1">
      <c r="B9" s="7"/>
      <c r="C9" s="7"/>
      <c r="D9" s="7"/>
      <c r="L9" s="62"/>
      <c r="M9" s="9"/>
      <c r="N9" s="9"/>
      <c r="O9" s="9"/>
      <c r="P9" s="9"/>
      <c r="Q9" s="9"/>
      <c r="R9" s="9"/>
      <c r="S9" s="9"/>
    </row>
    <row r="10" spans="2:62" ht="12.75" customHeight="1">
      <c r="B10" s="7"/>
      <c r="C10" s="201" t="s">
        <v>258</v>
      </c>
      <c r="D10" s="201"/>
      <c r="E10" s="201"/>
      <c r="F10" s="203">
        <v>12</v>
      </c>
      <c r="G10" s="203"/>
      <c r="H10" s="211" t="s">
        <v>259</v>
      </c>
      <c r="I10" s="211"/>
      <c r="J10" s="211"/>
      <c r="L10" s="209">
        <f>SUM(T10:BJ10)</f>
        <v>307201530</v>
      </c>
      <c r="M10" s="210"/>
      <c r="N10" s="210"/>
      <c r="O10" s="210"/>
      <c r="P10" s="210"/>
      <c r="Q10" s="210"/>
      <c r="R10" s="210"/>
      <c r="S10" s="210"/>
      <c r="T10" s="219">
        <v>198012874</v>
      </c>
      <c r="U10" s="219"/>
      <c r="V10" s="219"/>
      <c r="W10" s="219"/>
      <c r="X10" s="219"/>
      <c r="Y10" s="219"/>
      <c r="Z10" s="219"/>
      <c r="AA10" s="219">
        <v>46906766</v>
      </c>
      <c r="AB10" s="219"/>
      <c r="AC10" s="219"/>
      <c r="AD10" s="219"/>
      <c r="AE10" s="219"/>
      <c r="AF10" s="219"/>
      <c r="AG10" s="219">
        <v>17435734</v>
      </c>
      <c r="AH10" s="219"/>
      <c r="AI10" s="219"/>
      <c r="AJ10" s="219"/>
      <c r="AK10" s="219"/>
      <c r="AL10" s="219"/>
      <c r="AM10" s="219">
        <v>42259206</v>
      </c>
      <c r="AN10" s="219"/>
      <c r="AO10" s="219"/>
      <c r="AP10" s="219"/>
      <c r="AQ10" s="219"/>
      <c r="AR10" s="219"/>
      <c r="AS10" s="219">
        <v>711796</v>
      </c>
      <c r="AT10" s="219"/>
      <c r="AU10" s="219"/>
      <c r="AV10" s="219"/>
      <c r="AW10" s="219"/>
      <c r="AX10" s="219"/>
      <c r="AY10" s="219">
        <v>1347890</v>
      </c>
      <c r="AZ10" s="219"/>
      <c r="BA10" s="219"/>
      <c r="BB10" s="219"/>
      <c r="BC10" s="219"/>
      <c r="BD10" s="219"/>
      <c r="BE10" s="219">
        <v>527264</v>
      </c>
      <c r="BF10" s="219"/>
      <c r="BG10" s="219"/>
      <c r="BH10" s="219"/>
      <c r="BI10" s="219"/>
      <c r="BJ10" s="219"/>
    </row>
    <row r="11" spans="2:62" ht="12.75" customHeight="1">
      <c r="B11" s="7"/>
      <c r="C11" s="7"/>
      <c r="D11" s="7"/>
      <c r="F11" s="2"/>
      <c r="G11" s="2"/>
      <c r="L11" s="63"/>
      <c r="M11" s="47"/>
      <c r="N11" s="47"/>
      <c r="O11" s="47"/>
      <c r="P11" s="47"/>
      <c r="Q11" s="47"/>
      <c r="R11" s="47"/>
      <c r="S11" s="4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</row>
    <row r="12" spans="2:62" ht="12.75" customHeight="1">
      <c r="B12" s="7"/>
      <c r="C12" s="7"/>
      <c r="D12" s="7"/>
      <c r="F12" s="203">
        <v>13</v>
      </c>
      <c r="G12" s="203"/>
      <c r="L12" s="209">
        <f>SUM(T12:BJ12)</f>
        <v>318817883</v>
      </c>
      <c r="M12" s="210"/>
      <c r="N12" s="210"/>
      <c r="O12" s="210"/>
      <c r="P12" s="210"/>
      <c r="Q12" s="210"/>
      <c r="R12" s="210"/>
      <c r="S12" s="210"/>
      <c r="T12" s="219">
        <v>199209767</v>
      </c>
      <c r="U12" s="219"/>
      <c r="V12" s="219"/>
      <c r="W12" s="219"/>
      <c r="X12" s="219"/>
      <c r="Y12" s="219"/>
      <c r="Z12" s="219"/>
      <c r="AA12" s="219">
        <v>48426937</v>
      </c>
      <c r="AB12" s="219"/>
      <c r="AC12" s="219"/>
      <c r="AD12" s="219"/>
      <c r="AE12" s="219"/>
      <c r="AF12" s="219"/>
      <c r="AG12" s="219">
        <v>20838607</v>
      </c>
      <c r="AH12" s="219"/>
      <c r="AI12" s="219"/>
      <c r="AJ12" s="219"/>
      <c r="AK12" s="219"/>
      <c r="AL12" s="219"/>
      <c r="AM12" s="219">
        <v>47720294</v>
      </c>
      <c r="AN12" s="219"/>
      <c r="AO12" s="219"/>
      <c r="AP12" s="219"/>
      <c r="AQ12" s="219"/>
      <c r="AR12" s="219"/>
      <c r="AS12" s="219">
        <v>657313</v>
      </c>
      <c r="AT12" s="219"/>
      <c r="AU12" s="219"/>
      <c r="AV12" s="219"/>
      <c r="AW12" s="219"/>
      <c r="AX12" s="219"/>
      <c r="AY12" s="219">
        <v>1415585</v>
      </c>
      <c r="AZ12" s="219"/>
      <c r="BA12" s="219"/>
      <c r="BB12" s="219"/>
      <c r="BC12" s="219"/>
      <c r="BD12" s="219"/>
      <c r="BE12" s="219">
        <v>549380</v>
      </c>
      <c r="BF12" s="219"/>
      <c r="BG12" s="219"/>
      <c r="BH12" s="219"/>
      <c r="BI12" s="219"/>
      <c r="BJ12" s="219"/>
    </row>
    <row r="13" spans="2:62" ht="12.75" customHeight="1">
      <c r="B13" s="7"/>
      <c r="C13" s="7"/>
      <c r="D13" s="7"/>
      <c r="F13" s="2"/>
      <c r="G13" s="2"/>
      <c r="L13" s="63"/>
      <c r="M13" s="47"/>
      <c r="N13" s="47"/>
      <c r="O13" s="47"/>
      <c r="P13" s="47"/>
      <c r="Q13" s="47"/>
      <c r="R13" s="47"/>
      <c r="S13" s="47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</row>
    <row r="14" spans="2:62" ht="12.75" customHeight="1">
      <c r="B14" s="7"/>
      <c r="C14" s="7"/>
      <c r="D14" s="7"/>
      <c r="F14" s="203">
        <v>14</v>
      </c>
      <c r="G14" s="203"/>
      <c r="L14" s="209">
        <f>SUM(T14:BJ14)</f>
        <v>305652222</v>
      </c>
      <c r="M14" s="210"/>
      <c r="N14" s="210"/>
      <c r="O14" s="210"/>
      <c r="P14" s="210"/>
      <c r="Q14" s="210"/>
      <c r="R14" s="210"/>
      <c r="S14" s="210"/>
      <c r="T14" s="219">
        <v>184718374</v>
      </c>
      <c r="U14" s="219"/>
      <c r="V14" s="219"/>
      <c r="W14" s="219"/>
      <c r="X14" s="219"/>
      <c r="Y14" s="219"/>
      <c r="Z14" s="219"/>
      <c r="AA14" s="219">
        <v>49198568</v>
      </c>
      <c r="AB14" s="219"/>
      <c r="AC14" s="219"/>
      <c r="AD14" s="219"/>
      <c r="AE14" s="219"/>
      <c r="AF14" s="219"/>
      <c r="AG14" s="219">
        <v>21420865</v>
      </c>
      <c r="AH14" s="219"/>
      <c r="AI14" s="219"/>
      <c r="AJ14" s="219"/>
      <c r="AK14" s="219"/>
      <c r="AL14" s="219"/>
      <c r="AM14" s="219">
        <v>49125420</v>
      </c>
      <c r="AN14" s="219"/>
      <c r="AO14" s="219"/>
      <c r="AP14" s="219"/>
      <c r="AQ14" s="219"/>
      <c r="AR14" s="219"/>
      <c r="AS14" s="219">
        <v>367683</v>
      </c>
      <c r="AT14" s="219"/>
      <c r="AU14" s="219"/>
      <c r="AV14" s="219"/>
      <c r="AW14" s="219"/>
      <c r="AX14" s="219"/>
      <c r="AY14" s="219">
        <v>280631</v>
      </c>
      <c r="AZ14" s="219"/>
      <c r="BA14" s="219"/>
      <c r="BB14" s="219"/>
      <c r="BC14" s="219"/>
      <c r="BD14" s="219"/>
      <c r="BE14" s="219">
        <v>540681</v>
      </c>
      <c r="BF14" s="219"/>
      <c r="BG14" s="219"/>
      <c r="BH14" s="219"/>
      <c r="BI14" s="219"/>
      <c r="BJ14" s="219"/>
    </row>
    <row r="15" spans="2:62" ht="12.75" customHeight="1">
      <c r="B15" s="7"/>
      <c r="C15" s="7"/>
      <c r="D15" s="7"/>
      <c r="F15" s="2"/>
      <c r="G15" s="2"/>
      <c r="L15" s="63"/>
      <c r="M15" s="47"/>
      <c r="N15" s="47"/>
      <c r="O15" s="47"/>
      <c r="P15" s="47"/>
      <c r="Q15" s="47"/>
      <c r="R15" s="47"/>
      <c r="S15" s="47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</row>
    <row r="16" spans="2:62" ht="12.75" customHeight="1">
      <c r="B16" s="7"/>
      <c r="C16" s="7"/>
      <c r="D16" s="7"/>
      <c r="E16" s="9"/>
      <c r="F16" s="203">
        <v>15</v>
      </c>
      <c r="G16" s="203"/>
      <c r="H16" s="9"/>
      <c r="I16" s="9"/>
      <c r="J16" s="9"/>
      <c r="K16" s="9"/>
      <c r="L16" s="209">
        <f>SUM(T16:BJ16)</f>
        <v>312550775</v>
      </c>
      <c r="M16" s="210"/>
      <c r="N16" s="210"/>
      <c r="O16" s="210"/>
      <c r="P16" s="210"/>
      <c r="Q16" s="210"/>
      <c r="R16" s="210"/>
      <c r="S16" s="210"/>
      <c r="T16" s="219">
        <v>187053420</v>
      </c>
      <c r="U16" s="219"/>
      <c r="V16" s="219"/>
      <c r="W16" s="219"/>
      <c r="X16" s="219"/>
      <c r="Y16" s="219"/>
      <c r="Z16" s="219"/>
      <c r="AA16" s="219">
        <v>55077505</v>
      </c>
      <c r="AB16" s="219"/>
      <c r="AC16" s="219"/>
      <c r="AD16" s="219"/>
      <c r="AE16" s="219"/>
      <c r="AF16" s="219"/>
      <c r="AG16" s="219">
        <v>22932265</v>
      </c>
      <c r="AH16" s="219"/>
      <c r="AI16" s="219"/>
      <c r="AJ16" s="219"/>
      <c r="AK16" s="219"/>
      <c r="AL16" s="219"/>
      <c r="AM16" s="219">
        <v>46544965</v>
      </c>
      <c r="AN16" s="219"/>
      <c r="AO16" s="219"/>
      <c r="AP16" s="219"/>
      <c r="AQ16" s="219"/>
      <c r="AR16" s="219"/>
      <c r="AS16" s="219">
        <v>29500</v>
      </c>
      <c r="AT16" s="219"/>
      <c r="AU16" s="219"/>
      <c r="AV16" s="219"/>
      <c r="AW16" s="219"/>
      <c r="AX16" s="219"/>
      <c r="AY16" s="219">
        <v>368695</v>
      </c>
      <c r="AZ16" s="219"/>
      <c r="BA16" s="219"/>
      <c r="BB16" s="219"/>
      <c r="BC16" s="219"/>
      <c r="BD16" s="219"/>
      <c r="BE16" s="219">
        <v>544425</v>
      </c>
      <c r="BF16" s="219"/>
      <c r="BG16" s="219"/>
      <c r="BH16" s="219"/>
      <c r="BI16" s="219"/>
      <c r="BJ16" s="219"/>
    </row>
    <row r="17" spans="2:62" ht="12.75" customHeight="1">
      <c r="B17" s="7"/>
      <c r="C17" s="7"/>
      <c r="D17" s="7"/>
      <c r="E17" s="9"/>
      <c r="H17" s="9"/>
      <c r="I17" s="9"/>
      <c r="J17" s="9"/>
      <c r="K17" s="9"/>
      <c r="L17" s="63"/>
      <c r="M17" s="47"/>
      <c r="N17" s="47"/>
      <c r="O17" s="47"/>
      <c r="P17" s="47"/>
      <c r="Q17" s="47"/>
      <c r="R17" s="47"/>
      <c r="S17" s="47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</row>
    <row r="18" spans="2:62" s="29" customFormat="1" ht="12.75" customHeight="1">
      <c r="B18" s="89"/>
      <c r="C18" s="89"/>
      <c r="D18" s="89"/>
      <c r="E18" s="30"/>
      <c r="F18" s="207">
        <v>16</v>
      </c>
      <c r="G18" s="207"/>
      <c r="H18" s="30"/>
      <c r="I18" s="30"/>
      <c r="J18" s="30"/>
      <c r="K18" s="30"/>
      <c r="L18" s="224">
        <f>SUM(T18:BJ18)</f>
        <v>329599500</v>
      </c>
      <c r="M18" s="225"/>
      <c r="N18" s="225"/>
      <c r="O18" s="225"/>
      <c r="P18" s="225"/>
      <c r="Q18" s="225"/>
      <c r="R18" s="225"/>
      <c r="S18" s="225"/>
      <c r="T18" s="223">
        <v>201490113</v>
      </c>
      <c r="U18" s="223"/>
      <c r="V18" s="223"/>
      <c r="W18" s="223"/>
      <c r="X18" s="223"/>
      <c r="Y18" s="223"/>
      <c r="Z18" s="223"/>
      <c r="AA18" s="223">
        <v>55529935</v>
      </c>
      <c r="AB18" s="223"/>
      <c r="AC18" s="223"/>
      <c r="AD18" s="223"/>
      <c r="AE18" s="223"/>
      <c r="AF18" s="223"/>
      <c r="AG18" s="223">
        <v>25502984</v>
      </c>
      <c r="AH18" s="223"/>
      <c r="AI18" s="223"/>
      <c r="AJ18" s="223"/>
      <c r="AK18" s="223"/>
      <c r="AL18" s="223"/>
      <c r="AM18" s="223">
        <v>46214126</v>
      </c>
      <c r="AN18" s="223"/>
      <c r="AO18" s="223"/>
      <c r="AP18" s="223"/>
      <c r="AQ18" s="223"/>
      <c r="AR18" s="223"/>
      <c r="AS18" s="223">
        <v>29500</v>
      </c>
      <c r="AT18" s="223"/>
      <c r="AU18" s="223"/>
      <c r="AV18" s="223"/>
      <c r="AW18" s="223"/>
      <c r="AX18" s="223"/>
      <c r="AY18" s="223">
        <v>385076</v>
      </c>
      <c r="AZ18" s="223"/>
      <c r="BA18" s="223"/>
      <c r="BB18" s="223"/>
      <c r="BC18" s="223"/>
      <c r="BD18" s="223"/>
      <c r="BE18" s="223">
        <v>447766</v>
      </c>
      <c r="BF18" s="223"/>
      <c r="BG18" s="223"/>
      <c r="BH18" s="223"/>
      <c r="BI18" s="223"/>
      <c r="BJ18" s="223"/>
    </row>
    <row r="19" spans="2:62" ht="12.75" customHeight="1">
      <c r="B19" s="12"/>
      <c r="C19" s="10"/>
      <c r="D19" s="10"/>
      <c r="E19" s="10"/>
      <c r="F19" s="10"/>
      <c r="G19" s="11"/>
      <c r="H19" s="12"/>
      <c r="I19" s="12"/>
      <c r="J19" s="12"/>
      <c r="K19" s="12"/>
      <c r="L19" s="64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</row>
    <row r="20" spans="2:6" ht="12" customHeight="1">
      <c r="B20" s="221" t="s">
        <v>4</v>
      </c>
      <c r="C20" s="221"/>
      <c r="D20" s="221"/>
      <c r="E20" s="2" t="s">
        <v>229</v>
      </c>
      <c r="F20" s="3" t="s">
        <v>5</v>
      </c>
    </row>
    <row r="21" spans="2:5" ht="12" customHeight="1">
      <c r="B21" s="7"/>
      <c r="C21" s="7"/>
      <c r="D21" s="7"/>
      <c r="E21" s="2"/>
    </row>
    <row r="22" spans="2:5" ht="12" customHeight="1">
      <c r="B22" s="7"/>
      <c r="C22" s="7"/>
      <c r="D22" s="7"/>
      <c r="E22" s="2"/>
    </row>
    <row r="24" spans="2:62" s="1" customFormat="1" ht="18" customHeight="1">
      <c r="B24" s="213" t="s">
        <v>298</v>
      </c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</row>
    <row r="25" spans="2:63" ht="12.75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73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39"/>
      <c r="AY25" s="39"/>
      <c r="AZ25" s="39"/>
      <c r="BA25" s="39"/>
      <c r="BB25" s="39"/>
      <c r="BC25" s="39"/>
      <c r="BD25" s="12"/>
      <c r="BE25" s="12"/>
      <c r="BF25" s="12"/>
      <c r="BG25" s="12"/>
      <c r="BH25" s="12"/>
      <c r="BI25" s="12"/>
      <c r="BJ25" s="39" t="s">
        <v>6</v>
      </c>
      <c r="BK25" s="9"/>
    </row>
    <row r="26" spans="2:62" ht="18" customHeight="1">
      <c r="B26" s="7"/>
      <c r="C26" s="7"/>
      <c r="D26" s="7"/>
      <c r="E26" s="8"/>
      <c r="F26" s="9"/>
      <c r="G26" s="9"/>
      <c r="H26" s="9"/>
      <c r="I26" s="9"/>
      <c r="J26" s="9"/>
      <c r="K26" s="9"/>
      <c r="L26" s="9"/>
      <c r="M26" s="9"/>
      <c r="N26" s="62"/>
      <c r="O26" s="9"/>
      <c r="P26" s="9"/>
      <c r="Q26" s="9"/>
      <c r="R26" s="9"/>
      <c r="S26" s="9"/>
      <c r="T26" s="72"/>
      <c r="U26" s="216" t="s">
        <v>242</v>
      </c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20"/>
    </row>
    <row r="27" spans="2:62" ht="18" customHeight="1">
      <c r="B27" s="201" t="s">
        <v>154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14" t="s">
        <v>235</v>
      </c>
      <c r="O27" s="201"/>
      <c r="P27" s="201"/>
      <c r="Q27" s="201"/>
      <c r="R27" s="201"/>
      <c r="S27" s="201"/>
      <c r="T27" s="215"/>
      <c r="U27" s="222" t="s">
        <v>271</v>
      </c>
      <c r="V27" s="222"/>
      <c r="W27" s="222"/>
      <c r="X27" s="222"/>
      <c r="Y27" s="222"/>
      <c r="Z27" s="222"/>
      <c r="AA27" s="222"/>
      <c r="AB27" s="208" t="s">
        <v>243</v>
      </c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 t="s">
        <v>244</v>
      </c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 t="s">
        <v>245</v>
      </c>
      <c r="BE27" s="208"/>
      <c r="BF27" s="208"/>
      <c r="BG27" s="208"/>
      <c r="BH27" s="208"/>
      <c r="BI27" s="208"/>
      <c r="BJ27" s="218"/>
    </row>
    <row r="28" spans="2:62" ht="18" customHeight="1">
      <c r="B28" s="65"/>
      <c r="C28" s="65"/>
      <c r="D28" s="65"/>
      <c r="E28" s="69"/>
      <c r="F28" s="66"/>
      <c r="G28" s="66"/>
      <c r="H28" s="66"/>
      <c r="I28" s="66"/>
      <c r="J28" s="66"/>
      <c r="K28" s="66"/>
      <c r="L28" s="66"/>
      <c r="M28" s="66"/>
      <c r="N28" s="70"/>
      <c r="O28" s="66"/>
      <c r="P28" s="66"/>
      <c r="Q28" s="66"/>
      <c r="R28" s="66"/>
      <c r="S28" s="66"/>
      <c r="T28" s="67"/>
      <c r="U28" s="222"/>
      <c r="V28" s="222"/>
      <c r="W28" s="222"/>
      <c r="X28" s="222"/>
      <c r="Y28" s="222"/>
      <c r="Z28" s="222"/>
      <c r="AA28" s="222"/>
      <c r="AB28" s="208" t="s">
        <v>247</v>
      </c>
      <c r="AC28" s="208"/>
      <c r="AD28" s="208"/>
      <c r="AE28" s="208"/>
      <c r="AF28" s="208"/>
      <c r="AG28" s="208"/>
      <c r="AH28" s="208"/>
      <c r="AI28" s="208" t="s">
        <v>246</v>
      </c>
      <c r="AJ28" s="208"/>
      <c r="AK28" s="208"/>
      <c r="AL28" s="208"/>
      <c r="AM28" s="208"/>
      <c r="AN28" s="208"/>
      <c r="AO28" s="208"/>
      <c r="AP28" s="208" t="s">
        <v>247</v>
      </c>
      <c r="AQ28" s="208"/>
      <c r="AR28" s="208"/>
      <c r="AS28" s="208"/>
      <c r="AT28" s="208"/>
      <c r="AU28" s="208"/>
      <c r="AV28" s="208"/>
      <c r="AW28" s="208" t="s">
        <v>248</v>
      </c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18"/>
    </row>
    <row r="29" spans="2:62" ht="12.75" customHeight="1">
      <c r="B29" s="7"/>
      <c r="C29" s="7"/>
      <c r="D29" s="7"/>
      <c r="E29" s="2"/>
      <c r="N29" s="62"/>
      <c r="O29" s="9"/>
      <c r="P29" s="9"/>
      <c r="Q29" s="9"/>
      <c r="R29" s="200" t="s">
        <v>227</v>
      </c>
      <c r="S29" s="200"/>
      <c r="T29" s="200"/>
      <c r="U29" s="9"/>
      <c r="V29" s="9"/>
      <c r="W29" s="9"/>
      <c r="X29" s="9"/>
      <c r="Y29" s="200" t="s">
        <v>227</v>
      </c>
      <c r="Z29" s="200"/>
      <c r="AA29" s="200"/>
      <c r="AB29" s="9"/>
      <c r="AC29" s="9"/>
      <c r="AD29" s="9"/>
      <c r="AE29" s="9"/>
      <c r="AF29" s="200" t="s">
        <v>227</v>
      </c>
      <c r="AG29" s="200"/>
      <c r="AH29" s="200"/>
      <c r="AI29" s="9"/>
      <c r="AJ29" s="9"/>
      <c r="AK29" s="9"/>
      <c r="AL29" s="9"/>
      <c r="AM29" s="9"/>
      <c r="AN29" s="200" t="s">
        <v>282</v>
      </c>
      <c r="AO29" s="200"/>
      <c r="AP29" s="9"/>
      <c r="AQ29" s="9"/>
      <c r="AR29" s="9"/>
      <c r="AS29" s="9"/>
      <c r="AT29" s="200" t="s">
        <v>227</v>
      </c>
      <c r="AU29" s="200"/>
      <c r="AV29" s="200"/>
      <c r="AW29" s="9"/>
      <c r="AX29" s="9"/>
      <c r="AY29" s="9"/>
      <c r="AZ29" s="9"/>
      <c r="BA29" s="9"/>
      <c r="BB29" s="200" t="s">
        <v>282</v>
      </c>
      <c r="BC29" s="200"/>
      <c r="BD29" s="9"/>
      <c r="BE29" s="9"/>
      <c r="BF29" s="9"/>
      <c r="BG29" s="9"/>
      <c r="BH29" s="200" t="s">
        <v>227</v>
      </c>
      <c r="BI29" s="200"/>
      <c r="BJ29" s="200"/>
    </row>
    <row r="30" spans="2:62" ht="12.75" customHeight="1">
      <c r="B30" s="7"/>
      <c r="C30" s="7"/>
      <c r="D30" s="7"/>
      <c r="E30" s="2"/>
      <c r="N30" s="62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1" spans="2:62" ht="12.75" customHeight="1">
      <c r="B31" s="7"/>
      <c r="C31" s="201" t="s">
        <v>258</v>
      </c>
      <c r="D31" s="201"/>
      <c r="E31" s="201"/>
      <c r="F31" s="201"/>
      <c r="G31" s="203">
        <v>11</v>
      </c>
      <c r="H31" s="203"/>
      <c r="I31" s="211" t="s">
        <v>259</v>
      </c>
      <c r="J31" s="211"/>
      <c r="K31" s="211"/>
      <c r="L31" s="211"/>
      <c r="N31" s="209">
        <f>SUM(U31,AI46,AR46,BA46)</f>
        <v>105686209</v>
      </c>
      <c r="O31" s="210"/>
      <c r="P31" s="210"/>
      <c r="Q31" s="210"/>
      <c r="R31" s="210"/>
      <c r="S31" s="210"/>
      <c r="T31" s="210"/>
      <c r="U31" s="210">
        <f>SUM(AB31,AP31,BD31,N46,U46,AB46)</f>
        <v>99334945</v>
      </c>
      <c r="V31" s="210"/>
      <c r="W31" s="210"/>
      <c r="X31" s="210"/>
      <c r="Y31" s="210"/>
      <c r="Z31" s="210"/>
      <c r="AA31" s="210"/>
      <c r="AB31" s="199">
        <v>80650878</v>
      </c>
      <c r="AC31" s="199"/>
      <c r="AD31" s="199"/>
      <c r="AE31" s="199"/>
      <c r="AF31" s="199"/>
      <c r="AG31" s="199"/>
      <c r="AH31" s="199"/>
      <c r="AI31" s="199">
        <v>2635272</v>
      </c>
      <c r="AJ31" s="199"/>
      <c r="AK31" s="199"/>
      <c r="AL31" s="199"/>
      <c r="AM31" s="199"/>
      <c r="AN31" s="199"/>
      <c r="AO31" s="199"/>
      <c r="AP31" s="199">
        <v>17690154</v>
      </c>
      <c r="AQ31" s="199"/>
      <c r="AR31" s="199"/>
      <c r="AS31" s="199"/>
      <c r="AT31" s="199"/>
      <c r="AU31" s="199"/>
      <c r="AV31" s="199"/>
      <c r="AW31" s="199">
        <v>1059539</v>
      </c>
      <c r="AX31" s="199"/>
      <c r="AY31" s="199"/>
      <c r="AZ31" s="199"/>
      <c r="BA31" s="199"/>
      <c r="BB31" s="199"/>
      <c r="BC31" s="199"/>
      <c r="BD31" s="199">
        <v>28974</v>
      </c>
      <c r="BE31" s="199"/>
      <c r="BF31" s="199"/>
      <c r="BG31" s="199"/>
      <c r="BH31" s="199"/>
      <c r="BI31" s="199"/>
      <c r="BJ31" s="199"/>
    </row>
    <row r="32" spans="2:62" ht="12.75" customHeight="1">
      <c r="B32" s="7"/>
      <c r="C32" s="7"/>
      <c r="D32" s="7"/>
      <c r="E32" s="2"/>
      <c r="G32" s="2"/>
      <c r="H32" s="2"/>
      <c r="N32" s="63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</row>
    <row r="33" spans="2:62" ht="12.75" customHeight="1">
      <c r="B33" s="7"/>
      <c r="C33" s="7"/>
      <c r="D33" s="7"/>
      <c r="E33" s="2"/>
      <c r="G33" s="203">
        <v>12</v>
      </c>
      <c r="H33" s="203"/>
      <c r="N33" s="209">
        <f>SUM(U33,AI48,AR48,BA48)</f>
        <v>106287678</v>
      </c>
      <c r="O33" s="210"/>
      <c r="P33" s="210"/>
      <c r="Q33" s="210"/>
      <c r="R33" s="210"/>
      <c r="S33" s="210"/>
      <c r="T33" s="210"/>
      <c r="U33" s="210">
        <f>SUM(AB33,AP33,BD33,N48,U48,AB48)</f>
        <v>100389496</v>
      </c>
      <c r="V33" s="210"/>
      <c r="W33" s="210"/>
      <c r="X33" s="210"/>
      <c r="Y33" s="210"/>
      <c r="Z33" s="210"/>
      <c r="AA33" s="210"/>
      <c r="AB33" s="199">
        <v>81555165</v>
      </c>
      <c r="AC33" s="199"/>
      <c r="AD33" s="199"/>
      <c r="AE33" s="199"/>
      <c r="AF33" s="199"/>
      <c r="AG33" s="199"/>
      <c r="AH33" s="199"/>
      <c r="AI33" s="199">
        <v>2672806</v>
      </c>
      <c r="AJ33" s="199"/>
      <c r="AK33" s="199"/>
      <c r="AL33" s="199"/>
      <c r="AM33" s="199"/>
      <c r="AN33" s="199"/>
      <c r="AO33" s="199"/>
      <c r="AP33" s="199">
        <v>17838934</v>
      </c>
      <c r="AQ33" s="199"/>
      <c r="AR33" s="199"/>
      <c r="AS33" s="199"/>
      <c r="AT33" s="199"/>
      <c r="AU33" s="199"/>
      <c r="AV33" s="199"/>
      <c r="AW33" s="199">
        <v>1067705</v>
      </c>
      <c r="AX33" s="199"/>
      <c r="AY33" s="199"/>
      <c r="AZ33" s="199"/>
      <c r="BA33" s="199"/>
      <c r="BB33" s="199"/>
      <c r="BC33" s="199"/>
      <c r="BD33" s="199">
        <v>30442</v>
      </c>
      <c r="BE33" s="199"/>
      <c r="BF33" s="199"/>
      <c r="BG33" s="199"/>
      <c r="BH33" s="199"/>
      <c r="BI33" s="199"/>
      <c r="BJ33" s="199"/>
    </row>
    <row r="34" spans="2:62" ht="12.75" customHeight="1">
      <c r="B34" s="7"/>
      <c r="C34" s="7"/>
      <c r="D34" s="7"/>
      <c r="E34" s="2"/>
      <c r="G34" s="2"/>
      <c r="H34" s="2"/>
      <c r="N34" s="63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</row>
    <row r="35" spans="2:62" ht="12.75" customHeight="1">
      <c r="B35" s="7"/>
      <c r="C35" s="7"/>
      <c r="D35" s="7"/>
      <c r="E35" s="2"/>
      <c r="G35" s="203">
        <v>13</v>
      </c>
      <c r="H35" s="203"/>
      <c r="N35" s="209">
        <f>SUM(U35,AI50,AR50,BA50)</f>
        <v>103122946</v>
      </c>
      <c r="O35" s="210"/>
      <c r="P35" s="210"/>
      <c r="Q35" s="210"/>
      <c r="R35" s="210"/>
      <c r="S35" s="210"/>
      <c r="T35" s="210"/>
      <c r="U35" s="210">
        <f>SUM(AB35,AP35,BD35,N50,U50,AB50)</f>
        <v>97213849</v>
      </c>
      <c r="V35" s="210"/>
      <c r="W35" s="210"/>
      <c r="X35" s="210"/>
      <c r="Y35" s="210"/>
      <c r="Z35" s="210"/>
      <c r="AA35" s="210"/>
      <c r="AB35" s="199">
        <v>77894047</v>
      </c>
      <c r="AC35" s="199"/>
      <c r="AD35" s="199"/>
      <c r="AE35" s="199"/>
      <c r="AF35" s="199"/>
      <c r="AG35" s="199"/>
      <c r="AH35" s="199"/>
      <c r="AI35" s="199">
        <v>2693189</v>
      </c>
      <c r="AJ35" s="199"/>
      <c r="AK35" s="199"/>
      <c r="AL35" s="199"/>
      <c r="AM35" s="199"/>
      <c r="AN35" s="199"/>
      <c r="AO35" s="199"/>
      <c r="AP35" s="199">
        <v>18318049</v>
      </c>
      <c r="AQ35" s="199"/>
      <c r="AR35" s="199"/>
      <c r="AS35" s="199"/>
      <c r="AT35" s="199"/>
      <c r="AU35" s="199"/>
      <c r="AV35" s="199"/>
      <c r="AW35" s="199">
        <v>1091238</v>
      </c>
      <c r="AX35" s="199"/>
      <c r="AY35" s="199"/>
      <c r="AZ35" s="199"/>
      <c r="BA35" s="199"/>
      <c r="BB35" s="199"/>
      <c r="BC35" s="199"/>
      <c r="BD35" s="199">
        <v>31197</v>
      </c>
      <c r="BE35" s="199"/>
      <c r="BF35" s="199"/>
      <c r="BG35" s="199"/>
      <c r="BH35" s="199"/>
      <c r="BI35" s="199"/>
      <c r="BJ35" s="199"/>
    </row>
    <row r="36" spans="2:62" ht="12.75" customHeight="1">
      <c r="B36" s="7"/>
      <c r="C36" s="7"/>
      <c r="D36" s="7"/>
      <c r="E36" s="2"/>
      <c r="G36" s="2"/>
      <c r="H36" s="2"/>
      <c r="N36" s="63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</row>
    <row r="37" spans="2:62" ht="12.75" customHeight="1">
      <c r="B37" s="7"/>
      <c r="C37" s="7"/>
      <c r="D37" s="7"/>
      <c r="E37" s="8"/>
      <c r="F37" s="9"/>
      <c r="G37" s="200">
        <v>14</v>
      </c>
      <c r="H37" s="200"/>
      <c r="I37" s="9"/>
      <c r="J37" s="9"/>
      <c r="K37" s="9"/>
      <c r="L37" s="9"/>
      <c r="M37" s="9"/>
      <c r="N37" s="209">
        <f>SUM(U37,AI52,AR52,BA52)</f>
        <v>112557456</v>
      </c>
      <c r="O37" s="210"/>
      <c r="P37" s="210"/>
      <c r="Q37" s="210"/>
      <c r="R37" s="210"/>
      <c r="S37" s="210"/>
      <c r="T37" s="210"/>
      <c r="U37" s="210">
        <f>SUM(AB37,AP37,BD37,N52,U52,AB52)</f>
        <v>106720259</v>
      </c>
      <c r="V37" s="210"/>
      <c r="W37" s="210"/>
      <c r="X37" s="210"/>
      <c r="Y37" s="210"/>
      <c r="Z37" s="210"/>
      <c r="AA37" s="210"/>
      <c r="AB37" s="199">
        <v>87580219</v>
      </c>
      <c r="AC37" s="199"/>
      <c r="AD37" s="199"/>
      <c r="AE37" s="199"/>
      <c r="AF37" s="199"/>
      <c r="AG37" s="199"/>
      <c r="AH37" s="199"/>
      <c r="AI37" s="199">
        <v>2699552</v>
      </c>
      <c r="AJ37" s="199"/>
      <c r="AK37" s="199"/>
      <c r="AL37" s="199"/>
      <c r="AM37" s="199"/>
      <c r="AN37" s="199"/>
      <c r="AO37" s="199"/>
      <c r="AP37" s="199">
        <v>18129488</v>
      </c>
      <c r="AQ37" s="199"/>
      <c r="AR37" s="199"/>
      <c r="AS37" s="199"/>
      <c r="AT37" s="199"/>
      <c r="AU37" s="199"/>
      <c r="AV37" s="199"/>
      <c r="AW37" s="199">
        <v>1095686</v>
      </c>
      <c r="AX37" s="199"/>
      <c r="AY37" s="199"/>
      <c r="AZ37" s="199"/>
      <c r="BA37" s="199"/>
      <c r="BB37" s="199"/>
      <c r="BC37" s="199"/>
      <c r="BD37" s="199">
        <v>32739</v>
      </c>
      <c r="BE37" s="199"/>
      <c r="BF37" s="199"/>
      <c r="BG37" s="199"/>
      <c r="BH37" s="199"/>
      <c r="BI37" s="199"/>
      <c r="BJ37" s="199"/>
    </row>
    <row r="38" spans="2:62" ht="12.75" customHeight="1">
      <c r="B38" s="7"/>
      <c r="C38" s="7"/>
      <c r="D38" s="7"/>
      <c r="E38" s="8"/>
      <c r="F38" s="9"/>
      <c r="I38" s="9"/>
      <c r="J38" s="9"/>
      <c r="K38" s="9"/>
      <c r="L38" s="9"/>
      <c r="M38" s="9"/>
      <c r="N38" s="63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</row>
    <row r="39" spans="2:62" s="29" customFormat="1" ht="12.75" customHeight="1">
      <c r="B39" s="89"/>
      <c r="C39" s="89"/>
      <c r="D39" s="89"/>
      <c r="E39" s="141"/>
      <c r="F39" s="30"/>
      <c r="G39" s="226">
        <v>15</v>
      </c>
      <c r="H39" s="226"/>
      <c r="I39" s="30"/>
      <c r="J39" s="30"/>
      <c r="K39" s="30"/>
      <c r="L39" s="30"/>
      <c r="M39" s="30"/>
      <c r="N39" s="224">
        <f>SUM(U39,AI54,AR54,BA54)</f>
        <v>110352467</v>
      </c>
      <c r="O39" s="225"/>
      <c r="P39" s="225"/>
      <c r="Q39" s="225"/>
      <c r="R39" s="225"/>
      <c r="S39" s="225"/>
      <c r="T39" s="225"/>
      <c r="U39" s="225">
        <f>SUM(AB39,AP39,BD39,N54,U54,AB54)</f>
        <v>104675862</v>
      </c>
      <c r="V39" s="225"/>
      <c r="W39" s="225"/>
      <c r="X39" s="225"/>
      <c r="Y39" s="225"/>
      <c r="Z39" s="225"/>
      <c r="AA39" s="225"/>
      <c r="AB39" s="227">
        <v>85674809</v>
      </c>
      <c r="AC39" s="227"/>
      <c r="AD39" s="227"/>
      <c r="AE39" s="227"/>
      <c r="AF39" s="227"/>
      <c r="AG39" s="227"/>
      <c r="AH39" s="227"/>
      <c r="AI39" s="227">
        <v>2709345</v>
      </c>
      <c r="AJ39" s="227"/>
      <c r="AK39" s="227"/>
      <c r="AL39" s="227"/>
      <c r="AM39" s="227"/>
      <c r="AN39" s="227"/>
      <c r="AO39" s="227"/>
      <c r="AP39" s="227">
        <v>17967350</v>
      </c>
      <c r="AQ39" s="227"/>
      <c r="AR39" s="227"/>
      <c r="AS39" s="227"/>
      <c r="AT39" s="227"/>
      <c r="AU39" s="227"/>
      <c r="AV39" s="227"/>
      <c r="AW39" s="227">
        <v>1108985</v>
      </c>
      <c r="AX39" s="227"/>
      <c r="AY39" s="227"/>
      <c r="AZ39" s="227"/>
      <c r="BA39" s="227"/>
      <c r="BB39" s="227"/>
      <c r="BC39" s="227"/>
      <c r="BD39" s="227">
        <v>33782</v>
      </c>
      <c r="BE39" s="227"/>
      <c r="BF39" s="227"/>
      <c r="BG39" s="227"/>
      <c r="BH39" s="227"/>
      <c r="BI39" s="227"/>
      <c r="BJ39" s="227"/>
    </row>
    <row r="40" spans="2:62" ht="12.75" customHeight="1">
      <c r="B40" s="12"/>
      <c r="C40" s="10"/>
      <c r="D40" s="10"/>
      <c r="E40" s="10"/>
      <c r="F40" s="10"/>
      <c r="G40" s="10"/>
      <c r="H40" s="11"/>
      <c r="I40" s="12"/>
      <c r="J40" s="12"/>
      <c r="K40" s="12"/>
      <c r="L40" s="12"/>
      <c r="M40" s="12"/>
      <c r="N40" s="64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</row>
    <row r="41" spans="9:62" ht="18" customHeight="1">
      <c r="I41" s="9"/>
      <c r="J41" s="9"/>
      <c r="K41" s="9"/>
      <c r="L41" s="9"/>
      <c r="M41" s="9"/>
      <c r="N41" s="212" t="s">
        <v>283</v>
      </c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9"/>
      <c r="AJ41" s="9"/>
      <c r="AK41" s="9"/>
      <c r="AL41" s="9"/>
      <c r="AM41" s="9"/>
      <c r="AN41" s="9"/>
      <c r="AO41" s="9"/>
      <c r="AP41" s="9"/>
      <c r="AQ41" s="9"/>
      <c r="AR41" s="68"/>
      <c r="AS41" s="13"/>
      <c r="AT41" s="13"/>
      <c r="AU41" s="13"/>
      <c r="AV41" s="13"/>
      <c r="AW41" s="13"/>
      <c r="AX41" s="13"/>
      <c r="AY41" s="13"/>
      <c r="AZ41" s="71"/>
      <c r="BA41" s="9"/>
      <c r="BB41" s="9"/>
      <c r="BC41" s="9"/>
      <c r="BD41" s="9"/>
      <c r="BE41" s="9"/>
      <c r="BF41" s="9"/>
      <c r="BG41" s="9"/>
      <c r="BH41" s="9"/>
      <c r="BI41" s="9"/>
      <c r="BJ41" s="9"/>
    </row>
    <row r="42" spans="2:62" ht="18" customHeight="1">
      <c r="B42" s="211" t="s">
        <v>154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01"/>
      <c r="N42" s="208" t="s">
        <v>249</v>
      </c>
      <c r="O42" s="208"/>
      <c r="P42" s="208"/>
      <c r="Q42" s="208"/>
      <c r="R42" s="208"/>
      <c r="S42" s="208"/>
      <c r="T42" s="208"/>
      <c r="U42" s="208" t="s">
        <v>250</v>
      </c>
      <c r="V42" s="208"/>
      <c r="W42" s="208"/>
      <c r="X42" s="208"/>
      <c r="Y42" s="208"/>
      <c r="Z42" s="208"/>
      <c r="AA42" s="208"/>
      <c r="AB42" s="217" t="s">
        <v>254</v>
      </c>
      <c r="AC42" s="208"/>
      <c r="AD42" s="208"/>
      <c r="AE42" s="208"/>
      <c r="AF42" s="208"/>
      <c r="AG42" s="208"/>
      <c r="AH42" s="208"/>
      <c r="AI42" s="201" t="s">
        <v>251</v>
      </c>
      <c r="AJ42" s="201"/>
      <c r="AK42" s="201"/>
      <c r="AL42" s="201"/>
      <c r="AM42" s="201"/>
      <c r="AN42" s="201"/>
      <c r="AO42" s="201"/>
      <c r="AP42" s="201"/>
      <c r="AQ42" s="201"/>
      <c r="AR42" s="214" t="s">
        <v>252</v>
      </c>
      <c r="AS42" s="201"/>
      <c r="AT42" s="201"/>
      <c r="AU42" s="201"/>
      <c r="AV42" s="201"/>
      <c r="AW42" s="201"/>
      <c r="AX42" s="201"/>
      <c r="AY42" s="201"/>
      <c r="AZ42" s="215"/>
      <c r="BA42" s="201" t="s">
        <v>253</v>
      </c>
      <c r="BB42" s="201"/>
      <c r="BC42" s="201"/>
      <c r="BD42" s="201"/>
      <c r="BE42" s="201"/>
      <c r="BF42" s="201"/>
      <c r="BG42" s="201"/>
      <c r="BH42" s="201"/>
      <c r="BI42" s="201"/>
      <c r="BJ42" s="201"/>
    </row>
    <row r="43" spans="2:62" ht="18" customHeight="1">
      <c r="B43" s="65"/>
      <c r="C43" s="65"/>
      <c r="D43" s="65"/>
      <c r="E43" s="69"/>
      <c r="F43" s="66"/>
      <c r="G43" s="66"/>
      <c r="H43" s="66"/>
      <c r="I43" s="66"/>
      <c r="J43" s="66"/>
      <c r="K43" s="66"/>
      <c r="L43" s="66"/>
      <c r="M43" s="67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70"/>
      <c r="AJ43" s="66"/>
      <c r="AK43" s="66"/>
      <c r="AL43" s="66"/>
      <c r="AM43" s="66"/>
      <c r="AN43" s="66"/>
      <c r="AO43" s="66"/>
      <c r="AP43" s="66"/>
      <c r="AQ43" s="66"/>
      <c r="AR43" s="70"/>
      <c r="AS43" s="66"/>
      <c r="AT43" s="66"/>
      <c r="AU43" s="66"/>
      <c r="AV43" s="66"/>
      <c r="AW43" s="66"/>
      <c r="AX43" s="66"/>
      <c r="AY43" s="66"/>
      <c r="AZ43" s="67"/>
      <c r="BA43" s="70"/>
      <c r="BB43" s="66"/>
      <c r="BC43" s="66"/>
      <c r="BD43" s="66"/>
      <c r="BE43" s="66"/>
      <c r="BF43" s="66"/>
      <c r="BG43" s="66"/>
      <c r="BH43" s="66"/>
      <c r="BI43" s="66"/>
      <c r="BJ43" s="66"/>
    </row>
    <row r="44" spans="2:62" ht="12.75" customHeight="1">
      <c r="B44" s="7"/>
      <c r="C44" s="7"/>
      <c r="D44" s="7"/>
      <c r="E44" s="2"/>
      <c r="I44" s="9"/>
      <c r="J44" s="9"/>
      <c r="K44" s="9"/>
      <c r="L44" s="9"/>
      <c r="M44" s="9"/>
      <c r="N44" s="62"/>
      <c r="O44" s="9"/>
      <c r="P44" s="9"/>
      <c r="Q44" s="9"/>
      <c r="R44" s="200" t="s">
        <v>227</v>
      </c>
      <c r="S44" s="200"/>
      <c r="T44" s="200"/>
      <c r="U44" s="9"/>
      <c r="V44" s="9"/>
      <c r="W44" s="9"/>
      <c r="X44" s="9"/>
      <c r="Y44" s="200" t="s">
        <v>227</v>
      </c>
      <c r="Z44" s="200"/>
      <c r="AA44" s="200"/>
      <c r="AB44" s="9"/>
      <c r="AC44" s="9"/>
      <c r="AD44" s="9"/>
      <c r="AE44" s="9"/>
      <c r="AF44" s="200" t="s">
        <v>227</v>
      </c>
      <c r="AG44" s="200"/>
      <c r="AH44" s="200"/>
      <c r="AI44" s="9"/>
      <c r="AJ44" s="9"/>
      <c r="AK44" s="9"/>
      <c r="AL44" s="9"/>
      <c r="AM44" s="9"/>
      <c r="AN44" s="9"/>
      <c r="AO44" s="200" t="s">
        <v>227</v>
      </c>
      <c r="AP44" s="200"/>
      <c r="AQ44" s="200"/>
      <c r="AR44" s="9"/>
      <c r="AS44" s="9"/>
      <c r="AT44" s="9"/>
      <c r="AU44" s="9"/>
      <c r="AV44" s="9"/>
      <c r="AW44" s="9"/>
      <c r="AX44" s="200" t="s">
        <v>227</v>
      </c>
      <c r="AY44" s="200"/>
      <c r="AZ44" s="200"/>
      <c r="BA44" s="9"/>
      <c r="BB44" s="9"/>
      <c r="BC44" s="9"/>
      <c r="BD44" s="9"/>
      <c r="BE44" s="9"/>
      <c r="BF44" s="9"/>
      <c r="BG44" s="9"/>
      <c r="BH44" s="200" t="s">
        <v>227</v>
      </c>
      <c r="BI44" s="200"/>
      <c r="BJ44" s="200"/>
    </row>
    <row r="45" spans="2:62" ht="12.75" customHeight="1">
      <c r="B45" s="7"/>
      <c r="C45" s="7"/>
      <c r="D45" s="7"/>
      <c r="E45" s="2"/>
      <c r="I45" s="9"/>
      <c r="J45" s="9"/>
      <c r="K45" s="9"/>
      <c r="L45" s="9"/>
      <c r="M45" s="9"/>
      <c r="N45" s="62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</row>
    <row r="46" spans="2:62" ht="12.75" customHeight="1">
      <c r="B46" s="7"/>
      <c r="C46" s="201" t="s">
        <v>258</v>
      </c>
      <c r="D46" s="201"/>
      <c r="E46" s="201"/>
      <c r="F46" s="201"/>
      <c r="G46" s="203">
        <v>11</v>
      </c>
      <c r="H46" s="203"/>
      <c r="I46" s="201" t="s">
        <v>259</v>
      </c>
      <c r="J46" s="201"/>
      <c r="K46" s="201"/>
      <c r="L46" s="201"/>
      <c r="M46" s="9"/>
      <c r="N46" s="197">
        <v>728932</v>
      </c>
      <c r="O46" s="198"/>
      <c r="P46" s="198"/>
      <c r="Q46" s="198"/>
      <c r="R46" s="198"/>
      <c r="S46" s="198"/>
      <c r="T46" s="198"/>
      <c r="U46" s="198">
        <v>11500</v>
      </c>
      <c r="V46" s="198"/>
      <c r="W46" s="198"/>
      <c r="X46" s="198"/>
      <c r="Y46" s="198"/>
      <c r="Z46" s="198"/>
      <c r="AA46" s="198"/>
      <c r="AB46" s="198">
        <v>224507</v>
      </c>
      <c r="AC46" s="198"/>
      <c r="AD46" s="198"/>
      <c r="AE46" s="198"/>
      <c r="AF46" s="198"/>
      <c r="AG46" s="198"/>
      <c r="AH46" s="198"/>
      <c r="AI46" s="198">
        <v>828055</v>
      </c>
      <c r="AJ46" s="198"/>
      <c r="AK46" s="198"/>
      <c r="AL46" s="198"/>
      <c r="AM46" s="198"/>
      <c r="AN46" s="198"/>
      <c r="AO46" s="198"/>
      <c r="AP46" s="198"/>
      <c r="AQ46" s="198"/>
      <c r="AR46" s="198">
        <v>866788</v>
      </c>
      <c r="AS46" s="198"/>
      <c r="AT46" s="198"/>
      <c r="AU46" s="198"/>
      <c r="AV46" s="198"/>
      <c r="AW46" s="198"/>
      <c r="AX46" s="198"/>
      <c r="AY46" s="198"/>
      <c r="AZ46" s="198"/>
      <c r="BA46" s="198">
        <v>4656421</v>
      </c>
      <c r="BB46" s="198"/>
      <c r="BC46" s="198"/>
      <c r="BD46" s="198"/>
      <c r="BE46" s="198"/>
      <c r="BF46" s="198"/>
      <c r="BG46" s="198"/>
      <c r="BH46" s="198"/>
      <c r="BI46" s="198"/>
      <c r="BJ46" s="198"/>
    </row>
    <row r="47" spans="2:62" ht="12.75" customHeight="1">
      <c r="B47" s="7"/>
      <c r="C47" s="7"/>
      <c r="D47" s="7"/>
      <c r="E47" s="2"/>
      <c r="G47" s="2"/>
      <c r="H47" s="2"/>
      <c r="I47" s="9"/>
      <c r="J47" s="9"/>
      <c r="K47" s="9"/>
      <c r="L47" s="9"/>
      <c r="M47" s="9"/>
      <c r="N47" s="60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</row>
    <row r="48" spans="2:62" ht="12.75" customHeight="1">
      <c r="B48" s="7"/>
      <c r="C48" s="7"/>
      <c r="D48" s="7"/>
      <c r="E48" s="2"/>
      <c r="G48" s="203">
        <v>12</v>
      </c>
      <c r="H48" s="203"/>
      <c r="I48" s="9"/>
      <c r="J48" s="9"/>
      <c r="K48" s="9"/>
      <c r="L48" s="9"/>
      <c r="M48" s="9"/>
      <c r="N48" s="197">
        <v>738948</v>
      </c>
      <c r="O48" s="198"/>
      <c r="P48" s="198"/>
      <c r="Q48" s="198"/>
      <c r="R48" s="198"/>
      <c r="S48" s="198"/>
      <c r="T48" s="198"/>
      <c r="U48" s="198">
        <v>1500</v>
      </c>
      <c r="V48" s="198"/>
      <c r="W48" s="198"/>
      <c r="X48" s="198"/>
      <c r="Y48" s="198"/>
      <c r="Z48" s="198"/>
      <c r="AA48" s="198"/>
      <c r="AB48" s="198">
        <v>224507</v>
      </c>
      <c r="AC48" s="198"/>
      <c r="AD48" s="198"/>
      <c r="AE48" s="198"/>
      <c r="AF48" s="198"/>
      <c r="AG48" s="198"/>
      <c r="AH48" s="198"/>
      <c r="AI48" s="198">
        <v>633763</v>
      </c>
      <c r="AJ48" s="198"/>
      <c r="AK48" s="198"/>
      <c r="AL48" s="198"/>
      <c r="AM48" s="198"/>
      <c r="AN48" s="198"/>
      <c r="AO48" s="198"/>
      <c r="AP48" s="198"/>
      <c r="AQ48" s="198"/>
      <c r="AR48" s="198">
        <v>989624</v>
      </c>
      <c r="AS48" s="198"/>
      <c r="AT48" s="198"/>
      <c r="AU48" s="198"/>
      <c r="AV48" s="198"/>
      <c r="AW48" s="198"/>
      <c r="AX48" s="198"/>
      <c r="AY48" s="198"/>
      <c r="AZ48" s="198"/>
      <c r="BA48" s="198">
        <v>4274795</v>
      </c>
      <c r="BB48" s="198"/>
      <c r="BC48" s="198"/>
      <c r="BD48" s="198"/>
      <c r="BE48" s="198"/>
      <c r="BF48" s="198"/>
      <c r="BG48" s="198"/>
      <c r="BH48" s="198"/>
      <c r="BI48" s="198"/>
      <c r="BJ48" s="198"/>
    </row>
    <row r="49" spans="2:62" ht="12.75" customHeight="1">
      <c r="B49" s="7"/>
      <c r="C49" s="7"/>
      <c r="D49" s="7"/>
      <c r="E49" s="2"/>
      <c r="G49" s="2"/>
      <c r="H49" s="2"/>
      <c r="I49" s="9"/>
      <c r="J49" s="9"/>
      <c r="K49" s="9"/>
      <c r="L49" s="9"/>
      <c r="M49" s="9"/>
      <c r="N49" s="60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</row>
    <row r="50" spans="2:62" ht="12.75" customHeight="1">
      <c r="B50" s="7"/>
      <c r="C50" s="7"/>
      <c r="D50" s="7"/>
      <c r="E50" s="2"/>
      <c r="G50" s="203">
        <v>13</v>
      </c>
      <c r="H50" s="203"/>
      <c r="I50" s="9"/>
      <c r="J50" s="9"/>
      <c r="K50" s="9"/>
      <c r="L50" s="9"/>
      <c r="M50" s="9"/>
      <c r="N50" s="197">
        <v>744702</v>
      </c>
      <c r="O50" s="198"/>
      <c r="P50" s="198"/>
      <c r="Q50" s="198"/>
      <c r="R50" s="198"/>
      <c r="S50" s="198"/>
      <c r="T50" s="198"/>
      <c r="U50" s="198">
        <v>1500</v>
      </c>
      <c r="V50" s="198"/>
      <c r="W50" s="198"/>
      <c r="X50" s="198"/>
      <c r="Y50" s="198"/>
      <c r="Z50" s="198"/>
      <c r="AA50" s="198"/>
      <c r="AB50" s="198">
        <v>224354</v>
      </c>
      <c r="AC50" s="198"/>
      <c r="AD50" s="198"/>
      <c r="AE50" s="198"/>
      <c r="AF50" s="198"/>
      <c r="AG50" s="198"/>
      <c r="AH50" s="198"/>
      <c r="AI50" s="198">
        <v>619266</v>
      </c>
      <c r="AJ50" s="198"/>
      <c r="AK50" s="198"/>
      <c r="AL50" s="198"/>
      <c r="AM50" s="198"/>
      <c r="AN50" s="198"/>
      <c r="AO50" s="198"/>
      <c r="AP50" s="198"/>
      <c r="AQ50" s="198"/>
      <c r="AR50" s="198">
        <v>1038739</v>
      </c>
      <c r="AS50" s="198"/>
      <c r="AT50" s="198"/>
      <c r="AU50" s="198"/>
      <c r="AV50" s="198"/>
      <c r="AW50" s="198"/>
      <c r="AX50" s="198"/>
      <c r="AY50" s="198"/>
      <c r="AZ50" s="198"/>
      <c r="BA50" s="198">
        <v>4251092</v>
      </c>
      <c r="BB50" s="198"/>
      <c r="BC50" s="198"/>
      <c r="BD50" s="198"/>
      <c r="BE50" s="198"/>
      <c r="BF50" s="198"/>
      <c r="BG50" s="198"/>
      <c r="BH50" s="198"/>
      <c r="BI50" s="198"/>
      <c r="BJ50" s="198"/>
    </row>
    <row r="51" spans="2:62" ht="12.75" customHeight="1">
      <c r="B51" s="7"/>
      <c r="C51" s="7"/>
      <c r="D51" s="7"/>
      <c r="E51" s="2"/>
      <c r="G51" s="2"/>
      <c r="H51" s="2"/>
      <c r="I51" s="9"/>
      <c r="J51" s="9"/>
      <c r="K51" s="9"/>
      <c r="L51" s="9"/>
      <c r="M51" s="9"/>
      <c r="N51" s="60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</row>
    <row r="52" spans="2:62" ht="12.75" customHeight="1">
      <c r="B52" s="7"/>
      <c r="C52" s="7"/>
      <c r="D52" s="7"/>
      <c r="E52" s="8"/>
      <c r="F52" s="9"/>
      <c r="G52" s="203">
        <v>14</v>
      </c>
      <c r="H52" s="203"/>
      <c r="I52" s="9"/>
      <c r="J52" s="9"/>
      <c r="K52" s="9"/>
      <c r="L52" s="9"/>
      <c r="M52" s="9"/>
      <c r="N52" s="197">
        <v>749709</v>
      </c>
      <c r="O52" s="198"/>
      <c r="P52" s="198"/>
      <c r="Q52" s="198"/>
      <c r="R52" s="198"/>
      <c r="S52" s="198"/>
      <c r="T52" s="198"/>
      <c r="U52" s="198">
        <v>3750</v>
      </c>
      <c r="V52" s="198"/>
      <c r="W52" s="198"/>
      <c r="X52" s="198"/>
      <c r="Y52" s="198"/>
      <c r="Z52" s="198"/>
      <c r="AA52" s="198"/>
      <c r="AB52" s="198">
        <v>224354</v>
      </c>
      <c r="AC52" s="198"/>
      <c r="AD52" s="198"/>
      <c r="AE52" s="198"/>
      <c r="AF52" s="198"/>
      <c r="AG52" s="198"/>
      <c r="AH52" s="198"/>
      <c r="AI52" s="198">
        <v>605994</v>
      </c>
      <c r="AJ52" s="198"/>
      <c r="AK52" s="198"/>
      <c r="AL52" s="198"/>
      <c r="AM52" s="198"/>
      <c r="AN52" s="198"/>
      <c r="AO52" s="198"/>
      <c r="AP52" s="198"/>
      <c r="AQ52" s="198"/>
      <c r="AR52" s="198">
        <v>992534</v>
      </c>
      <c r="AS52" s="198"/>
      <c r="AT52" s="198"/>
      <c r="AU52" s="198"/>
      <c r="AV52" s="198"/>
      <c r="AW52" s="198"/>
      <c r="AX52" s="198"/>
      <c r="AY52" s="198"/>
      <c r="AZ52" s="198"/>
      <c r="BA52" s="198">
        <v>4238669</v>
      </c>
      <c r="BB52" s="198"/>
      <c r="BC52" s="198"/>
      <c r="BD52" s="198"/>
      <c r="BE52" s="198"/>
      <c r="BF52" s="198"/>
      <c r="BG52" s="198"/>
      <c r="BH52" s="198"/>
      <c r="BI52" s="198"/>
      <c r="BJ52" s="198"/>
    </row>
    <row r="53" spans="2:62" ht="12.75" customHeight="1">
      <c r="B53" s="7"/>
      <c r="C53" s="7"/>
      <c r="D53" s="7"/>
      <c r="E53" s="8"/>
      <c r="F53" s="9"/>
      <c r="I53" s="9"/>
      <c r="J53" s="9"/>
      <c r="K53" s="9"/>
      <c r="L53" s="9"/>
      <c r="M53" s="9"/>
      <c r="N53" s="60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</row>
    <row r="54" spans="2:62" s="29" customFormat="1" ht="12.75" customHeight="1">
      <c r="B54" s="89"/>
      <c r="C54" s="89"/>
      <c r="D54" s="89"/>
      <c r="E54" s="141"/>
      <c r="F54" s="30"/>
      <c r="G54" s="207">
        <v>15</v>
      </c>
      <c r="H54" s="207"/>
      <c r="I54" s="30"/>
      <c r="J54" s="30"/>
      <c r="K54" s="30"/>
      <c r="L54" s="30"/>
      <c r="M54" s="30"/>
      <c r="N54" s="193">
        <v>771517</v>
      </c>
      <c r="O54" s="192"/>
      <c r="P54" s="192"/>
      <c r="Q54" s="192"/>
      <c r="R54" s="192"/>
      <c r="S54" s="192"/>
      <c r="T54" s="192"/>
      <c r="U54" s="192">
        <v>3750</v>
      </c>
      <c r="V54" s="192"/>
      <c r="W54" s="192"/>
      <c r="X54" s="192"/>
      <c r="Y54" s="192"/>
      <c r="Z54" s="192"/>
      <c r="AA54" s="192"/>
      <c r="AB54" s="192">
        <v>224654</v>
      </c>
      <c r="AC54" s="192"/>
      <c r="AD54" s="192"/>
      <c r="AE54" s="192"/>
      <c r="AF54" s="192"/>
      <c r="AG54" s="192"/>
      <c r="AH54" s="192"/>
      <c r="AI54" s="192">
        <v>607246</v>
      </c>
      <c r="AJ54" s="192"/>
      <c r="AK54" s="192"/>
      <c r="AL54" s="192"/>
      <c r="AM54" s="192"/>
      <c r="AN54" s="192"/>
      <c r="AO54" s="192"/>
      <c r="AP54" s="192"/>
      <c r="AQ54" s="192"/>
      <c r="AR54" s="192">
        <v>1055768</v>
      </c>
      <c r="AS54" s="192"/>
      <c r="AT54" s="192"/>
      <c r="AU54" s="192"/>
      <c r="AV54" s="192"/>
      <c r="AW54" s="192"/>
      <c r="AX54" s="192"/>
      <c r="AY54" s="192"/>
      <c r="AZ54" s="192"/>
      <c r="BA54" s="192">
        <v>4013591</v>
      </c>
      <c r="BB54" s="192"/>
      <c r="BC54" s="192"/>
      <c r="BD54" s="192"/>
      <c r="BE54" s="192"/>
      <c r="BF54" s="192"/>
      <c r="BG54" s="192"/>
      <c r="BH54" s="192"/>
      <c r="BI54" s="192"/>
      <c r="BJ54" s="192"/>
    </row>
    <row r="55" spans="2:62" ht="12.75" customHeight="1">
      <c r="B55" s="12"/>
      <c r="C55" s="10"/>
      <c r="D55" s="10"/>
      <c r="E55" s="10"/>
      <c r="F55" s="10"/>
      <c r="G55" s="10"/>
      <c r="H55" s="11"/>
      <c r="I55" s="12"/>
      <c r="J55" s="12"/>
      <c r="K55" s="12"/>
      <c r="L55" s="12"/>
      <c r="M55" s="12"/>
      <c r="N55" s="64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</row>
    <row r="56" spans="3:8" ht="12" customHeight="1">
      <c r="C56" s="204" t="s">
        <v>7</v>
      </c>
      <c r="D56" s="204"/>
      <c r="E56" s="2" t="s">
        <v>234</v>
      </c>
      <c r="F56" s="205" t="s">
        <v>284</v>
      </c>
      <c r="G56" s="205"/>
      <c r="H56" s="3" t="s">
        <v>9</v>
      </c>
    </row>
    <row r="57" spans="5:8" ht="12" customHeight="1">
      <c r="E57" s="2"/>
      <c r="F57" s="206" t="s">
        <v>10</v>
      </c>
      <c r="G57" s="206"/>
      <c r="H57" s="3" t="s">
        <v>11</v>
      </c>
    </row>
    <row r="58" spans="2:6" ht="12" customHeight="1">
      <c r="B58" s="202" t="s">
        <v>4</v>
      </c>
      <c r="C58" s="202"/>
      <c r="D58" s="202"/>
      <c r="E58" s="2" t="s">
        <v>229</v>
      </c>
      <c r="F58" s="3" t="s">
        <v>12</v>
      </c>
    </row>
  </sheetData>
  <mergeCells count="175">
    <mergeCell ref="AR54:AZ54"/>
    <mergeCell ref="BA54:BJ54"/>
    <mergeCell ref="N54:T54"/>
    <mergeCell ref="U54:AA54"/>
    <mergeCell ref="AB54:AH54"/>
    <mergeCell ref="AI54:AQ54"/>
    <mergeCell ref="BE18:BJ18"/>
    <mergeCell ref="G39:H39"/>
    <mergeCell ref="N39:T39"/>
    <mergeCell ref="U39:AA39"/>
    <mergeCell ref="AB39:AH39"/>
    <mergeCell ref="AI39:AO39"/>
    <mergeCell ref="AP39:AV39"/>
    <mergeCell ref="AW39:BC39"/>
    <mergeCell ref="BD39:BJ39"/>
    <mergeCell ref="AG18:AL18"/>
    <mergeCell ref="B27:M27"/>
    <mergeCell ref="AW28:BC28"/>
    <mergeCell ref="AM18:AR18"/>
    <mergeCell ref="AS18:AX18"/>
    <mergeCell ref="AY18:BD18"/>
    <mergeCell ref="F18:G18"/>
    <mergeCell ref="L18:S18"/>
    <mergeCell ref="T18:Z18"/>
    <mergeCell ref="AA18:AF18"/>
    <mergeCell ref="BD27:BJ28"/>
    <mergeCell ref="AR42:AZ42"/>
    <mergeCell ref="AB42:AH43"/>
    <mergeCell ref="U27:AA28"/>
    <mergeCell ref="AP27:BC27"/>
    <mergeCell ref="AB27:AO27"/>
    <mergeCell ref="AI33:AO33"/>
    <mergeCell ref="AW35:BC35"/>
    <mergeCell ref="AB37:AH37"/>
    <mergeCell ref="AI37:AO37"/>
    <mergeCell ref="R29:T29"/>
    <mergeCell ref="Y29:AA29"/>
    <mergeCell ref="B6:K7"/>
    <mergeCell ref="AA5:BJ5"/>
    <mergeCell ref="U26:BJ26"/>
    <mergeCell ref="BE14:BJ14"/>
    <mergeCell ref="BE16:BJ16"/>
    <mergeCell ref="B20:D20"/>
    <mergeCell ref="AG16:AL16"/>
    <mergeCell ref="AM16:AR16"/>
    <mergeCell ref="AS16:AX16"/>
    <mergeCell ref="AY16:BD16"/>
    <mergeCell ref="F16:G16"/>
    <mergeCell ref="L16:S16"/>
    <mergeCell ref="T16:Z16"/>
    <mergeCell ref="AA16:AF16"/>
    <mergeCell ref="AG14:AL14"/>
    <mergeCell ref="AM14:AR14"/>
    <mergeCell ref="AS14:AX14"/>
    <mergeCell ref="AY14:BD14"/>
    <mergeCell ref="F14:G14"/>
    <mergeCell ref="L14:S14"/>
    <mergeCell ref="T14:Z14"/>
    <mergeCell ref="AA14:AF14"/>
    <mergeCell ref="BE10:BJ10"/>
    <mergeCell ref="F12:G12"/>
    <mergeCell ref="L12:S12"/>
    <mergeCell ref="T12:Z12"/>
    <mergeCell ref="AA12:AF12"/>
    <mergeCell ref="AG12:AL12"/>
    <mergeCell ref="AM12:AR12"/>
    <mergeCell ref="AS12:AX12"/>
    <mergeCell ref="AY12:BD12"/>
    <mergeCell ref="BE12:BJ12"/>
    <mergeCell ref="F10:G10"/>
    <mergeCell ref="L10:S10"/>
    <mergeCell ref="T10:Z10"/>
    <mergeCell ref="AA10:AF10"/>
    <mergeCell ref="H10:J10"/>
    <mergeCell ref="AG10:AL10"/>
    <mergeCell ref="AM10:AR10"/>
    <mergeCell ref="AS10:AX10"/>
    <mergeCell ref="AY10:BD10"/>
    <mergeCell ref="B3:BJ3"/>
    <mergeCell ref="L5:S8"/>
    <mergeCell ref="T5:Z8"/>
    <mergeCell ref="AA6:AF8"/>
    <mergeCell ref="AG6:AL8"/>
    <mergeCell ref="AM6:AR8"/>
    <mergeCell ref="AS6:AX8"/>
    <mergeCell ref="AY6:BD8"/>
    <mergeCell ref="BE6:BJ8"/>
    <mergeCell ref="C10:E10"/>
    <mergeCell ref="AN29:AO29"/>
    <mergeCell ref="BB29:BC29"/>
    <mergeCell ref="AI31:AO31"/>
    <mergeCell ref="AP31:AV31"/>
    <mergeCell ref="AW31:BC31"/>
    <mergeCell ref="AF29:AH29"/>
    <mergeCell ref="AT29:AV29"/>
    <mergeCell ref="B24:BJ24"/>
    <mergeCell ref="N27:T27"/>
    <mergeCell ref="BD31:BJ31"/>
    <mergeCell ref="R44:T44"/>
    <mergeCell ref="Y44:AA44"/>
    <mergeCell ref="AF44:AH44"/>
    <mergeCell ref="AO44:AQ44"/>
    <mergeCell ref="U31:AA31"/>
    <mergeCell ref="AB31:AH31"/>
    <mergeCell ref="AP33:AV33"/>
    <mergeCell ref="AW33:BC33"/>
    <mergeCell ref="BD33:BJ33"/>
    <mergeCell ref="BH29:BJ29"/>
    <mergeCell ref="AB28:AH28"/>
    <mergeCell ref="AI28:AO28"/>
    <mergeCell ref="AP28:AV28"/>
    <mergeCell ref="C31:F31"/>
    <mergeCell ref="I31:L31"/>
    <mergeCell ref="G31:H31"/>
    <mergeCell ref="N31:T31"/>
    <mergeCell ref="G33:H33"/>
    <mergeCell ref="N33:T33"/>
    <mergeCell ref="U33:AA33"/>
    <mergeCell ref="AB33:AH33"/>
    <mergeCell ref="BD35:BJ35"/>
    <mergeCell ref="G35:H35"/>
    <mergeCell ref="N35:T35"/>
    <mergeCell ref="U35:AA35"/>
    <mergeCell ref="AB35:AH35"/>
    <mergeCell ref="AI35:AO35"/>
    <mergeCell ref="AP35:AV35"/>
    <mergeCell ref="G37:H37"/>
    <mergeCell ref="N42:T43"/>
    <mergeCell ref="U42:AA43"/>
    <mergeCell ref="G46:H46"/>
    <mergeCell ref="N37:T37"/>
    <mergeCell ref="U37:AA37"/>
    <mergeCell ref="B42:M42"/>
    <mergeCell ref="N41:AH41"/>
    <mergeCell ref="C46:F46"/>
    <mergeCell ref="I46:L46"/>
    <mergeCell ref="AI46:AQ46"/>
    <mergeCell ref="AR46:AZ46"/>
    <mergeCell ref="N46:T46"/>
    <mergeCell ref="U46:AA46"/>
    <mergeCell ref="AB46:AH46"/>
    <mergeCell ref="G48:H48"/>
    <mergeCell ref="N48:T48"/>
    <mergeCell ref="U48:AA48"/>
    <mergeCell ref="AB48:AH48"/>
    <mergeCell ref="AI48:AQ48"/>
    <mergeCell ref="AR48:AZ48"/>
    <mergeCell ref="BA48:BJ48"/>
    <mergeCell ref="G50:H50"/>
    <mergeCell ref="N50:T50"/>
    <mergeCell ref="U50:AA50"/>
    <mergeCell ref="AB50:AH50"/>
    <mergeCell ref="AI50:AQ50"/>
    <mergeCell ref="AR50:AZ50"/>
    <mergeCell ref="BA50:BJ50"/>
    <mergeCell ref="B58:D58"/>
    <mergeCell ref="G52:H52"/>
    <mergeCell ref="C56:D56"/>
    <mergeCell ref="F56:G56"/>
    <mergeCell ref="F57:G57"/>
    <mergeCell ref="G54:H54"/>
    <mergeCell ref="BD37:BJ37"/>
    <mergeCell ref="AR52:AZ52"/>
    <mergeCell ref="BA52:BJ52"/>
    <mergeCell ref="AX44:AZ44"/>
    <mergeCell ref="BH44:BJ44"/>
    <mergeCell ref="BA46:BJ46"/>
    <mergeCell ref="AP37:AV37"/>
    <mergeCell ref="AW37:BC37"/>
    <mergeCell ref="BA42:BJ42"/>
    <mergeCell ref="AI42:AQ42"/>
    <mergeCell ref="N52:T52"/>
    <mergeCell ref="U52:AA52"/>
    <mergeCell ref="AB52:AH52"/>
    <mergeCell ref="AI52:AQ5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8"/>
  <sheetViews>
    <sheetView workbookViewId="0" topLeftCell="A1">
      <selection activeCell="AE21" sqref="AE21"/>
    </sheetView>
  </sheetViews>
  <sheetFormatPr defaultColWidth="9.00390625" defaultRowHeight="13.5"/>
  <cols>
    <col min="1" max="30" width="1.625" style="3" customWidth="1"/>
    <col min="31" max="33" width="17.375" style="3" customWidth="1"/>
    <col min="34" max="34" width="1.625" style="3" customWidth="1"/>
    <col min="35" max="16384" width="9.00390625" style="3" customWidth="1"/>
  </cols>
  <sheetData>
    <row r="1" spans="1:18" ht="10.5" customHeight="1">
      <c r="A1" s="157" t="s">
        <v>290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9" customHeight="1"/>
    <row r="3" spans="2:34" s="1" customFormat="1" ht="15" customHeight="1">
      <c r="B3" s="180" t="s">
        <v>312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23"/>
    </row>
    <row r="4" spans="2:33" ht="9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2:34" ht="18" customHeight="1">
      <c r="B5" s="194" t="s">
        <v>255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 t="s">
        <v>256</v>
      </c>
      <c r="AF5" s="212"/>
      <c r="AG5" s="179"/>
      <c r="AH5" s="9"/>
    </row>
    <row r="6" spans="2:34" ht="18" customHeight="1">
      <c r="B6" s="195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139" t="s">
        <v>13</v>
      </c>
      <c r="AF6" s="139" t="s">
        <v>14</v>
      </c>
      <c r="AG6" s="92" t="s">
        <v>15</v>
      </c>
      <c r="AH6" s="9"/>
    </row>
    <row r="7" spans="2:33" ht="12" customHeight="1"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/>
      <c r="AE7" s="83" t="s">
        <v>267</v>
      </c>
      <c r="AF7" s="16" t="s">
        <v>285</v>
      </c>
      <c r="AG7" s="16" t="s">
        <v>285</v>
      </c>
    </row>
    <row r="8" spans="2:33" ht="8.25" customHeight="1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9"/>
      <c r="AE8" s="62"/>
      <c r="AF8" s="7"/>
      <c r="AG8" s="7"/>
    </row>
    <row r="9" spans="2:33" s="29" customFormat="1" ht="10.5" customHeight="1">
      <c r="B9" s="30"/>
      <c r="C9" s="181" t="s">
        <v>17</v>
      </c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30"/>
      <c r="AE9" s="121">
        <f>SUM(AE11,AE17,AE21,AE24,AE27,AE30,AE33,AE36,AE39,AE42,AE45,AE48,AE52,AE57,AE62,AE66,AE69,AE73,AE76,AE84)</f>
        <v>201490113</v>
      </c>
      <c r="AF9" s="148">
        <f>ROUND(AE9/AE$9*100,1)</f>
        <v>100</v>
      </c>
      <c r="AG9" s="143">
        <v>7.7</v>
      </c>
    </row>
    <row r="10" spans="2:33" ht="7.5" customHeight="1">
      <c r="B10" s="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9"/>
      <c r="AE10" s="63"/>
      <c r="AF10" s="52"/>
      <c r="AG10" s="52"/>
    </row>
    <row r="11" spans="2:33" ht="10.5" customHeight="1">
      <c r="B11" s="9"/>
      <c r="C11" s="202" t="s">
        <v>18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9"/>
      <c r="AE11" s="77">
        <v>52416113</v>
      </c>
      <c r="AF11" s="53">
        <f aca="true" t="shared" si="0" ref="AF11:AF74">ROUND(AE11/AE$9*100,1)</f>
        <v>26</v>
      </c>
      <c r="AG11" s="51">
        <v>-1.2</v>
      </c>
    </row>
    <row r="12" spans="2:33" ht="10.5" customHeight="1">
      <c r="B12" s="9"/>
      <c r="C12" s="7"/>
      <c r="D12" s="202" t="s">
        <v>19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9"/>
      <c r="AE12" s="77">
        <v>48824243</v>
      </c>
      <c r="AF12" s="53">
        <f t="shared" si="0"/>
        <v>24.2</v>
      </c>
      <c r="AG12" s="51">
        <v>-1.7</v>
      </c>
    </row>
    <row r="13" spans="2:33" ht="10.5" customHeight="1">
      <c r="B13" s="9"/>
      <c r="C13" s="7"/>
      <c r="D13" s="202" t="s">
        <v>20</v>
      </c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9"/>
      <c r="AE13" s="77">
        <v>215761</v>
      </c>
      <c r="AF13" s="53">
        <f t="shared" si="0"/>
        <v>0.1</v>
      </c>
      <c r="AG13" s="51">
        <v>4</v>
      </c>
    </row>
    <row r="14" spans="2:33" ht="10.5" customHeight="1">
      <c r="B14" s="9"/>
      <c r="C14" s="7"/>
      <c r="D14" s="202" t="s">
        <v>21</v>
      </c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9"/>
      <c r="AE14" s="77">
        <v>3340108</v>
      </c>
      <c r="AF14" s="53">
        <f t="shared" si="0"/>
        <v>1.7</v>
      </c>
      <c r="AG14" s="51">
        <v>4.6</v>
      </c>
    </row>
    <row r="15" spans="2:33" ht="9" customHeight="1">
      <c r="B15" s="9"/>
      <c r="C15" s="7"/>
      <c r="D15" s="202" t="s">
        <v>335</v>
      </c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9"/>
      <c r="AE15" s="77">
        <v>36001</v>
      </c>
      <c r="AF15" s="53">
        <f t="shared" si="0"/>
        <v>0</v>
      </c>
      <c r="AG15" s="51" t="s">
        <v>338</v>
      </c>
    </row>
    <row r="16" spans="2:33" ht="7.5" customHeight="1">
      <c r="B16" s="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9"/>
      <c r="AE16" s="77"/>
      <c r="AF16" s="51"/>
      <c r="AG16" s="51"/>
    </row>
    <row r="17" spans="2:33" ht="10.5" customHeight="1">
      <c r="B17" s="9"/>
      <c r="C17" s="202" t="s">
        <v>22</v>
      </c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9"/>
      <c r="AE17" s="77">
        <v>1276000</v>
      </c>
      <c r="AF17" s="53">
        <f t="shared" si="0"/>
        <v>0.6</v>
      </c>
      <c r="AG17" s="51">
        <v>11.7</v>
      </c>
    </row>
    <row r="18" spans="2:33" ht="10.5" customHeight="1">
      <c r="B18" s="9"/>
      <c r="C18" s="7"/>
      <c r="D18" s="202" t="s">
        <v>23</v>
      </c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9"/>
      <c r="AE18" s="77">
        <v>952000</v>
      </c>
      <c r="AF18" s="53">
        <f t="shared" si="0"/>
        <v>0.5</v>
      </c>
      <c r="AG18" s="51">
        <v>32.8</v>
      </c>
    </row>
    <row r="19" spans="2:33" ht="9" customHeight="1">
      <c r="B19" s="9"/>
      <c r="C19" s="7"/>
      <c r="D19" s="202" t="s">
        <v>24</v>
      </c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9"/>
      <c r="AE19" s="77">
        <v>324000</v>
      </c>
      <c r="AF19" s="53">
        <f t="shared" si="0"/>
        <v>0.2</v>
      </c>
      <c r="AG19" s="51">
        <v>-23.8</v>
      </c>
    </row>
    <row r="20" spans="2:33" ht="9" customHeight="1">
      <c r="B20" s="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9"/>
      <c r="AE20" s="77"/>
      <c r="AF20" s="51"/>
      <c r="AG20" s="51"/>
    </row>
    <row r="21" spans="2:33" ht="10.5" customHeight="1">
      <c r="B21" s="9"/>
      <c r="C21" s="202" t="s">
        <v>25</v>
      </c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9"/>
      <c r="AE21" s="77">
        <v>1014000</v>
      </c>
      <c r="AF21" s="53">
        <f t="shared" si="0"/>
        <v>0.5</v>
      </c>
      <c r="AG21" s="51">
        <v>-33.5</v>
      </c>
    </row>
    <row r="22" spans="2:33" ht="9.75" customHeight="1">
      <c r="B22" s="9"/>
      <c r="C22" s="7"/>
      <c r="D22" s="202" t="s">
        <v>25</v>
      </c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9"/>
      <c r="AE22" s="77">
        <v>1014000</v>
      </c>
      <c r="AF22" s="53">
        <f t="shared" si="0"/>
        <v>0.5</v>
      </c>
      <c r="AG22" s="51">
        <v>-33.5</v>
      </c>
    </row>
    <row r="23" spans="2:33" ht="9" customHeight="1">
      <c r="B23" s="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9"/>
      <c r="AE23" s="77"/>
      <c r="AF23" s="51"/>
      <c r="AG23" s="51"/>
    </row>
    <row r="24" spans="2:33" ht="10.5" customHeight="1">
      <c r="B24" s="9"/>
      <c r="C24" s="202" t="s">
        <v>339</v>
      </c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9"/>
      <c r="AE24" s="77">
        <v>334000</v>
      </c>
      <c r="AF24" s="53">
        <f t="shared" si="0"/>
        <v>0.2</v>
      </c>
      <c r="AG24" s="51" t="s">
        <v>338</v>
      </c>
    </row>
    <row r="25" spans="2:33" ht="9.75" customHeight="1">
      <c r="B25" s="9"/>
      <c r="C25" s="7"/>
      <c r="D25" s="202" t="s">
        <v>339</v>
      </c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9"/>
      <c r="AE25" s="77">
        <v>334000</v>
      </c>
      <c r="AF25" s="53">
        <f t="shared" si="0"/>
        <v>0.2</v>
      </c>
      <c r="AG25" s="51" t="s">
        <v>338</v>
      </c>
    </row>
    <row r="26" spans="2:33" ht="9" customHeight="1">
      <c r="B26" s="9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9"/>
      <c r="AE26" s="77"/>
      <c r="AF26" s="51"/>
      <c r="AG26" s="51"/>
    </row>
    <row r="27" spans="2:33" ht="10.5" customHeight="1">
      <c r="B27" s="9"/>
      <c r="C27" s="202" t="s">
        <v>340</v>
      </c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9"/>
      <c r="AE27" s="77">
        <v>208000</v>
      </c>
      <c r="AF27" s="53">
        <f t="shared" si="0"/>
        <v>0.1</v>
      </c>
      <c r="AG27" s="51" t="s">
        <v>338</v>
      </c>
    </row>
    <row r="28" spans="2:33" ht="9.75" customHeight="1">
      <c r="B28" s="9"/>
      <c r="C28" s="7"/>
      <c r="D28" s="202" t="s">
        <v>340</v>
      </c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9"/>
      <c r="AE28" s="77">
        <v>208000</v>
      </c>
      <c r="AF28" s="53">
        <f t="shared" si="0"/>
        <v>0.1</v>
      </c>
      <c r="AG28" s="51" t="s">
        <v>338</v>
      </c>
    </row>
    <row r="29" spans="2:33" ht="9" customHeight="1">
      <c r="B29" s="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9"/>
      <c r="AE29" s="77"/>
      <c r="AF29" s="51"/>
      <c r="AG29" s="51"/>
    </row>
    <row r="30" spans="2:33" ht="10.5" customHeight="1">
      <c r="B30" s="9"/>
      <c r="C30" s="202" t="s">
        <v>26</v>
      </c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9"/>
      <c r="AE30" s="77">
        <v>5903000</v>
      </c>
      <c r="AF30" s="53">
        <f t="shared" si="0"/>
        <v>2.9</v>
      </c>
      <c r="AG30" s="51">
        <v>0.4</v>
      </c>
    </row>
    <row r="31" spans="2:33" ht="9" customHeight="1">
      <c r="B31" s="9"/>
      <c r="C31" s="7"/>
      <c r="D31" s="202" t="s">
        <v>26</v>
      </c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9"/>
      <c r="AE31" s="77">
        <v>5903000</v>
      </c>
      <c r="AF31" s="53">
        <f t="shared" si="0"/>
        <v>2.9</v>
      </c>
      <c r="AG31" s="51">
        <v>0.4</v>
      </c>
    </row>
    <row r="32" spans="2:33" ht="9" customHeight="1"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9"/>
      <c r="AE32" s="77"/>
      <c r="AF32" s="51"/>
      <c r="AG32" s="51"/>
    </row>
    <row r="33" spans="2:33" ht="10.5" customHeight="1">
      <c r="B33" s="9"/>
      <c r="C33" s="202" t="s">
        <v>27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9"/>
      <c r="AE33" s="77">
        <v>1327000</v>
      </c>
      <c r="AF33" s="53">
        <f t="shared" si="0"/>
        <v>0.7</v>
      </c>
      <c r="AG33" s="51">
        <v>8</v>
      </c>
    </row>
    <row r="34" spans="2:33" ht="9" customHeight="1">
      <c r="B34" s="9"/>
      <c r="C34" s="7"/>
      <c r="D34" s="202" t="s">
        <v>27</v>
      </c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9"/>
      <c r="AE34" s="77">
        <v>1327000</v>
      </c>
      <c r="AF34" s="53">
        <f t="shared" si="0"/>
        <v>0.7</v>
      </c>
      <c r="AG34" s="51">
        <v>8</v>
      </c>
    </row>
    <row r="35" spans="2:33" ht="9" customHeight="1">
      <c r="B35" s="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9"/>
      <c r="AE35" s="77"/>
      <c r="AF35" s="51"/>
      <c r="AG35" s="51"/>
    </row>
    <row r="36" spans="2:33" ht="10.5" customHeight="1">
      <c r="B36" s="9"/>
      <c r="C36" s="202" t="s">
        <v>28</v>
      </c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9"/>
      <c r="AE36" s="77">
        <v>4450996</v>
      </c>
      <c r="AF36" s="53">
        <f t="shared" si="0"/>
        <v>2.2</v>
      </c>
      <c r="AG36" s="51">
        <v>-12.2</v>
      </c>
    </row>
    <row r="37" spans="2:33" ht="9" customHeight="1">
      <c r="B37" s="9"/>
      <c r="C37" s="7"/>
      <c r="D37" s="202" t="s">
        <v>28</v>
      </c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9"/>
      <c r="AE37" s="77">
        <v>4450996</v>
      </c>
      <c r="AF37" s="53">
        <f t="shared" si="0"/>
        <v>2.2</v>
      </c>
      <c r="AG37" s="51">
        <v>-12.2</v>
      </c>
    </row>
    <row r="38" spans="2:33" ht="9" customHeight="1">
      <c r="B38" s="9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9"/>
      <c r="AE38" s="77"/>
      <c r="AF38" s="51"/>
      <c r="AG38" s="51"/>
    </row>
    <row r="39" spans="2:33" ht="10.5" customHeight="1">
      <c r="B39" s="9"/>
      <c r="C39" s="202" t="s">
        <v>29</v>
      </c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9"/>
      <c r="AE39" s="77">
        <v>59737205</v>
      </c>
      <c r="AF39" s="53">
        <f t="shared" si="0"/>
        <v>29.6</v>
      </c>
      <c r="AG39" s="51">
        <v>1.8</v>
      </c>
    </row>
    <row r="40" spans="2:33" ht="9" customHeight="1">
      <c r="B40" s="9"/>
      <c r="C40" s="7"/>
      <c r="D40" s="202" t="s">
        <v>30</v>
      </c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9"/>
      <c r="AE40" s="77">
        <v>59737205</v>
      </c>
      <c r="AF40" s="53">
        <f t="shared" si="0"/>
        <v>29.6</v>
      </c>
      <c r="AG40" s="51">
        <v>1.8</v>
      </c>
    </row>
    <row r="41" spans="2:33" ht="7.5" customHeight="1">
      <c r="B41" s="9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9"/>
      <c r="AE41" s="77"/>
      <c r="AF41" s="51"/>
      <c r="AG41" s="51"/>
    </row>
    <row r="42" spans="2:33" ht="10.5" customHeight="1">
      <c r="B42" s="9"/>
      <c r="C42" s="202" t="s">
        <v>31</v>
      </c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9"/>
      <c r="AE42" s="77">
        <v>116000</v>
      </c>
      <c r="AF42" s="53">
        <f t="shared" si="0"/>
        <v>0.1</v>
      </c>
      <c r="AG42" s="51">
        <v>4.5</v>
      </c>
    </row>
    <row r="43" spans="2:33" ht="10.5" customHeight="1">
      <c r="B43" s="9"/>
      <c r="C43" s="7"/>
      <c r="D43" s="202" t="s">
        <v>31</v>
      </c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9"/>
      <c r="AE43" s="77">
        <v>116000</v>
      </c>
      <c r="AF43" s="53">
        <f t="shared" si="0"/>
        <v>0.1</v>
      </c>
      <c r="AG43" s="51">
        <v>4.5</v>
      </c>
    </row>
    <row r="44" spans="2:33" ht="9" customHeight="1">
      <c r="B44" s="9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9"/>
      <c r="AE44" s="77"/>
      <c r="AF44" s="51"/>
      <c r="AG44" s="51"/>
    </row>
    <row r="45" spans="2:33" ht="10.5" customHeight="1">
      <c r="B45" s="9"/>
      <c r="C45" s="202" t="s">
        <v>32</v>
      </c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9"/>
      <c r="AE45" s="77">
        <v>1522358</v>
      </c>
      <c r="AF45" s="53">
        <f t="shared" si="0"/>
        <v>0.8</v>
      </c>
      <c r="AG45" s="51">
        <v>0.3</v>
      </c>
    </row>
    <row r="46" spans="2:33" ht="10.5" customHeight="1">
      <c r="B46" s="9"/>
      <c r="C46" s="7"/>
      <c r="D46" s="202" t="s">
        <v>33</v>
      </c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9"/>
      <c r="AE46" s="77">
        <v>1522358</v>
      </c>
      <c r="AF46" s="53">
        <f t="shared" si="0"/>
        <v>0.8</v>
      </c>
      <c r="AG46" s="51">
        <v>0.3</v>
      </c>
    </row>
    <row r="47" spans="2:33" ht="9" customHeight="1">
      <c r="B47" s="9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9"/>
      <c r="AE47" s="77"/>
      <c r="AF47" s="51"/>
      <c r="AG47" s="51"/>
    </row>
    <row r="48" spans="2:33" ht="10.5" customHeight="1">
      <c r="B48" s="9"/>
      <c r="C48" s="202" t="s">
        <v>34</v>
      </c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9"/>
      <c r="AE48" s="77">
        <v>3359610</v>
      </c>
      <c r="AF48" s="53">
        <f t="shared" si="0"/>
        <v>1.7</v>
      </c>
      <c r="AG48" s="51">
        <v>3.2</v>
      </c>
    </row>
    <row r="49" spans="2:33" ht="9" customHeight="1">
      <c r="B49" s="9"/>
      <c r="C49" s="7"/>
      <c r="D49" s="202" t="s">
        <v>35</v>
      </c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9"/>
      <c r="AE49" s="77">
        <v>2346763</v>
      </c>
      <c r="AF49" s="53">
        <f t="shared" si="0"/>
        <v>1.2</v>
      </c>
      <c r="AG49" s="51">
        <v>7.7</v>
      </c>
    </row>
    <row r="50" spans="2:33" ht="10.5" customHeight="1">
      <c r="B50" s="9"/>
      <c r="C50" s="7"/>
      <c r="D50" s="202" t="s">
        <v>36</v>
      </c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9"/>
      <c r="AE50" s="77">
        <v>1012847</v>
      </c>
      <c r="AF50" s="53">
        <f t="shared" si="0"/>
        <v>0.5</v>
      </c>
      <c r="AG50" s="51">
        <v>-6.1</v>
      </c>
    </row>
    <row r="51" spans="2:33" ht="9" customHeight="1">
      <c r="B51" s="9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9"/>
      <c r="AE51" s="77"/>
      <c r="AF51" s="51"/>
      <c r="AG51" s="51"/>
    </row>
    <row r="52" spans="2:33" ht="10.5" customHeight="1">
      <c r="B52" s="9"/>
      <c r="C52" s="202" t="s">
        <v>37</v>
      </c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9"/>
      <c r="AE52" s="77">
        <v>26029098</v>
      </c>
      <c r="AF52" s="53">
        <f t="shared" si="0"/>
        <v>12.9</v>
      </c>
      <c r="AG52" s="51">
        <v>4.4</v>
      </c>
    </row>
    <row r="53" spans="2:33" ht="10.5" customHeight="1">
      <c r="B53" s="9"/>
      <c r="C53" s="7"/>
      <c r="D53" s="202" t="s">
        <v>38</v>
      </c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9"/>
      <c r="AE53" s="77">
        <v>23373942</v>
      </c>
      <c r="AF53" s="53">
        <f t="shared" si="0"/>
        <v>11.6</v>
      </c>
      <c r="AG53" s="51">
        <v>4</v>
      </c>
    </row>
    <row r="54" spans="2:33" ht="9" customHeight="1">
      <c r="B54" s="9"/>
      <c r="C54" s="7"/>
      <c r="D54" s="202" t="s">
        <v>39</v>
      </c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9"/>
      <c r="AE54" s="77">
        <v>2624795</v>
      </c>
      <c r="AF54" s="53">
        <f t="shared" si="0"/>
        <v>1.3</v>
      </c>
      <c r="AG54" s="51">
        <v>8.3</v>
      </c>
    </row>
    <row r="55" spans="2:33" ht="10.5" customHeight="1">
      <c r="B55" s="9"/>
      <c r="C55" s="7"/>
      <c r="D55" s="202" t="s">
        <v>40</v>
      </c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9"/>
      <c r="AE55" s="77">
        <v>30361</v>
      </c>
      <c r="AF55" s="53">
        <f t="shared" si="0"/>
        <v>0</v>
      </c>
      <c r="AG55" s="51">
        <v>11.1</v>
      </c>
    </row>
    <row r="56" spans="2:33" ht="7.5" customHeight="1">
      <c r="B56" s="9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9"/>
      <c r="AE56" s="77"/>
      <c r="AF56" s="51"/>
      <c r="AG56" s="51"/>
    </row>
    <row r="57" spans="2:33" ht="10.5" customHeight="1">
      <c r="B57" s="9"/>
      <c r="C57" s="202" t="s">
        <v>41</v>
      </c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9"/>
      <c r="AE57" s="77">
        <v>8980128</v>
      </c>
      <c r="AF57" s="53">
        <f t="shared" si="0"/>
        <v>4.5</v>
      </c>
      <c r="AG57" s="51">
        <v>3.3</v>
      </c>
    </row>
    <row r="58" spans="2:33" ht="9" customHeight="1">
      <c r="B58" s="9"/>
      <c r="C58" s="7"/>
      <c r="D58" s="202" t="s">
        <v>42</v>
      </c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9"/>
      <c r="AE58" s="77">
        <v>2592962</v>
      </c>
      <c r="AF58" s="53">
        <f t="shared" si="0"/>
        <v>1.3</v>
      </c>
      <c r="AG58" s="51">
        <v>8.5</v>
      </c>
    </row>
    <row r="59" spans="2:33" ht="10.5" customHeight="1">
      <c r="B59" s="9"/>
      <c r="C59" s="7"/>
      <c r="D59" s="202" t="s">
        <v>43</v>
      </c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9"/>
      <c r="AE59" s="77">
        <v>4390390</v>
      </c>
      <c r="AF59" s="53">
        <f t="shared" si="0"/>
        <v>2.2</v>
      </c>
      <c r="AG59" s="51">
        <v>3.1</v>
      </c>
    </row>
    <row r="60" spans="2:33" ht="10.5" customHeight="1">
      <c r="B60" s="9"/>
      <c r="C60" s="7"/>
      <c r="D60" s="202" t="s">
        <v>44</v>
      </c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9"/>
      <c r="AE60" s="77">
        <v>1996776</v>
      </c>
      <c r="AF60" s="53">
        <f t="shared" si="0"/>
        <v>1</v>
      </c>
      <c r="AG60" s="51">
        <v>-2.1</v>
      </c>
    </row>
    <row r="61" spans="2:33" ht="7.5" customHeight="1">
      <c r="B61" s="9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9"/>
      <c r="AE61" s="77"/>
      <c r="AF61" s="51"/>
      <c r="AG61" s="51"/>
    </row>
    <row r="62" spans="2:33" ht="10.5" customHeight="1">
      <c r="B62" s="9"/>
      <c r="C62" s="202" t="s">
        <v>45</v>
      </c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9"/>
      <c r="AE62" s="77">
        <v>523659</v>
      </c>
      <c r="AF62" s="53">
        <f t="shared" si="0"/>
        <v>0.3</v>
      </c>
      <c r="AG62" s="51">
        <v>-20.7</v>
      </c>
    </row>
    <row r="63" spans="2:33" ht="10.5" customHeight="1">
      <c r="B63" s="9"/>
      <c r="C63" s="7"/>
      <c r="D63" s="202" t="s">
        <v>46</v>
      </c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9"/>
      <c r="AE63" s="77">
        <v>104331</v>
      </c>
      <c r="AF63" s="53">
        <f t="shared" si="0"/>
        <v>0.1</v>
      </c>
      <c r="AG63" s="51">
        <v>-8.5</v>
      </c>
    </row>
    <row r="64" spans="2:33" ht="10.5" customHeight="1">
      <c r="B64" s="9"/>
      <c r="C64" s="7"/>
      <c r="D64" s="202" t="s">
        <v>47</v>
      </c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9"/>
      <c r="AE64" s="77">
        <v>419328</v>
      </c>
      <c r="AF64" s="53">
        <f t="shared" si="0"/>
        <v>0.2</v>
      </c>
      <c r="AG64" s="51">
        <v>-23.2</v>
      </c>
    </row>
    <row r="65" spans="2:33" ht="7.5" customHeight="1">
      <c r="B65" s="9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9"/>
      <c r="AE65" s="77"/>
      <c r="AF65" s="51"/>
      <c r="AG65" s="51"/>
    </row>
    <row r="66" spans="2:33" ht="10.5" customHeight="1">
      <c r="B66" s="9"/>
      <c r="C66" s="202" t="s">
        <v>48</v>
      </c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9"/>
      <c r="AE66" s="77">
        <v>101502</v>
      </c>
      <c r="AF66" s="53">
        <f t="shared" si="0"/>
        <v>0.1</v>
      </c>
      <c r="AG66" s="51">
        <v>624.9</v>
      </c>
    </row>
    <row r="67" spans="2:33" ht="10.5" customHeight="1">
      <c r="B67" s="9"/>
      <c r="C67" s="7"/>
      <c r="D67" s="202" t="s">
        <v>48</v>
      </c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9"/>
      <c r="AE67" s="77">
        <v>101502</v>
      </c>
      <c r="AF67" s="53">
        <f t="shared" si="0"/>
        <v>0.1</v>
      </c>
      <c r="AG67" s="51">
        <v>624.9</v>
      </c>
    </row>
    <row r="68" spans="2:33" ht="7.5" customHeight="1">
      <c r="B68" s="9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9"/>
      <c r="AE68" s="77"/>
      <c r="AF68" s="51"/>
      <c r="AG68" s="51"/>
    </row>
    <row r="69" spans="2:33" ht="10.5" customHeight="1">
      <c r="B69" s="9"/>
      <c r="C69" s="202" t="s">
        <v>49</v>
      </c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9"/>
      <c r="AE69" s="77">
        <v>7901340</v>
      </c>
      <c r="AF69" s="53">
        <f t="shared" si="0"/>
        <v>3.9</v>
      </c>
      <c r="AG69" s="51">
        <v>-23</v>
      </c>
    </row>
    <row r="70" spans="2:33" ht="10.5" customHeight="1">
      <c r="B70" s="9"/>
      <c r="C70" s="7"/>
      <c r="D70" s="202" t="s">
        <v>50</v>
      </c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9"/>
      <c r="AE70" s="77">
        <v>34</v>
      </c>
      <c r="AF70" s="53">
        <f t="shared" si="0"/>
        <v>0</v>
      </c>
      <c r="AG70" s="51">
        <v>-83.3</v>
      </c>
    </row>
    <row r="71" spans="2:33" ht="10.5" customHeight="1">
      <c r="B71" s="9"/>
      <c r="C71" s="7"/>
      <c r="D71" s="202" t="s">
        <v>51</v>
      </c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9"/>
      <c r="AE71" s="77">
        <v>7901306</v>
      </c>
      <c r="AF71" s="53">
        <f t="shared" si="0"/>
        <v>3.9</v>
      </c>
      <c r="AG71" s="51">
        <v>-23</v>
      </c>
    </row>
    <row r="72" spans="2:33" ht="7.5" customHeight="1">
      <c r="B72" s="9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9"/>
      <c r="AE72" s="77"/>
      <c r="AF72" s="51"/>
      <c r="AG72" s="51"/>
    </row>
    <row r="73" spans="2:33" ht="10.5" customHeight="1">
      <c r="B73" s="9"/>
      <c r="C73" s="202" t="s">
        <v>52</v>
      </c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9"/>
      <c r="AE73" s="77">
        <v>2000000</v>
      </c>
      <c r="AF73" s="53">
        <f t="shared" si="0"/>
        <v>1</v>
      </c>
      <c r="AG73" s="51">
        <v>0</v>
      </c>
    </row>
    <row r="74" spans="2:33" ht="10.5" customHeight="1">
      <c r="B74" s="9"/>
      <c r="C74" s="7"/>
      <c r="D74" s="202" t="s">
        <v>52</v>
      </c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9"/>
      <c r="AE74" s="77">
        <v>2000000</v>
      </c>
      <c r="AF74" s="53">
        <f t="shared" si="0"/>
        <v>1</v>
      </c>
      <c r="AG74" s="51">
        <v>0</v>
      </c>
    </row>
    <row r="75" spans="2:33" ht="7.5" customHeight="1">
      <c r="B75" s="9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9"/>
      <c r="AE75" s="77"/>
      <c r="AF75" s="51"/>
      <c r="AG75" s="51"/>
    </row>
    <row r="76" spans="2:33" ht="9" customHeight="1">
      <c r="B76" s="9"/>
      <c r="C76" s="202" t="s">
        <v>53</v>
      </c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9"/>
      <c r="AE76" s="77">
        <v>4125404</v>
      </c>
      <c r="AF76" s="53">
        <f aca="true" t="shared" si="1" ref="AF76:AF82">ROUND(AE76/AE$9*100,1)</f>
        <v>2</v>
      </c>
      <c r="AG76" s="51">
        <v>-6.8</v>
      </c>
    </row>
    <row r="77" spans="2:33" ht="10.5" customHeight="1">
      <c r="B77" s="9"/>
      <c r="C77" s="7"/>
      <c r="D77" s="202" t="s">
        <v>54</v>
      </c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9"/>
      <c r="AE77" s="77">
        <v>137416</v>
      </c>
      <c r="AF77" s="53">
        <f t="shared" si="1"/>
        <v>0.1</v>
      </c>
      <c r="AG77" s="51">
        <v>4</v>
      </c>
    </row>
    <row r="78" spans="2:33" ht="10.5" customHeight="1">
      <c r="B78" s="9"/>
      <c r="C78" s="7"/>
      <c r="D78" s="202" t="s">
        <v>55</v>
      </c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9"/>
      <c r="AE78" s="77">
        <v>105</v>
      </c>
      <c r="AF78" s="53">
        <f t="shared" si="1"/>
        <v>0</v>
      </c>
      <c r="AG78" s="51">
        <v>-92.8</v>
      </c>
    </row>
    <row r="79" spans="2:33" ht="10.5" customHeight="1">
      <c r="B79" s="9"/>
      <c r="C79" s="7"/>
      <c r="D79" s="202" t="s">
        <v>56</v>
      </c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9"/>
      <c r="AE79" s="77">
        <v>1829978</v>
      </c>
      <c r="AF79" s="53">
        <f t="shared" si="1"/>
        <v>0.9</v>
      </c>
      <c r="AG79" s="51">
        <v>-13.8</v>
      </c>
    </row>
    <row r="80" spans="2:33" ht="10.5" customHeight="1">
      <c r="B80" s="9"/>
      <c r="C80" s="7"/>
      <c r="D80" s="202" t="s">
        <v>57</v>
      </c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9"/>
      <c r="AE80" s="77">
        <v>536846</v>
      </c>
      <c r="AF80" s="53">
        <f t="shared" si="1"/>
        <v>0.3</v>
      </c>
      <c r="AG80" s="51">
        <v>-18.8</v>
      </c>
    </row>
    <row r="81" spans="3:33" ht="10.5" customHeight="1">
      <c r="C81" s="7"/>
      <c r="D81" s="202" t="s">
        <v>58</v>
      </c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9"/>
      <c r="AE81" s="77">
        <v>50000</v>
      </c>
      <c r="AF81" s="53">
        <f t="shared" si="1"/>
        <v>0</v>
      </c>
      <c r="AG81" s="51">
        <v>0</v>
      </c>
    </row>
    <row r="82" spans="3:33" ht="10.5" customHeight="1">
      <c r="C82" s="7"/>
      <c r="D82" s="202" t="s">
        <v>59</v>
      </c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9"/>
      <c r="AE82" s="77">
        <v>1571059</v>
      </c>
      <c r="AF82" s="53">
        <f t="shared" si="1"/>
        <v>0.8</v>
      </c>
      <c r="AG82" s="51">
        <v>7.8</v>
      </c>
    </row>
    <row r="83" spans="3:33" ht="7.5" customHeight="1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9"/>
      <c r="AE83" s="77"/>
      <c r="AF83" s="51"/>
      <c r="AG83" s="51"/>
    </row>
    <row r="84" spans="3:33" ht="10.5" customHeight="1">
      <c r="C84" s="202" t="s">
        <v>60</v>
      </c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9"/>
      <c r="AE84" s="77">
        <v>20164700</v>
      </c>
      <c r="AF84" s="53">
        <f>ROUND(AE84/AE$9*100,1)</f>
        <v>10</v>
      </c>
      <c r="AG84" s="51">
        <v>338.1</v>
      </c>
    </row>
    <row r="85" spans="3:33" ht="11.25" customHeight="1">
      <c r="C85" s="7"/>
      <c r="D85" s="202" t="s">
        <v>60</v>
      </c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9"/>
      <c r="AE85" s="77">
        <v>20164700</v>
      </c>
      <c r="AF85" s="53">
        <f>ROUND(AE85/AE$9*100,1)</f>
        <v>10</v>
      </c>
      <c r="AG85" s="51">
        <v>338.1</v>
      </c>
    </row>
    <row r="86" spans="3:33" ht="9" customHeight="1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64"/>
      <c r="AF86" s="12"/>
      <c r="AG86" s="12"/>
    </row>
    <row r="87" spans="2:33" ht="10.5" customHeight="1">
      <c r="B87" s="9"/>
      <c r="C87" s="200" t="s">
        <v>7</v>
      </c>
      <c r="D87" s="200"/>
      <c r="E87" s="2" t="s">
        <v>8</v>
      </c>
      <c r="F87" s="22" t="s">
        <v>117</v>
      </c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19"/>
    </row>
    <row r="88" spans="2:33" ht="10.5" customHeight="1">
      <c r="B88" s="202" t="s">
        <v>4</v>
      </c>
      <c r="C88" s="202"/>
      <c r="D88" s="202"/>
      <c r="E88" s="2" t="s">
        <v>341</v>
      </c>
      <c r="F88" s="22" t="s">
        <v>5</v>
      </c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</row>
  </sheetData>
  <mergeCells count="62">
    <mergeCell ref="C87:D87"/>
    <mergeCell ref="B88:D88"/>
    <mergeCell ref="D77:AC77"/>
    <mergeCell ref="D79:AC79"/>
    <mergeCell ref="D80:AC80"/>
    <mergeCell ref="D81:AC81"/>
    <mergeCell ref="D82:AC82"/>
    <mergeCell ref="C84:AC84"/>
    <mergeCell ref="D85:AC85"/>
    <mergeCell ref="D78:AC78"/>
    <mergeCell ref="C57:AC57"/>
    <mergeCell ref="D58:AC58"/>
    <mergeCell ref="C24:AC24"/>
    <mergeCell ref="D25:AC25"/>
    <mergeCell ref="C27:AC27"/>
    <mergeCell ref="D28:AC28"/>
    <mergeCell ref="C36:AC36"/>
    <mergeCell ref="D37:AC37"/>
    <mergeCell ref="C39:AC39"/>
    <mergeCell ref="D40:AC40"/>
    <mergeCell ref="D19:AC19"/>
    <mergeCell ref="D43:AC43"/>
    <mergeCell ref="C42:AC42"/>
    <mergeCell ref="C33:AC33"/>
    <mergeCell ref="D34:AC34"/>
    <mergeCell ref="C30:AC30"/>
    <mergeCell ref="D31:AC31"/>
    <mergeCell ref="C21:AC21"/>
    <mergeCell ref="D22:AC22"/>
    <mergeCell ref="C76:AC76"/>
    <mergeCell ref="D71:AC71"/>
    <mergeCell ref="D74:AC74"/>
    <mergeCell ref="C73:AC73"/>
    <mergeCell ref="C66:AC66"/>
    <mergeCell ref="D67:AC67"/>
    <mergeCell ref="C69:AC69"/>
    <mergeCell ref="D70:AC70"/>
    <mergeCell ref="D60:AC60"/>
    <mergeCell ref="C62:AC62"/>
    <mergeCell ref="D63:AC63"/>
    <mergeCell ref="D64:AC64"/>
    <mergeCell ref="D59:AC59"/>
    <mergeCell ref="D53:AC53"/>
    <mergeCell ref="C45:AC45"/>
    <mergeCell ref="D46:AC46"/>
    <mergeCell ref="C48:AC48"/>
    <mergeCell ref="D49:AC49"/>
    <mergeCell ref="D50:AC50"/>
    <mergeCell ref="C52:AC52"/>
    <mergeCell ref="D54:AC54"/>
    <mergeCell ref="D55:AC55"/>
    <mergeCell ref="D18:AC18"/>
    <mergeCell ref="C11:AC11"/>
    <mergeCell ref="D12:AC12"/>
    <mergeCell ref="D13:AC13"/>
    <mergeCell ref="D14:AC14"/>
    <mergeCell ref="D15:AC15"/>
    <mergeCell ref="C17:AC17"/>
    <mergeCell ref="B5:AD6"/>
    <mergeCell ref="AE5:AG5"/>
    <mergeCell ref="B3:AG3"/>
    <mergeCell ref="C9:AC9"/>
  </mergeCells>
  <printOptions horizontalCentered="1"/>
  <pageMargins left="0.4724409448818898" right="0.4724409448818898" top="0.7086614173228347" bottom="0.4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H71"/>
  <sheetViews>
    <sheetView workbookViewId="0" topLeftCell="A22">
      <selection activeCell="AE11" sqref="AE11"/>
    </sheetView>
  </sheetViews>
  <sheetFormatPr defaultColWidth="9.00390625" defaultRowHeight="13.5"/>
  <cols>
    <col min="1" max="1" width="1.00390625" style="3" customWidth="1"/>
    <col min="2" max="30" width="1.625" style="3" customWidth="1"/>
    <col min="31" max="33" width="17.375" style="3" customWidth="1"/>
    <col min="34" max="34" width="1.625" style="3" customWidth="1"/>
    <col min="35" max="16384" width="9.00390625" style="3" customWidth="1"/>
  </cols>
  <sheetData>
    <row r="1" spans="33:34" ht="10.5" customHeight="1">
      <c r="AG1" s="6"/>
      <c r="AH1" s="156" t="s">
        <v>291</v>
      </c>
    </row>
    <row r="2" ht="9" customHeight="1"/>
    <row r="3" spans="2:34" s="1" customFormat="1" ht="15" customHeight="1">
      <c r="B3" s="182" t="s">
        <v>286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48"/>
    </row>
    <row r="4" spans="2:34" ht="9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9"/>
    </row>
    <row r="5" spans="2:34" ht="18" customHeight="1">
      <c r="B5" s="194" t="s">
        <v>255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 t="s">
        <v>257</v>
      </c>
      <c r="AF5" s="212"/>
      <c r="AG5" s="179"/>
      <c r="AH5" s="8"/>
    </row>
    <row r="6" spans="2:34" ht="18" customHeight="1">
      <c r="B6" s="195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139" t="s">
        <v>13</v>
      </c>
      <c r="AF6" s="139" t="s">
        <v>14</v>
      </c>
      <c r="AG6" s="92" t="s">
        <v>342</v>
      </c>
      <c r="AH6" s="8"/>
    </row>
    <row r="7" spans="2:34" ht="12.75" customHeight="1"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/>
      <c r="AE7" s="83" t="s">
        <v>267</v>
      </c>
      <c r="AF7" s="16" t="s">
        <v>285</v>
      </c>
      <c r="AG7" s="16" t="s">
        <v>285</v>
      </c>
      <c r="AH7" s="7"/>
    </row>
    <row r="8" spans="2:34" ht="12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62"/>
      <c r="AF8" s="9"/>
      <c r="AG8" s="9"/>
      <c r="AH8" s="9"/>
    </row>
    <row r="9" spans="3:34" s="30" customFormat="1" ht="11.25" customHeight="1">
      <c r="C9" s="181" t="s">
        <v>17</v>
      </c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E9" s="140">
        <f>SUM(AE11,AE14,AE20,AE27,AE31,AE36,AE39,AE43,AE46,AE53,AE61,AE64,AE69)</f>
        <v>201490113</v>
      </c>
      <c r="AF9" s="148">
        <f>ROUND(AE9/AE$9*100,1)</f>
        <v>100</v>
      </c>
      <c r="AG9" s="149">
        <v>7.7</v>
      </c>
      <c r="AH9" s="149"/>
    </row>
    <row r="10" spans="3:34" s="9" customFormat="1" ht="12" customHeight="1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E10" s="63"/>
      <c r="AF10" s="52"/>
      <c r="AG10" s="20"/>
      <c r="AH10" s="20"/>
    </row>
    <row r="11" spans="3:34" s="9" customFormat="1" ht="11.25" customHeight="1">
      <c r="C11" s="202" t="s">
        <v>61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E11" s="85">
        <v>993329</v>
      </c>
      <c r="AF11" s="53">
        <f>ROUND(AE11/AE$9*100,1)</f>
        <v>0.5</v>
      </c>
      <c r="AG11" s="25">
        <v>1.5</v>
      </c>
      <c r="AH11" s="25"/>
    </row>
    <row r="12" spans="3:34" s="9" customFormat="1" ht="11.25" customHeight="1">
      <c r="C12" s="7"/>
      <c r="D12" s="202" t="s">
        <v>61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E12" s="77">
        <v>993329</v>
      </c>
      <c r="AF12" s="53">
        <f>ROUND(AE12/AE$9*100,1)</f>
        <v>0.5</v>
      </c>
      <c r="AG12" s="25">
        <v>1.5</v>
      </c>
      <c r="AH12" s="25"/>
    </row>
    <row r="13" spans="3:34" s="9" customFormat="1" ht="12" customHeight="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E13" s="85"/>
      <c r="AF13" s="53"/>
      <c r="AG13" s="25"/>
      <c r="AH13" s="25"/>
    </row>
    <row r="14" spans="3:34" s="9" customFormat="1" ht="11.25" customHeight="1">
      <c r="C14" s="202" t="s">
        <v>62</v>
      </c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E14" s="85">
        <v>12817490</v>
      </c>
      <c r="AF14" s="53">
        <f>ROUND(AE14/AE$9*100,1)</f>
        <v>6.4</v>
      </c>
      <c r="AG14" s="25">
        <v>-5.2</v>
      </c>
      <c r="AH14" s="25"/>
    </row>
    <row r="15" spans="3:34" s="9" customFormat="1" ht="11.25" customHeight="1">
      <c r="C15" s="7"/>
      <c r="D15" s="202" t="s">
        <v>63</v>
      </c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E15" s="85">
        <v>12276105</v>
      </c>
      <c r="AF15" s="53">
        <f>ROUND(AE15/AE$9*100,1)</f>
        <v>6.1</v>
      </c>
      <c r="AG15" s="25">
        <v>-3.7</v>
      </c>
      <c r="AH15" s="25"/>
    </row>
    <row r="16" spans="3:34" s="9" customFormat="1" ht="11.25" customHeight="1">
      <c r="C16" s="7"/>
      <c r="D16" s="202" t="s">
        <v>64</v>
      </c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E16" s="85">
        <v>342478</v>
      </c>
      <c r="AF16" s="53">
        <f>ROUND(AE16/AE$9*100,1)</f>
        <v>0.2</v>
      </c>
      <c r="AG16" s="25">
        <v>-41.8</v>
      </c>
      <c r="AH16" s="25"/>
    </row>
    <row r="17" spans="3:34" s="9" customFormat="1" ht="11.25" customHeight="1">
      <c r="C17" s="7"/>
      <c r="D17" s="202" t="s">
        <v>65</v>
      </c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E17" s="85">
        <v>83811</v>
      </c>
      <c r="AF17" s="53">
        <f>ROUND(AE17/AE$9*100,1)</f>
        <v>0</v>
      </c>
      <c r="AG17" s="25">
        <v>15.7</v>
      </c>
      <c r="AH17" s="25"/>
    </row>
    <row r="18" spans="3:34" s="9" customFormat="1" ht="11.25" customHeight="1">
      <c r="C18" s="7"/>
      <c r="D18" s="202" t="s">
        <v>66</v>
      </c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E18" s="85">
        <v>115096</v>
      </c>
      <c r="AF18" s="53">
        <f>ROUND(AE18/AE$9*100,1)</f>
        <v>0.1</v>
      </c>
      <c r="AG18" s="25">
        <v>-1.5</v>
      </c>
      <c r="AH18" s="25"/>
    </row>
    <row r="19" spans="3:34" s="9" customFormat="1" ht="12" customHeight="1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E19" s="85"/>
      <c r="AF19" s="53"/>
      <c r="AG19" s="25"/>
      <c r="AH19" s="25"/>
    </row>
    <row r="20" spans="3:34" s="9" customFormat="1" ht="11.25" customHeight="1">
      <c r="C20" s="202" t="s">
        <v>67</v>
      </c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E20" s="85">
        <v>16650621</v>
      </c>
      <c r="AF20" s="53">
        <f aca="true" t="shared" si="0" ref="AF20:AF25">ROUND(AE20/AE$9*100,1)</f>
        <v>8.3</v>
      </c>
      <c r="AG20" s="25">
        <v>-0.9</v>
      </c>
      <c r="AH20" s="25"/>
    </row>
    <row r="21" spans="3:34" s="9" customFormat="1" ht="11.25" customHeight="1">
      <c r="C21" s="7"/>
      <c r="D21" s="202" t="s">
        <v>67</v>
      </c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E21" s="85">
        <v>11810253</v>
      </c>
      <c r="AF21" s="53">
        <f t="shared" si="0"/>
        <v>5.9</v>
      </c>
      <c r="AG21" s="25">
        <v>-0.5</v>
      </c>
      <c r="AH21" s="25"/>
    </row>
    <row r="22" spans="3:34" s="9" customFormat="1" ht="11.25" customHeight="1">
      <c r="C22" s="7"/>
      <c r="D22" s="202" t="s">
        <v>68</v>
      </c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E22" s="85">
        <v>393606</v>
      </c>
      <c r="AF22" s="53">
        <f t="shared" si="0"/>
        <v>0.2</v>
      </c>
      <c r="AG22" s="25">
        <v>-3</v>
      </c>
      <c r="AH22" s="25"/>
    </row>
    <row r="23" spans="3:34" s="9" customFormat="1" ht="11.25" customHeight="1">
      <c r="C23" s="7"/>
      <c r="D23" s="202" t="s">
        <v>69</v>
      </c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E23" s="85">
        <v>1249970</v>
      </c>
      <c r="AF23" s="53">
        <f t="shared" si="0"/>
        <v>0.6</v>
      </c>
      <c r="AG23" s="25">
        <v>8.3</v>
      </c>
      <c r="AH23" s="25"/>
    </row>
    <row r="24" spans="3:34" s="9" customFormat="1" ht="11.25" customHeight="1">
      <c r="C24" s="7"/>
      <c r="D24" s="202" t="s">
        <v>70</v>
      </c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E24" s="85">
        <v>167276</v>
      </c>
      <c r="AF24" s="53">
        <f t="shared" si="0"/>
        <v>0.1</v>
      </c>
      <c r="AG24" s="25">
        <v>-20.1</v>
      </c>
      <c r="AH24" s="25"/>
    </row>
    <row r="25" spans="3:34" s="9" customFormat="1" ht="11.25" customHeight="1">
      <c r="C25" s="7"/>
      <c r="D25" s="202" t="s">
        <v>71</v>
      </c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E25" s="85">
        <v>3029516</v>
      </c>
      <c r="AF25" s="53">
        <f t="shared" si="0"/>
        <v>1.5</v>
      </c>
      <c r="AG25" s="25">
        <v>-4.2</v>
      </c>
      <c r="AH25" s="25"/>
    </row>
    <row r="26" spans="3:34" s="9" customFormat="1" ht="12" customHeight="1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E26" s="85"/>
      <c r="AF26" s="53"/>
      <c r="AG26" s="25"/>
      <c r="AH26" s="25"/>
    </row>
    <row r="27" spans="3:34" s="9" customFormat="1" ht="11.25" customHeight="1">
      <c r="C27" s="202" t="s">
        <v>72</v>
      </c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E27" s="85">
        <v>2107474</v>
      </c>
      <c r="AF27" s="53">
        <f>ROUND(AE27/AE$9*100,1)</f>
        <v>1</v>
      </c>
      <c r="AG27" s="25">
        <v>15.5</v>
      </c>
      <c r="AH27" s="25"/>
    </row>
    <row r="28" spans="3:34" s="9" customFormat="1" ht="11.25" customHeight="1">
      <c r="C28" s="7"/>
      <c r="D28" s="202" t="s">
        <v>73</v>
      </c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E28" s="85">
        <v>1946366</v>
      </c>
      <c r="AF28" s="53">
        <f>ROUND(AE28/AE$9*100,1)</f>
        <v>1</v>
      </c>
      <c r="AG28" s="25">
        <v>21.1</v>
      </c>
      <c r="AH28" s="25"/>
    </row>
    <row r="29" spans="3:34" s="9" customFormat="1" ht="11.25" customHeight="1">
      <c r="C29" s="7"/>
      <c r="D29" s="202" t="s">
        <v>74</v>
      </c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E29" s="85">
        <v>161108</v>
      </c>
      <c r="AF29" s="53">
        <f>ROUND(AE29/AE$9*100,1)</f>
        <v>0.1</v>
      </c>
      <c r="AG29" s="25">
        <v>-25.9</v>
      </c>
      <c r="AH29" s="25"/>
    </row>
    <row r="30" spans="3:34" s="9" customFormat="1" ht="12" customHeight="1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E30" s="85"/>
      <c r="AF30" s="53"/>
      <c r="AG30" s="25"/>
      <c r="AH30" s="25"/>
    </row>
    <row r="31" spans="3:34" s="9" customFormat="1" ht="11.25" customHeight="1">
      <c r="C31" s="202" t="s">
        <v>75</v>
      </c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E31" s="85">
        <v>54535380</v>
      </c>
      <c r="AF31" s="53">
        <f>ROUND(AE31/AE$9*100,1)</f>
        <v>27.1</v>
      </c>
      <c r="AG31" s="25">
        <v>2.5</v>
      </c>
      <c r="AH31" s="25"/>
    </row>
    <row r="32" spans="3:34" s="9" customFormat="1" ht="11.25" customHeight="1">
      <c r="C32" s="7"/>
      <c r="D32" s="202" t="s">
        <v>75</v>
      </c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E32" s="85">
        <v>26275536</v>
      </c>
      <c r="AF32" s="53">
        <f>ROUND(AE32/AE$9*100,1)</f>
        <v>13</v>
      </c>
      <c r="AG32" s="25">
        <v>0.9</v>
      </c>
      <c r="AH32" s="25"/>
    </row>
    <row r="33" spans="3:34" s="9" customFormat="1" ht="11.25" customHeight="1">
      <c r="C33" s="7"/>
      <c r="D33" s="202" t="s">
        <v>76</v>
      </c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E33" s="85">
        <v>22202909</v>
      </c>
      <c r="AF33" s="53">
        <f>ROUND(AE33/AE$9*100,1)</f>
        <v>11</v>
      </c>
      <c r="AG33" s="25">
        <v>2.8</v>
      </c>
      <c r="AH33" s="25"/>
    </row>
    <row r="34" spans="3:34" s="9" customFormat="1" ht="11.25" customHeight="1">
      <c r="C34" s="7"/>
      <c r="D34" s="202" t="s">
        <v>77</v>
      </c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E34" s="85">
        <v>6056935</v>
      </c>
      <c r="AF34" s="53">
        <f>ROUND(AE34/AE$9*100,1)</f>
        <v>3</v>
      </c>
      <c r="AG34" s="25">
        <v>9.6</v>
      </c>
      <c r="AH34" s="25"/>
    </row>
    <row r="35" spans="3:34" s="9" customFormat="1" ht="12" customHeight="1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E35" s="85"/>
      <c r="AF35" s="53"/>
      <c r="AG35" s="25"/>
      <c r="AH35" s="25"/>
    </row>
    <row r="36" spans="3:34" s="9" customFormat="1" ht="11.25" customHeight="1">
      <c r="C36" s="202" t="s">
        <v>78</v>
      </c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E36" s="85">
        <v>27912739</v>
      </c>
      <c r="AF36" s="53">
        <f>ROUND(AE36/AE$9*100,1)</f>
        <v>13.9</v>
      </c>
      <c r="AG36" s="25">
        <v>5.6</v>
      </c>
      <c r="AH36" s="25"/>
    </row>
    <row r="37" spans="3:34" s="9" customFormat="1" ht="11.25" customHeight="1">
      <c r="C37" s="7"/>
      <c r="D37" s="202" t="s">
        <v>78</v>
      </c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E37" s="85">
        <v>27912739</v>
      </c>
      <c r="AF37" s="53">
        <f>ROUND(AE37/AE$9*100,1)</f>
        <v>13.9</v>
      </c>
      <c r="AG37" s="25">
        <v>5.6</v>
      </c>
      <c r="AH37" s="25"/>
    </row>
    <row r="38" spans="3:34" s="9" customFormat="1" ht="12" customHeight="1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E38" s="85"/>
      <c r="AF38" s="53"/>
      <c r="AG38" s="25"/>
      <c r="AH38" s="25"/>
    </row>
    <row r="39" spans="3:34" s="9" customFormat="1" ht="11.25" customHeight="1">
      <c r="C39" s="202" t="s">
        <v>79</v>
      </c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E39" s="85">
        <v>10030281</v>
      </c>
      <c r="AF39" s="53">
        <f>ROUND(AE39/AE$9*100,1)</f>
        <v>5</v>
      </c>
      <c r="AG39" s="25">
        <v>-3.7</v>
      </c>
      <c r="AH39" s="25"/>
    </row>
    <row r="40" spans="3:34" s="9" customFormat="1" ht="11.25" customHeight="1">
      <c r="C40" s="7"/>
      <c r="D40" s="202" t="s">
        <v>80</v>
      </c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E40" s="85">
        <v>9693349</v>
      </c>
      <c r="AF40" s="53">
        <f>ROUND(AE40/AE$9*100,1)</f>
        <v>4.8</v>
      </c>
      <c r="AG40" s="25">
        <v>-3.1</v>
      </c>
      <c r="AH40" s="25"/>
    </row>
    <row r="41" spans="3:34" s="9" customFormat="1" ht="11.25" customHeight="1">
      <c r="C41" s="7"/>
      <c r="D41" s="202" t="s">
        <v>81</v>
      </c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E41" s="85">
        <v>336932</v>
      </c>
      <c r="AF41" s="53">
        <f>ROUND(AE41/AE$9*100,1)</f>
        <v>0.2</v>
      </c>
      <c r="AG41" s="25">
        <v>-18</v>
      </c>
      <c r="AH41" s="25"/>
    </row>
    <row r="42" spans="3:34" s="9" customFormat="1" ht="12" customHeight="1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E42" s="85"/>
      <c r="AF42" s="53"/>
      <c r="AG42" s="25"/>
      <c r="AH42" s="25"/>
    </row>
    <row r="43" spans="3:34" s="9" customFormat="1" ht="11.25" customHeight="1">
      <c r="C43" s="202" t="s">
        <v>82</v>
      </c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E43" s="85">
        <v>5483461</v>
      </c>
      <c r="AF43" s="53">
        <f>ROUND(AE43/AE$9*100,1)</f>
        <v>2.7</v>
      </c>
      <c r="AG43" s="25">
        <v>3.5</v>
      </c>
      <c r="AH43" s="25"/>
    </row>
    <row r="44" spans="3:34" s="9" customFormat="1" ht="11.25" customHeight="1">
      <c r="C44" s="7"/>
      <c r="D44" s="202" t="s">
        <v>82</v>
      </c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E44" s="85">
        <v>5483461</v>
      </c>
      <c r="AF44" s="53">
        <f>ROUND(AE44/AE$9*100,1)</f>
        <v>2.7</v>
      </c>
      <c r="AG44" s="25">
        <v>3.5</v>
      </c>
      <c r="AH44" s="25"/>
    </row>
    <row r="45" spans="3:34" s="9" customFormat="1" ht="12" customHeight="1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E45" s="85"/>
      <c r="AF45" s="53"/>
      <c r="AG45" s="25"/>
      <c r="AH45" s="25"/>
    </row>
    <row r="46" spans="3:34" s="9" customFormat="1" ht="11.25" customHeight="1">
      <c r="C46" s="202" t="s">
        <v>83</v>
      </c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E46" s="85">
        <v>13268901</v>
      </c>
      <c r="AF46" s="53">
        <f aca="true" t="shared" si="1" ref="AF46:AF51">ROUND(AE46/AE$9*100,1)</f>
        <v>6.6</v>
      </c>
      <c r="AG46" s="25">
        <v>-3.6</v>
      </c>
      <c r="AH46" s="25"/>
    </row>
    <row r="47" spans="3:34" s="9" customFormat="1" ht="11.25" customHeight="1">
      <c r="C47" s="7"/>
      <c r="D47" s="202" t="s">
        <v>84</v>
      </c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E47" s="85">
        <v>679149</v>
      </c>
      <c r="AF47" s="53">
        <f t="shared" si="1"/>
        <v>0.3</v>
      </c>
      <c r="AG47" s="25">
        <v>5.1</v>
      </c>
      <c r="AH47" s="25"/>
    </row>
    <row r="48" spans="3:34" s="9" customFormat="1" ht="11.25" customHeight="1">
      <c r="C48" s="7"/>
      <c r="D48" s="202" t="s">
        <v>85</v>
      </c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E48" s="85">
        <v>1618094</v>
      </c>
      <c r="AF48" s="53">
        <f t="shared" si="1"/>
        <v>0.8</v>
      </c>
      <c r="AG48" s="25">
        <v>23.4</v>
      </c>
      <c r="AH48" s="25"/>
    </row>
    <row r="49" spans="3:34" s="9" customFormat="1" ht="11.25" customHeight="1">
      <c r="C49" s="7"/>
      <c r="D49" s="202" t="s">
        <v>86</v>
      </c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E49" s="85">
        <v>6367369</v>
      </c>
      <c r="AF49" s="53">
        <f t="shared" si="1"/>
        <v>3.2</v>
      </c>
      <c r="AG49" s="25">
        <v>3.9</v>
      </c>
      <c r="AH49" s="25"/>
    </row>
    <row r="50" spans="3:34" s="9" customFormat="1" ht="11.25" customHeight="1">
      <c r="C50" s="7"/>
      <c r="D50" s="202" t="s">
        <v>87</v>
      </c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E50" s="85">
        <v>182279</v>
      </c>
      <c r="AF50" s="53">
        <f t="shared" si="1"/>
        <v>0.1</v>
      </c>
      <c r="AG50" s="25">
        <v>-32.8</v>
      </c>
      <c r="AH50" s="25"/>
    </row>
    <row r="51" spans="3:34" s="9" customFormat="1" ht="11.25" customHeight="1">
      <c r="C51" s="7"/>
      <c r="D51" s="202" t="s">
        <v>88</v>
      </c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E51" s="85">
        <v>4422010</v>
      </c>
      <c r="AF51" s="53">
        <f t="shared" si="1"/>
        <v>2.2</v>
      </c>
      <c r="AG51" s="25">
        <v>-18.3</v>
      </c>
      <c r="AH51" s="25"/>
    </row>
    <row r="52" spans="3:34" s="9" customFormat="1" ht="12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E52" s="63"/>
      <c r="AF52" s="52"/>
      <c r="AG52" s="20"/>
      <c r="AH52" s="20"/>
    </row>
    <row r="53" spans="3:34" s="9" customFormat="1" ht="11.25" customHeight="1">
      <c r="C53" s="202" t="s">
        <v>89</v>
      </c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E53" s="85">
        <v>25536167</v>
      </c>
      <c r="AF53" s="53">
        <f aca="true" t="shared" si="2" ref="AF53:AF59">ROUND(AE53/AE$9*100,1)</f>
        <v>12.7</v>
      </c>
      <c r="AG53" s="25">
        <v>-7</v>
      </c>
      <c r="AH53" s="25"/>
    </row>
    <row r="54" spans="3:34" s="9" customFormat="1" ht="11.25" customHeight="1">
      <c r="C54" s="7"/>
      <c r="D54" s="202" t="s">
        <v>90</v>
      </c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E54" s="85">
        <v>2242579</v>
      </c>
      <c r="AF54" s="53">
        <f t="shared" si="2"/>
        <v>1.1</v>
      </c>
      <c r="AG54" s="25">
        <v>-1.1</v>
      </c>
      <c r="AH54" s="25"/>
    </row>
    <row r="55" spans="3:34" s="9" customFormat="1" ht="11.25" customHeight="1">
      <c r="C55" s="7"/>
      <c r="D55" s="202" t="s">
        <v>91</v>
      </c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E55" s="85">
        <v>9122517</v>
      </c>
      <c r="AF55" s="53">
        <f t="shared" si="2"/>
        <v>4.5</v>
      </c>
      <c r="AG55" s="25">
        <v>-21.8</v>
      </c>
      <c r="AH55" s="25"/>
    </row>
    <row r="56" spans="3:34" s="9" customFormat="1" ht="11.25" customHeight="1">
      <c r="C56" s="7"/>
      <c r="D56" s="202" t="s">
        <v>92</v>
      </c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E56" s="85">
        <v>5314595</v>
      </c>
      <c r="AF56" s="53">
        <f t="shared" si="2"/>
        <v>2.6</v>
      </c>
      <c r="AG56" s="25">
        <v>9.6</v>
      </c>
      <c r="AH56" s="25"/>
    </row>
    <row r="57" spans="3:34" s="9" customFormat="1" ht="11.25" customHeight="1">
      <c r="C57" s="7"/>
      <c r="D57" s="202" t="s">
        <v>93</v>
      </c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E57" s="85">
        <v>2748575</v>
      </c>
      <c r="AF57" s="53">
        <f t="shared" si="2"/>
        <v>1.4</v>
      </c>
      <c r="AG57" s="25">
        <v>0.8</v>
      </c>
      <c r="AH57" s="25"/>
    </row>
    <row r="58" spans="3:34" s="9" customFormat="1" ht="11.25" customHeight="1">
      <c r="C58" s="7"/>
      <c r="D58" s="202" t="s">
        <v>94</v>
      </c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E58" s="85">
        <v>4240641</v>
      </c>
      <c r="AF58" s="53">
        <f t="shared" si="2"/>
        <v>2.1</v>
      </c>
      <c r="AG58" s="25">
        <v>-1.1</v>
      </c>
      <c r="AH58" s="25"/>
    </row>
    <row r="59" spans="3:34" s="9" customFormat="1" ht="11.25" customHeight="1">
      <c r="C59" s="7"/>
      <c r="D59" s="202" t="s">
        <v>95</v>
      </c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E59" s="85">
        <v>1867260</v>
      </c>
      <c r="AF59" s="53">
        <f t="shared" si="2"/>
        <v>0.9</v>
      </c>
      <c r="AG59" s="25">
        <v>12.2</v>
      </c>
      <c r="AH59" s="25"/>
    </row>
    <row r="60" spans="3:34" s="9" customFormat="1" ht="12" customHeight="1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E60" s="85"/>
      <c r="AF60" s="53"/>
      <c r="AG60" s="25"/>
      <c r="AH60" s="25"/>
    </row>
    <row r="61" spans="3:34" s="9" customFormat="1" ht="11.25" customHeight="1">
      <c r="C61" s="202" t="s">
        <v>96</v>
      </c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E61" s="85">
        <v>30140697</v>
      </c>
      <c r="AF61" s="53">
        <f>ROUND(AE61/AE$9*100,1)</f>
        <v>15</v>
      </c>
      <c r="AG61" s="25">
        <v>93</v>
      </c>
      <c r="AH61" s="25"/>
    </row>
    <row r="62" spans="3:34" s="9" customFormat="1" ht="11.25" customHeight="1">
      <c r="C62" s="7"/>
      <c r="D62" s="202" t="s">
        <v>97</v>
      </c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E62" s="85">
        <v>30140697</v>
      </c>
      <c r="AF62" s="53">
        <f>ROUND(AE62/AE$9*100,1)</f>
        <v>15</v>
      </c>
      <c r="AG62" s="25">
        <v>93</v>
      </c>
      <c r="AH62" s="25"/>
    </row>
    <row r="63" spans="3:34" s="9" customFormat="1" ht="12" customHeight="1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E63" s="85"/>
      <c r="AF63" s="53"/>
      <c r="AG63" s="25"/>
      <c r="AH63" s="25"/>
    </row>
    <row r="64" spans="3:34" s="9" customFormat="1" ht="11.25" customHeight="1">
      <c r="C64" s="202" t="s">
        <v>98</v>
      </c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E64" s="85">
        <v>1913573</v>
      </c>
      <c r="AF64" s="53">
        <f>ROUND(AE64/AE$9*100,1)</f>
        <v>0.9</v>
      </c>
      <c r="AG64" s="25">
        <v>17.2</v>
      </c>
      <c r="AH64" s="25"/>
    </row>
    <row r="65" spans="3:34" s="9" customFormat="1" ht="11.25" customHeight="1">
      <c r="C65" s="7"/>
      <c r="D65" s="202" t="s">
        <v>99</v>
      </c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E65" s="85">
        <v>1857016</v>
      </c>
      <c r="AF65" s="53">
        <f>ROUND(AE65/AE$9*100,1)</f>
        <v>0.9</v>
      </c>
      <c r="AG65" s="25">
        <v>15.8</v>
      </c>
      <c r="AH65" s="25"/>
    </row>
    <row r="66" spans="3:34" s="9" customFormat="1" ht="11.25" customHeight="1">
      <c r="C66" s="7"/>
      <c r="D66" s="202" t="s">
        <v>100</v>
      </c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E66" s="85">
        <v>29500</v>
      </c>
      <c r="AF66" s="53">
        <f>ROUND(AE66/AE$9*100,1)</f>
        <v>0</v>
      </c>
      <c r="AG66" s="25">
        <v>0</v>
      </c>
      <c r="AH66" s="25"/>
    </row>
    <row r="67" spans="3:34" s="9" customFormat="1" ht="11.25" customHeight="1">
      <c r="C67" s="7"/>
      <c r="D67" s="202" t="s">
        <v>101</v>
      </c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E67" s="85">
        <v>27057</v>
      </c>
      <c r="AF67" s="53">
        <f>ROUND(AE67/AE$9*100,1)</f>
        <v>0</v>
      </c>
      <c r="AG67" s="25">
        <v>11413.6</v>
      </c>
      <c r="AH67" s="25"/>
    </row>
    <row r="68" spans="3:34" s="9" customFormat="1" ht="12" customHeight="1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E68" s="85"/>
      <c r="AF68" s="53"/>
      <c r="AG68" s="25"/>
      <c r="AH68" s="25"/>
    </row>
    <row r="69" spans="3:34" s="9" customFormat="1" ht="11.25" customHeight="1">
      <c r="C69" s="202" t="s">
        <v>102</v>
      </c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E69" s="85">
        <v>100000</v>
      </c>
      <c r="AF69" s="53">
        <f>ROUND(AE69/AE$9*100,1)</f>
        <v>0</v>
      </c>
      <c r="AG69" s="25">
        <v>0</v>
      </c>
      <c r="AH69" s="25"/>
    </row>
    <row r="70" spans="3:34" s="9" customFormat="1" ht="11.25" customHeight="1">
      <c r="C70" s="7"/>
      <c r="D70" s="202" t="s">
        <v>102</v>
      </c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E70" s="85">
        <v>100000</v>
      </c>
      <c r="AF70" s="53">
        <f>ROUND(AE70/AE$9*100,1)</f>
        <v>0</v>
      </c>
      <c r="AG70" s="25">
        <v>0</v>
      </c>
      <c r="AH70" s="25"/>
    </row>
    <row r="71" spans="2:34" ht="11.25" customHeight="1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64"/>
      <c r="AF71" s="12"/>
      <c r="AG71" s="12"/>
      <c r="AH71" s="9"/>
    </row>
    <row r="72" ht="12" customHeight="1"/>
    <row r="73" ht="10.5" customHeight="1"/>
  </sheetData>
  <mergeCells count="52">
    <mergeCell ref="D59:AC59"/>
    <mergeCell ref="D65:AC65"/>
    <mergeCell ref="C64:AC64"/>
    <mergeCell ref="D62:AC62"/>
    <mergeCell ref="C61:AC61"/>
    <mergeCell ref="D70:AC70"/>
    <mergeCell ref="C69:AC69"/>
    <mergeCell ref="D67:AC67"/>
    <mergeCell ref="D66:AC66"/>
    <mergeCell ref="D58:AC58"/>
    <mergeCell ref="D57:AC57"/>
    <mergeCell ref="D56:AC56"/>
    <mergeCell ref="D55:AC55"/>
    <mergeCell ref="D54:AC54"/>
    <mergeCell ref="C53:AC53"/>
    <mergeCell ref="D51:AC51"/>
    <mergeCell ref="D50:AC50"/>
    <mergeCell ref="D49:AC49"/>
    <mergeCell ref="D48:AC48"/>
    <mergeCell ref="D47:AC47"/>
    <mergeCell ref="C46:AC46"/>
    <mergeCell ref="D44:AC44"/>
    <mergeCell ref="C43:AC43"/>
    <mergeCell ref="D41:AC41"/>
    <mergeCell ref="D40:AC40"/>
    <mergeCell ref="C39:AC39"/>
    <mergeCell ref="D37:AC37"/>
    <mergeCell ref="C36:AC36"/>
    <mergeCell ref="D34:AC34"/>
    <mergeCell ref="D33:AC33"/>
    <mergeCell ref="D32:AC32"/>
    <mergeCell ref="C31:AC31"/>
    <mergeCell ref="D29:AC29"/>
    <mergeCell ref="D28:AC28"/>
    <mergeCell ref="C27:AC27"/>
    <mergeCell ref="D25:AC25"/>
    <mergeCell ref="D24:AC24"/>
    <mergeCell ref="D23:AC23"/>
    <mergeCell ref="D22:AC22"/>
    <mergeCell ref="D21:AC21"/>
    <mergeCell ref="C20:AC20"/>
    <mergeCell ref="D18:AC18"/>
    <mergeCell ref="D17:AC17"/>
    <mergeCell ref="D16:AC16"/>
    <mergeCell ref="D15:AC15"/>
    <mergeCell ref="B3:AG3"/>
    <mergeCell ref="AE5:AG5"/>
    <mergeCell ref="C14:AC14"/>
    <mergeCell ref="D12:AC12"/>
    <mergeCell ref="C11:AC11"/>
    <mergeCell ref="C9:AC9"/>
    <mergeCell ref="B5:AD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61"/>
  <sheetViews>
    <sheetView workbookViewId="0" topLeftCell="A19">
      <selection activeCell="AE38" sqref="AE38:AG38"/>
    </sheetView>
  </sheetViews>
  <sheetFormatPr defaultColWidth="9.00390625" defaultRowHeight="13.5"/>
  <cols>
    <col min="1" max="30" width="1.625" style="3" customWidth="1"/>
    <col min="31" max="33" width="17.375" style="3" customWidth="1"/>
    <col min="34" max="34" width="1.625" style="3" customWidth="1"/>
    <col min="35" max="16384" width="9.00390625" style="3" customWidth="1"/>
  </cols>
  <sheetData>
    <row r="1" spans="1:26" ht="10.5" customHeight="1">
      <c r="A1" s="157" t="s">
        <v>292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0.5" customHeight="1"/>
    <row r="3" spans="2:34" s="1" customFormat="1" ht="18" customHeight="1">
      <c r="B3" s="180" t="s">
        <v>313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23"/>
    </row>
    <row r="4" spans="2:34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9"/>
    </row>
    <row r="5" spans="2:34" ht="18" customHeight="1">
      <c r="B5" s="194" t="s">
        <v>255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 t="s">
        <v>256</v>
      </c>
      <c r="AF5" s="212"/>
      <c r="AG5" s="179"/>
      <c r="AH5" s="9"/>
    </row>
    <row r="6" spans="2:34" ht="18" customHeight="1">
      <c r="B6" s="195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139" t="s">
        <v>13</v>
      </c>
      <c r="AF6" s="139" t="s">
        <v>14</v>
      </c>
      <c r="AG6" s="92" t="s">
        <v>15</v>
      </c>
      <c r="AH6" s="7"/>
    </row>
    <row r="7" spans="2:34" ht="14.25" customHeight="1"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/>
      <c r="AE7" s="83" t="s">
        <v>267</v>
      </c>
      <c r="AF7" s="16" t="s">
        <v>285</v>
      </c>
      <c r="AG7" s="16" t="s">
        <v>285</v>
      </c>
      <c r="AH7" s="8"/>
    </row>
    <row r="8" spans="2:34" ht="14.2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62"/>
      <c r="AF8" s="9"/>
      <c r="AG8" s="9"/>
      <c r="AH8" s="9"/>
    </row>
    <row r="9" spans="2:34" s="29" customFormat="1" ht="14.25" customHeight="1">
      <c r="B9" s="30"/>
      <c r="C9" s="181" t="s">
        <v>103</v>
      </c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30"/>
      <c r="AE9" s="121">
        <v>55529935</v>
      </c>
      <c r="AF9" s="148">
        <f>ROUND(AE9/AE$9*100,1)</f>
        <v>100</v>
      </c>
      <c r="AG9" s="143">
        <v>0.8</v>
      </c>
      <c r="AH9" s="27"/>
    </row>
    <row r="10" spans="2:34" ht="14.25" customHeight="1">
      <c r="B10" s="9"/>
      <c r="C10" s="7"/>
      <c r="D10" s="202" t="s">
        <v>104</v>
      </c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9"/>
      <c r="AE10" s="77">
        <v>19601853</v>
      </c>
      <c r="AF10" s="53">
        <f>ROUND(AE10/AE$9*100,1)</f>
        <v>35.3</v>
      </c>
      <c r="AG10" s="51">
        <v>5.4</v>
      </c>
      <c r="AH10" s="18"/>
    </row>
    <row r="11" spans="2:34" ht="14.25" customHeight="1">
      <c r="B11" s="9"/>
      <c r="C11" s="7"/>
      <c r="D11" s="7"/>
      <c r="E11" s="202" t="s">
        <v>104</v>
      </c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9"/>
      <c r="AE11" s="77">
        <v>19601853</v>
      </c>
      <c r="AF11" s="53">
        <f aca="true" t="shared" si="0" ref="AF11:AF35">ROUND(AE11/AE$9*100,1)</f>
        <v>35.3</v>
      </c>
      <c r="AG11" s="51">
        <v>5.4</v>
      </c>
      <c r="AH11" s="18"/>
    </row>
    <row r="12" spans="2:34" ht="14.25" customHeight="1">
      <c r="B12" s="9"/>
      <c r="C12" s="7"/>
      <c r="D12" s="202" t="s">
        <v>105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9"/>
      <c r="AE12" s="77">
        <v>2</v>
      </c>
      <c r="AF12" s="53">
        <f t="shared" si="0"/>
        <v>0</v>
      </c>
      <c r="AG12" s="51">
        <v>0</v>
      </c>
      <c r="AH12" s="18"/>
    </row>
    <row r="13" spans="2:34" ht="14.25" customHeight="1">
      <c r="B13" s="9"/>
      <c r="C13" s="7"/>
      <c r="D13" s="7"/>
      <c r="E13" s="202" t="s">
        <v>105</v>
      </c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9"/>
      <c r="AE13" s="77">
        <v>2</v>
      </c>
      <c r="AF13" s="53">
        <f t="shared" si="0"/>
        <v>0</v>
      </c>
      <c r="AG13" s="51">
        <v>0</v>
      </c>
      <c r="AH13" s="18"/>
    </row>
    <row r="14" spans="2:34" ht="14.25" customHeight="1">
      <c r="B14" s="9"/>
      <c r="C14" s="7"/>
      <c r="D14" s="202" t="s">
        <v>34</v>
      </c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9"/>
      <c r="AE14" s="77">
        <v>1</v>
      </c>
      <c r="AF14" s="53">
        <f t="shared" si="0"/>
        <v>0</v>
      </c>
      <c r="AG14" s="51">
        <v>0</v>
      </c>
      <c r="AH14" s="18"/>
    </row>
    <row r="15" spans="2:34" ht="14.25" customHeight="1">
      <c r="B15" s="9"/>
      <c r="C15" s="7"/>
      <c r="D15" s="7"/>
      <c r="E15" s="202" t="s">
        <v>36</v>
      </c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9"/>
      <c r="AE15" s="77">
        <v>1</v>
      </c>
      <c r="AF15" s="53">
        <f t="shared" si="0"/>
        <v>0</v>
      </c>
      <c r="AG15" s="51">
        <v>0</v>
      </c>
      <c r="AH15" s="18"/>
    </row>
    <row r="16" spans="2:34" ht="14.25" customHeight="1">
      <c r="B16" s="9"/>
      <c r="C16" s="7"/>
      <c r="D16" s="202" t="s">
        <v>37</v>
      </c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9"/>
      <c r="AE16" s="77">
        <v>16935899</v>
      </c>
      <c r="AF16" s="53">
        <f t="shared" si="0"/>
        <v>30.5</v>
      </c>
      <c r="AG16" s="51">
        <v>-0.8</v>
      </c>
      <c r="AH16" s="18"/>
    </row>
    <row r="17" spans="2:34" ht="14.25" customHeight="1">
      <c r="B17" s="9"/>
      <c r="C17" s="7"/>
      <c r="D17" s="7"/>
      <c r="E17" s="202" t="s">
        <v>106</v>
      </c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9"/>
      <c r="AE17" s="77">
        <v>16857682</v>
      </c>
      <c r="AF17" s="53">
        <f t="shared" si="0"/>
        <v>30.4</v>
      </c>
      <c r="AG17" s="51">
        <v>2.8</v>
      </c>
      <c r="AH17" s="18"/>
    </row>
    <row r="18" spans="2:34" ht="14.25" customHeight="1">
      <c r="B18" s="9"/>
      <c r="C18" s="7"/>
      <c r="D18" s="7"/>
      <c r="E18" s="202" t="s">
        <v>39</v>
      </c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9"/>
      <c r="AE18" s="77">
        <v>78217</v>
      </c>
      <c r="AF18" s="53">
        <f t="shared" si="0"/>
        <v>0.1</v>
      </c>
      <c r="AG18" s="51">
        <v>-88.5</v>
      </c>
      <c r="AH18" s="18"/>
    </row>
    <row r="19" spans="2:34" ht="14.25" customHeight="1">
      <c r="B19" s="9"/>
      <c r="C19" s="7"/>
      <c r="D19" s="202" t="s">
        <v>107</v>
      </c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9"/>
      <c r="AE19" s="77">
        <v>6738035</v>
      </c>
      <c r="AF19" s="53">
        <f t="shared" si="0"/>
        <v>12.1</v>
      </c>
      <c r="AG19" s="51">
        <v>-7.1</v>
      </c>
      <c r="AH19" s="18"/>
    </row>
    <row r="20" spans="2:34" ht="14.25" customHeight="1">
      <c r="B20" s="9"/>
      <c r="C20" s="7"/>
      <c r="D20" s="7"/>
      <c r="E20" s="202" t="s">
        <v>107</v>
      </c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9"/>
      <c r="AE20" s="77">
        <v>6738035</v>
      </c>
      <c r="AF20" s="53">
        <f t="shared" si="0"/>
        <v>12.1</v>
      </c>
      <c r="AG20" s="51">
        <v>-7.1</v>
      </c>
      <c r="AH20" s="18"/>
    </row>
    <row r="21" spans="2:34" ht="14.25" customHeight="1">
      <c r="B21" s="9"/>
      <c r="C21" s="7"/>
      <c r="D21" s="202" t="s">
        <v>41</v>
      </c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9"/>
      <c r="AE21" s="77">
        <v>536988</v>
      </c>
      <c r="AF21" s="53">
        <f t="shared" si="0"/>
        <v>1</v>
      </c>
      <c r="AG21" s="51">
        <v>-15.5</v>
      </c>
      <c r="AH21" s="18"/>
    </row>
    <row r="22" spans="2:34" ht="14.25" customHeight="1">
      <c r="B22" s="9"/>
      <c r="C22" s="7"/>
      <c r="D22" s="7"/>
      <c r="E22" s="202" t="s">
        <v>42</v>
      </c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9"/>
      <c r="AE22" s="77">
        <v>317360</v>
      </c>
      <c r="AF22" s="53">
        <f t="shared" si="0"/>
        <v>0.6</v>
      </c>
      <c r="AG22" s="51" t="s">
        <v>338</v>
      </c>
      <c r="AH22" s="18"/>
    </row>
    <row r="23" spans="2:34" ht="14.25" customHeight="1">
      <c r="B23" s="9"/>
      <c r="C23" s="7"/>
      <c r="D23" s="7"/>
      <c r="E23" s="202" t="s">
        <v>43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9"/>
      <c r="AE23" s="77">
        <v>219628</v>
      </c>
      <c r="AF23" s="53">
        <f t="shared" si="0"/>
        <v>0.4</v>
      </c>
      <c r="AG23" s="51">
        <v>-65.4</v>
      </c>
      <c r="AH23" s="18"/>
    </row>
    <row r="24" spans="2:34" ht="14.25" customHeight="1">
      <c r="B24" s="9"/>
      <c r="C24" s="7"/>
      <c r="D24" s="202" t="s">
        <v>108</v>
      </c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9"/>
      <c r="AE24" s="77">
        <v>1298684</v>
      </c>
      <c r="AF24" s="53">
        <f t="shared" si="0"/>
        <v>2.3</v>
      </c>
      <c r="AG24" s="51">
        <v>23</v>
      </c>
      <c r="AH24" s="18"/>
    </row>
    <row r="25" spans="2:34" ht="14.25" customHeight="1">
      <c r="B25" s="9"/>
      <c r="C25" s="7"/>
      <c r="D25" s="7"/>
      <c r="E25" s="202" t="s">
        <v>108</v>
      </c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9"/>
      <c r="AE25" s="77">
        <v>1298684</v>
      </c>
      <c r="AF25" s="53">
        <f t="shared" si="0"/>
        <v>2.3</v>
      </c>
      <c r="AG25" s="51">
        <v>23</v>
      </c>
      <c r="AH25" s="18"/>
    </row>
    <row r="26" spans="2:34" ht="14.25" customHeight="1">
      <c r="B26" s="9"/>
      <c r="C26" s="7"/>
      <c r="D26" s="202" t="s">
        <v>45</v>
      </c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9"/>
      <c r="AE26" s="77">
        <v>1</v>
      </c>
      <c r="AF26" s="53">
        <f t="shared" si="0"/>
        <v>0</v>
      </c>
      <c r="AG26" s="51">
        <v>0</v>
      </c>
      <c r="AH26" s="18"/>
    </row>
    <row r="27" spans="2:34" ht="14.25" customHeight="1">
      <c r="B27" s="9"/>
      <c r="C27" s="7"/>
      <c r="D27" s="7"/>
      <c r="E27" s="202" t="s">
        <v>47</v>
      </c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9"/>
      <c r="AE27" s="77">
        <v>1</v>
      </c>
      <c r="AF27" s="53">
        <f t="shared" si="0"/>
        <v>0</v>
      </c>
      <c r="AG27" s="51">
        <v>0</v>
      </c>
      <c r="AH27" s="18"/>
    </row>
    <row r="28" spans="2:34" ht="14.25" customHeight="1">
      <c r="B28" s="9"/>
      <c r="C28" s="7"/>
      <c r="D28" s="202" t="s">
        <v>49</v>
      </c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9"/>
      <c r="AE28" s="77">
        <v>9754178</v>
      </c>
      <c r="AF28" s="53">
        <f t="shared" si="0"/>
        <v>17.6</v>
      </c>
      <c r="AG28" s="51">
        <v>-0.4</v>
      </c>
      <c r="AH28" s="18"/>
    </row>
    <row r="29" spans="2:34" ht="14.25" customHeight="1">
      <c r="B29" s="9"/>
      <c r="C29" s="7"/>
      <c r="D29" s="7"/>
      <c r="E29" s="202" t="s">
        <v>50</v>
      </c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9"/>
      <c r="AE29" s="77">
        <v>9754178</v>
      </c>
      <c r="AF29" s="53">
        <f t="shared" si="0"/>
        <v>17.6</v>
      </c>
      <c r="AG29" s="51">
        <v>-0.4</v>
      </c>
      <c r="AH29" s="18"/>
    </row>
    <row r="30" spans="2:34" ht="14.25" customHeight="1">
      <c r="B30" s="9"/>
      <c r="C30" s="7"/>
      <c r="D30" s="202" t="s">
        <v>52</v>
      </c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9"/>
      <c r="AE30" s="77">
        <v>600001</v>
      </c>
      <c r="AF30" s="53">
        <f t="shared" si="0"/>
        <v>1.1</v>
      </c>
      <c r="AG30" s="51">
        <v>0</v>
      </c>
      <c r="AH30" s="18"/>
    </row>
    <row r="31" spans="2:34" ht="14.25" customHeight="1">
      <c r="B31" s="9"/>
      <c r="C31" s="7"/>
      <c r="D31" s="7"/>
      <c r="E31" s="202" t="s">
        <v>52</v>
      </c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9"/>
      <c r="AE31" s="77">
        <v>600001</v>
      </c>
      <c r="AF31" s="53">
        <f t="shared" si="0"/>
        <v>1.1</v>
      </c>
      <c r="AG31" s="51">
        <v>0</v>
      </c>
      <c r="AH31" s="18"/>
    </row>
    <row r="32" spans="2:34" ht="14.25" customHeight="1">
      <c r="B32" s="9"/>
      <c r="C32" s="7"/>
      <c r="D32" s="202" t="s">
        <v>53</v>
      </c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9"/>
      <c r="AE32" s="77">
        <v>64293</v>
      </c>
      <c r="AF32" s="53">
        <f t="shared" si="0"/>
        <v>0.1</v>
      </c>
      <c r="AG32" s="51">
        <v>-7.5</v>
      </c>
      <c r="AH32" s="18"/>
    </row>
    <row r="33" spans="2:34" ht="14.25" customHeight="1">
      <c r="B33" s="9"/>
      <c r="C33" s="7"/>
      <c r="D33" s="7"/>
      <c r="E33" s="202" t="s">
        <v>54</v>
      </c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9"/>
      <c r="AE33" s="77">
        <v>5</v>
      </c>
      <c r="AF33" s="53">
        <f t="shared" si="0"/>
        <v>0</v>
      </c>
      <c r="AG33" s="51">
        <v>0</v>
      </c>
      <c r="AH33" s="18"/>
    </row>
    <row r="34" spans="2:34" ht="14.25" customHeight="1">
      <c r="B34" s="9"/>
      <c r="C34" s="7"/>
      <c r="D34" s="7"/>
      <c r="E34" s="202" t="s">
        <v>109</v>
      </c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9"/>
      <c r="AE34" s="77">
        <v>1</v>
      </c>
      <c r="AF34" s="53">
        <f t="shared" si="0"/>
        <v>0</v>
      </c>
      <c r="AG34" s="51">
        <v>-97.8</v>
      </c>
      <c r="AH34" s="18"/>
    </row>
    <row r="35" spans="2:34" ht="14.25" customHeight="1">
      <c r="B35" s="9"/>
      <c r="C35" s="7"/>
      <c r="D35" s="7"/>
      <c r="E35" s="202" t="s">
        <v>59</v>
      </c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9"/>
      <c r="AE35" s="77">
        <v>64287</v>
      </c>
      <c r="AF35" s="53">
        <f t="shared" si="0"/>
        <v>0.1</v>
      </c>
      <c r="AG35" s="51">
        <v>-7.4</v>
      </c>
      <c r="AH35" s="18"/>
    </row>
    <row r="36" spans="2:34" ht="14.25" customHeight="1">
      <c r="B36" s="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9"/>
      <c r="AE36" s="77"/>
      <c r="AF36" s="53"/>
      <c r="AG36" s="51"/>
      <c r="AH36" s="18"/>
    </row>
    <row r="37" spans="2:34" ht="14.25" customHeight="1">
      <c r="B37" s="9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9"/>
      <c r="AE37" s="77"/>
      <c r="AF37" s="51"/>
      <c r="AG37" s="51"/>
      <c r="AH37" s="17"/>
    </row>
    <row r="38" spans="2:34" s="29" customFormat="1" ht="14.25" customHeight="1">
      <c r="B38" s="30"/>
      <c r="C38" s="181" t="s">
        <v>110</v>
      </c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9"/>
      <c r="AE38" s="121">
        <v>25502984</v>
      </c>
      <c r="AF38" s="148">
        <f aca="true" t="shared" si="1" ref="AF38:AF45">ROUND(AE38/AE$38*100,1)</f>
        <v>100</v>
      </c>
      <c r="AG38" s="143">
        <v>11.2</v>
      </c>
      <c r="AH38" s="27"/>
    </row>
    <row r="39" spans="2:34" ht="14.25" customHeight="1">
      <c r="B39" s="9"/>
      <c r="C39" s="7"/>
      <c r="D39" s="202" t="s">
        <v>111</v>
      </c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9"/>
      <c r="AE39" s="77">
        <v>4864219</v>
      </c>
      <c r="AF39" s="53">
        <f t="shared" si="1"/>
        <v>19.1</v>
      </c>
      <c r="AG39" s="51">
        <v>5</v>
      </c>
      <c r="AH39" s="18"/>
    </row>
    <row r="40" spans="2:34" ht="14.25" customHeight="1">
      <c r="B40" s="9"/>
      <c r="C40" s="7"/>
      <c r="D40" s="7"/>
      <c r="E40" s="202" t="s">
        <v>111</v>
      </c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9"/>
      <c r="AE40" s="77">
        <v>4864219</v>
      </c>
      <c r="AF40" s="53">
        <f t="shared" si="1"/>
        <v>19.1</v>
      </c>
      <c r="AG40" s="51">
        <v>5</v>
      </c>
      <c r="AH40" s="18"/>
    </row>
    <row r="41" spans="2:34" ht="14.25" customHeight="1">
      <c r="B41" s="9"/>
      <c r="C41" s="7"/>
      <c r="D41" s="202" t="s">
        <v>37</v>
      </c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9"/>
      <c r="AE41" s="77">
        <v>5805442</v>
      </c>
      <c r="AF41" s="53">
        <f t="shared" si="1"/>
        <v>22.8</v>
      </c>
      <c r="AG41" s="51">
        <v>10.3</v>
      </c>
      <c r="AH41" s="18"/>
    </row>
    <row r="42" spans="2:34" ht="14.25" customHeight="1">
      <c r="B42" s="9"/>
      <c r="C42" s="7"/>
      <c r="D42" s="7"/>
      <c r="E42" s="202" t="s">
        <v>38</v>
      </c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9"/>
      <c r="AE42" s="77">
        <v>5094728</v>
      </c>
      <c r="AF42" s="53">
        <f t="shared" si="1"/>
        <v>20</v>
      </c>
      <c r="AG42" s="51">
        <v>11.4</v>
      </c>
      <c r="AH42" s="18"/>
    </row>
    <row r="43" spans="2:34" ht="14.25" customHeight="1">
      <c r="B43" s="9"/>
      <c r="C43" s="7"/>
      <c r="D43" s="7"/>
      <c r="E43" s="202" t="s">
        <v>39</v>
      </c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9"/>
      <c r="AE43" s="77">
        <v>710714</v>
      </c>
      <c r="AF43" s="53">
        <f t="shared" si="1"/>
        <v>2.8</v>
      </c>
      <c r="AG43" s="51">
        <v>3</v>
      </c>
      <c r="AH43" s="18"/>
    </row>
    <row r="44" spans="2:34" ht="14.25" customHeight="1">
      <c r="B44" s="9"/>
      <c r="C44" s="7"/>
      <c r="D44" s="202" t="s">
        <v>112</v>
      </c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9"/>
      <c r="AE44" s="77">
        <v>8151564</v>
      </c>
      <c r="AF44" s="53">
        <f t="shared" si="1"/>
        <v>32</v>
      </c>
      <c r="AG44" s="51">
        <v>11.4</v>
      </c>
      <c r="AH44" s="18"/>
    </row>
    <row r="45" spans="2:34" ht="14.25" customHeight="1">
      <c r="B45" s="9"/>
      <c r="C45" s="7"/>
      <c r="D45" s="7"/>
      <c r="E45" s="202" t="s">
        <v>112</v>
      </c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9"/>
      <c r="AE45" s="77">
        <v>8151564</v>
      </c>
      <c r="AF45" s="53">
        <f t="shared" si="1"/>
        <v>32</v>
      </c>
      <c r="AG45" s="51">
        <v>11.4</v>
      </c>
      <c r="AH45" s="18"/>
    </row>
    <row r="46" spans="2:34" ht="14.25" customHeight="1">
      <c r="B46" s="9"/>
      <c r="C46" s="7"/>
      <c r="D46" s="202" t="s">
        <v>113</v>
      </c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9"/>
      <c r="AE46" s="77">
        <v>3184205</v>
      </c>
      <c r="AF46" s="53">
        <f aca="true" t="shared" si="2" ref="AF46:AF58">ROUND(AE46/AE$38*100,1)</f>
        <v>12.5</v>
      </c>
      <c r="AG46" s="51">
        <v>11.4</v>
      </c>
      <c r="AH46" s="18"/>
    </row>
    <row r="47" spans="2:34" ht="14.25" customHeight="1">
      <c r="B47" s="9"/>
      <c r="C47" s="7"/>
      <c r="D47" s="7"/>
      <c r="E47" s="202" t="s">
        <v>42</v>
      </c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9"/>
      <c r="AE47" s="77">
        <v>3184205</v>
      </c>
      <c r="AF47" s="53">
        <f t="shared" si="2"/>
        <v>12.5</v>
      </c>
      <c r="AG47" s="51">
        <v>11.4</v>
      </c>
      <c r="AH47" s="18"/>
    </row>
    <row r="48" spans="2:34" ht="14.25" customHeight="1">
      <c r="B48" s="9"/>
      <c r="C48" s="7"/>
      <c r="D48" s="202" t="s">
        <v>45</v>
      </c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9"/>
      <c r="AE48" s="77">
        <v>363</v>
      </c>
      <c r="AF48" s="53">
        <f t="shared" si="2"/>
        <v>0</v>
      </c>
      <c r="AG48" s="51">
        <v>611.8</v>
      </c>
      <c r="AH48" s="18"/>
    </row>
    <row r="49" spans="2:34" ht="14.25" customHeight="1">
      <c r="B49" s="9"/>
      <c r="C49" s="7"/>
      <c r="D49" s="7"/>
      <c r="E49" s="202" t="s">
        <v>46</v>
      </c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9"/>
      <c r="AE49" s="77">
        <v>363</v>
      </c>
      <c r="AF49" s="53">
        <f t="shared" si="2"/>
        <v>0</v>
      </c>
      <c r="AG49" s="51">
        <v>611.8</v>
      </c>
      <c r="AH49" s="18"/>
    </row>
    <row r="50" spans="2:34" ht="14.25" customHeight="1">
      <c r="B50" s="9"/>
      <c r="C50" s="7"/>
      <c r="D50" s="202" t="s">
        <v>49</v>
      </c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9"/>
      <c r="AE50" s="77">
        <v>3493420</v>
      </c>
      <c r="AF50" s="53">
        <f t="shared" si="2"/>
        <v>13.7</v>
      </c>
      <c r="AG50" s="51">
        <v>22.3</v>
      </c>
      <c r="AH50" s="18"/>
    </row>
    <row r="51" spans="2:34" ht="14.25" customHeight="1">
      <c r="B51" s="9"/>
      <c r="C51" s="7"/>
      <c r="D51" s="7"/>
      <c r="E51" s="202" t="s">
        <v>114</v>
      </c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9"/>
      <c r="AE51" s="77">
        <v>3184205</v>
      </c>
      <c r="AF51" s="53">
        <f t="shared" si="2"/>
        <v>12.5</v>
      </c>
      <c r="AG51" s="51">
        <v>11.4</v>
      </c>
      <c r="AH51" s="18"/>
    </row>
    <row r="52" spans="2:34" ht="14.25" customHeight="1">
      <c r="B52" s="9"/>
      <c r="C52" s="7"/>
      <c r="D52" s="7"/>
      <c r="E52" s="202" t="s">
        <v>51</v>
      </c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9"/>
      <c r="AE52" s="77">
        <v>309215</v>
      </c>
      <c r="AF52" s="53">
        <f t="shared" si="2"/>
        <v>1.2</v>
      </c>
      <c r="AG52" s="51" t="s">
        <v>338</v>
      </c>
      <c r="AH52" s="18"/>
    </row>
    <row r="53" spans="2:34" ht="14.25" customHeight="1">
      <c r="B53" s="9"/>
      <c r="C53" s="7"/>
      <c r="D53" s="202" t="s">
        <v>115</v>
      </c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9"/>
      <c r="AE53" s="77">
        <v>3746</v>
      </c>
      <c r="AF53" s="53">
        <f t="shared" si="2"/>
        <v>0</v>
      </c>
      <c r="AG53" s="51">
        <v>-45.6</v>
      </c>
      <c r="AH53" s="18"/>
    </row>
    <row r="54" spans="2:34" ht="14.25" customHeight="1">
      <c r="B54" s="9"/>
      <c r="C54" s="7"/>
      <c r="D54" s="7"/>
      <c r="E54" s="202" t="s">
        <v>115</v>
      </c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9"/>
      <c r="AE54" s="77">
        <v>3746</v>
      </c>
      <c r="AF54" s="53">
        <f t="shared" si="2"/>
        <v>0</v>
      </c>
      <c r="AG54" s="51">
        <v>-45.6</v>
      </c>
      <c r="AH54" s="18"/>
    </row>
    <row r="55" spans="2:34" ht="14.25" customHeight="1">
      <c r="B55" s="9"/>
      <c r="C55" s="7"/>
      <c r="D55" s="202" t="s">
        <v>53</v>
      </c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9"/>
      <c r="AE55" s="77">
        <v>25</v>
      </c>
      <c r="AF55" s="53">
        <f t="shared" si="2"/>
        <v>0</v>
      </c>
      <c r="AG55" s="51">
        <v>-84.3</v>
      </c>
      <c r="AH55" s="18"/>
    </row>
    <row r="56" spans="2:34" ht="14.25" customHeight="1">
      <c r="B56" s="9"/>
      <c r="C56" s="7"/>
      <c r="D56" s="7"/>
      <c r="E56" s="202" t="s">
        <v>116</v>
      </c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9"/>
      <c r="AE56" s="77">
        <v>3</v>
      </c>
      <c r="AF56" s="53">
        <f t="shared" si="2"/>
        <v>0</v>
      </c>
      <c r="AG56" s="51">
        <v>0</v>
      </c>
      <c r="AH56" s="18"/>
    </row>
    <row r="57" spans="2:34" ht="14.25" customHeight="1">
      <c r="B57" s="9"/>
      <c r="C57" s="7"/>
      <c r="D57" s="7"/>
      <c r="E57" s="202" t="s">
        <v>109</v>
      </c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9"/>
      <c r="AE57" s="77">
        <v>17</v>
      </c>
      <c r="AF57" s="53">
        <f t="shared" si="2"/>
        <v>0</v>
      </c>
      <c r="AG57" s="51">
        <v>-88.7</v>
      </c>
      <c r="AH57" s="18"/>
    </row>
    <row r="58" spans="2:34" ht="14.25" customHeight="1">
      <c r="B58" s="9"/>
      <c r="C58" s="7"/>
      <c r="D58" s="7"/>
      <c r="E58" s="202" t="s">
        <v>59</v>
      </c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9"/>
      <c r="AE58" s="77">
        <v>5</v>
      </c>
      <c r="AF58" s="53">
        <f t="shared" si="2"/>
        <v>0</v>
      </c>
      <c r="AG58" s="51">
        <v>0</v>
      </c>
      <c r="AH58" s="18"/>
    </row>
    <row r="59" spans="2:34" ht="14.25" customHeight="1">
      <c r="B59" s="12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2"/>
      <c r="AE59" s="126"/>
      <c r="AF59" s="28"/>
      <c r="AG59" s="28"/>
      <c r="AH59" s="17"/>
    </row>
    <row r="60" spans="3:34" ht="12" customHeight="1">
      <c r="C60" s="204" t="s">
        <v>7</v>
      </c>
      <c r="D60" s="204"/>
      <c r="E60" s="2" t="s">
        <v>8</v>
      </c>
      <c r="F60" s="22" t="s">
        <v>117</v>
      </c>
      <c r="I60" s="22"/>
      <c r="J60" s="22"/>
      <c r="K60" s="22"/>
      <c r="L60" s="22"/>
      <c r="M60" s="22"/>
      <c r="N60" s="22"/>
      <c r="O60" s="22"/>
      <c r="P60" s="22"/>
      <c r="Q60" s="22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9"/>
      <c r="AE60" s="17"/>
      <c r="AF60" s="17"/>
      <c r="AG60" s="17"/>
      <c r="AH60" s="17"/>
    </row>
    <row r="61" spans="2:34" ht="12" customHeight="1">
      <c r="B61" s="184" t="s">
        <v>4</v>
      </c>
      <c r="C61" s="184"/>
      <c r="D61" s="184"/>
      <c r="E61" s="2" t="s">
        <v>287</v>
      </c>
      <c r="F61" s="15" t="s">
        <v>5</v>
      </c>
      <c r="I61" s="15"/>
      <c r="J61" s="15"/>
      <c r="K61" s="15"/>
      <c r="L61" s="15"/>
      <c r="M61" s="15"/>
      <c r="N61" s="15"/>
      <c r="O61" s="15"/>
      <c r="P61" s="15"/>
      <c r="Q61" s="15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9"/>
      <c r="AE61" s="17"/>
      <c r="AF61" s="17"/>
      <c r="AG61" s="17"/>
      <c r="AH61" s="17"/>
    </row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</sheetData>
  <mergeCells count="53">
    <mergeCell ref="C60:D60"/>
    <mergeCell ref="B61:D61"/>
    <mergeCell ref="D53:AC53"/>
    <mergeCell ref="E54:AC54"/>
    <mergeCell ref="D55:AC55"/>
    <mergeCell ref="E56:AC56"/>
    <mergeCell ref="E57:AC57"/>
    <mergeCell ref="B3:AG3"/>
    <mergeCell ref="E13:AC13"/>
    <mergeCell ref="D12:AC12"/>
    <mergeCell ref="E11:AC11"/>
    <mergeCell ref="D10:AC10"/>
    <mergeCell ref="B5:AD6"/>
    <mergeCell ref="AE5:AG5"/>
    <mergeCell ref="D16:AC16"/>
    <mergeCell ref="E15:AC15"/>
    <mergeCell ref="D14:AC14"/>
    <mergeCell ref="C9:AC9"/>
    <mergeCell ref="E20:AC20"/>
    <mergeCell ref="D19:AC19"/>
    <mergeCell ref="E18:AC18"/>
    <mergeCell ref="E17:AC17"/>
    <mergeCell ref="E22:AC22"/>
    <mergeCell ref="D21:AC21"/>
    <mergeCell ref="E23:AC23"/>
    <mergeCell ref="D24:AC24"/>
    <mergeCell ref="E25:AC25"/>
    <mergeCell ref="D26:AC26"/>
    <mergeCell ref="E27:AC27"/>
    <mergeCell ref="D28:AC28"/>
    <mergeCell ref="E29:AC29"/>
    <mergeCell ref="D30:AC30"/>
    <mergeCell ref="E31:AC31"/>
    <mergeCell ref="D32:AC32"/>
    <mergeCell ref="E33:AC33"/>
    <mergeCell ref="E43:AC43"/>
    <mergeCell ref="E47:AC47"/>
    <mergeCell ref="E42:AC42"/>
    <mergeCell ref="D44:AC44"/>
    <mergeCell ref="E45:AC45"/>
    <mergeCell ref="D46:AC46"/>
    <mergeCell ref="C38:AC38"/>
    <mergeCell ref="D39:AC39"/>
    <mergeCell ref="E40:AC40"/>
    <mergeCell ref="E34:AC34"/>
    <mergeCell ref="E58:AC58"/>
    <mergeCell ref="D48:AC48"/>
    <mergeCell ref="E52:AC52"/>
    <mergeCell ref="E49:AC49"/>
    <mergeCell ref="D50:AC50"/>
    <mergeCell ref="E51:AC51"/>
    <mergeCell ref="E35:AC35"/>
    <mergeCell ref="D41:AC4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H64"/>
  <sheetViews>
    <sheetView workbookViewId="0" topLeftCell="F1">
      <selection activeCell="AE15" sqref="AE15"/>
    </sheetView>
  </sheetViews>
  <sheetFormatPr defaultColWidth="9.00390625" defaultRowHeight="13.5"/>
  <cols>
    <col min="1" max="1" width="1.00390625" style="3" customWidth="1"/>
    <col min="2" max="30" width="1.625" style="3" customWidth="1"/>
    <col min="31" max="33" width="17.375" style="3" customWidth="1"/>
    <col min="34" max="34" width="1.625" style="3" customWidth="1"/>
    <col min="35" max="16384" width="9.00390625" style="3" customWidth="1"/>
  </cols>
  <sheetData>
    <row r="1" spans="33:34" ht="10.5" customHeight="1">
      <c r="AG1" s="6"/>
      <c r="AH1" s="156" t="s">
        <v>293</v>
      </c>
    </row>
    <row r="2" ht="10.5" customHeight="1"/>
    <row r="3" spans="2:34" s="1" customFormat="1" ht="18" customHeight="1">
      <c r="B3" s="182" t="s">
        <v>311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23"/>
    </row>
    <row r="4" spans="2:34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9"/>
    </row>
    <row r="5" spans="2:34" ht="18" customHeight="1">
      <c r="B5" s="185" t="s">
        <v>255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6"/>
      <c r="AE5" s="179" t="s">
        <v>256</v>
      </c>
      <c r="AF5" s="189"/>
      <c r="AG5" s="189"/>
      <c r="AH5" s="9"/>
    </row>
    <row r="6" spans="2:34" ht="18" customHeight="1"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8"/>
      <c r="AE6" s="139" t="s">
        <v>13</v>
      </c>
      <c r="AF6" s="139" t="s">
        <v>14</v>
      </c>
      <c r="AG6" s="92" t="s">
        <v>15</v>
      </c>
      <c r="AH6" s="7"/>
    </row>
    <row r="7" spans="2:34" ht="14.25" customHeight="1"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/>
      <c r="AE7" s="83" t="s">
        <v>267</v>
      </c>
      <c r="AF7" s="16" t="s">
        <v>285</v>
      </c>
      <c r="AG7" s="16" t="s">
        <v>285</v>
      </c>
      <c r="AH7" s="8"/>
    </row>
    <row r="8" spans="2:34" ht="14.25" customHeight="1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9"/>
      <c r="AE8" s="142"/>
      <c r="AF8" s="17"/>
      <c r="AG8" s="51"/>
      <c r="AH8" s="17"/>
    </row>
    <row r="9" spans="2:34" s="29" customFormat="1" ht="14.25" customHeight="1">
      <c r="B9" s="30"/>
      <c r="C9" s="181" t="s">
        <v>118</v>
      </c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30"/>
      <c r="AE9" s="121">
        <v>46214126</v>
      </c>
      <c r="AF9" s="53">
        <f>ROUND(AE9/AE$9*100,1)</f>
        <v>100</v>
      </c>
      <c r="AG9" s="165">
        <v>-0.7</v>
      </c>
      <c r="AH9" s="27"/>
    </row>
    <row r="10" spans="2:34" ht="14.25" customHeight="1">
      <c r="B10" s="9"/>
      <c r="C10" s="7"/>
      <c r="D10" s="202" t="s">
        <v>119</v>
      </c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9"/>
      <c r="AE10" s="77">
        <v>30708852</v>
      </c>
      <c r="AF10" s="53">
        <f aca="true" t="shared" si="0" ref="AF10:AF23">ROUND(AE10/AE$9*100,1)</f>
        <v>66.4</v>
      </c>
      <c r="AG10" s="54">
        <v>-3.5</v>
      </c>
      <c r="AH10" s="18"/>
    </row>
    <row r="11" spans="2:34" ht="14.25" customHeight="1">
      <c r="B11" s="9"/>
      <c r="C11" s="7"/>
      <c r="D11" s="7"/>
      <c r="E11" s="202" t="s">
        <v>119</v>
      </c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9"/>
      <c r="AE11" s="77">
        <v>30708852</v>
      </c>
      <c r="AF11" s="53">
        <f t="shared" si="0"/>
        <v>66.4</v>
      </c>
      <c r="AG11" s="54">
        <v>-3.5</v>
      </c>
      <c r="AH11" s="18"/>
    </row>
    <row r="12" spans="2:34" ht="14.25" customHeight="1">
      <c r="B12" s="9"/>
      <c r="C12" s="7"/>
      <c r="D12" s="202" t="s">
        <v>37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9"/>
      <c r="AE12" s="77">
        <v>10315823</v>
      </c>
      <c r="AF12" s="53">
        <f t="shared" si="0"/>
        <v>22.3</v>
      </c>
      <c r="AG12" s="54">
        <v>5.2</v>
      </c>
      <c r="AH12" s="18"/>
    </row>
    <row r="13" spans="2:34" ht="14.25" customHeight="1">
      <c r="B13" s="9"/>
      <c r="C13" s="7"/>
      <c r="D13" s="7"/>
      <c r="E13" s="202" t="s">
        <v>38</v>
      </c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9"/>
      <c r="AE13" s="77">
        <v>10315823</v>
      </c>
      <c r="AF13" s="53">
        <f t="shared" si="0"/>
        <v>22.3</v>
      </c>
      <c r="AG13" s="54">
        <v>5.2</v>
      </c>
      <c r="AH13" s="18"/>
    </row>
    <row r="14" spans="2:34" ht="14.25" customHeight="1">
      <c r="B14" s="9"/>
      <c r="C14" s="7"/>
      <c r="D14" s="202" t="s">
        <v>113</v>
      </c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9"/>
      <c r="AE14" s="77">
        <v>2578957</v>
      </c>
      <c r="AF14" s="53">
        <f t="shared" si="0"/>
        <v>5.6</v>
      </c>
      <c r="AG14" s="54">
        <v>5.2</v>
      </c>
      <c r="AH14" s="18"/>
    </row>
    <row r="15" spans="2:34" ht="14.25" customHeight="1">
      <c r="B15" s="9"/>
      <c r="C15" s="7"/>
      <c r="D15" s="7"/>
      <c r="E15" s="202" t="s">
        <v>42</v>
      </c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9"/>
      <c r="AE15" s="77">
        <v>2578957</v>
      </c>
      <c r="AF15" s="53">
        <f t="shared" si="0"/>
        <v>5.6</v>
      </c>
      <c r="AG15" s="54">
        <v>5.2</v>
      </c>
      <c r="AH15" s="18"/>
    </row>
    <row r="16" spans="2:34" ht="14.25" customHeight="1">
      <c r="B16" s="9"/>
      <c r="C16" s="7"/>
      <c r="D16" s="202" t="s">
        <v>49</v>
      </c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9"/>
      <c r="AE16" s="77">
        <v>2578957</v>
      </c>
      <c r="AF16" s="53">
        <f t="shared" si="0"/>
        <v>5.6</v>
      </c>
      <c r="AG16" s="54">
        <v>5.2</v>
      </c>
      <c r="AH16" s="18"/>
    </row>
    <row r="17" spans="2:34" ht="14.25" customHeight="1">
      <c r="B17" s="9"/>
      <c r="C17" s="7"/>
      <c r="D17" s="7"/>
      <c r="E17" s="202" t="s">
        <v>50</v>
      </c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9"/>
      <c r="AE17" s="77">
        <v>2578957</v>
      </c>
      <c r="AF17" s="53">
        <f t="shared" si="0"/>
        <v>5.6</v>
      </c>
      <c r="AG17" s="54">
        <v>5.2</v>
      </c>
      <c r="AH17" s="18"/>
    </row>
    <row r="18" spans="2:34" ht="14.25" customHeight="1">
      <c r="B18" s="9"/>
      <c r="C18" s="7"/>
      <c r="D18" s="202" t="s">
        <v>52</v>
      </c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9"/>
      <c r="AE18" s="77">
        <v>1</v>
      </c>
      <c r="AF18" s="53">
        <f t="shared" si="0"/>
        <v>0</v>
      </c>
      <c r="AG18" s="166">
        <v>0</v>
      </c>
      <c r="AH18" s="18"/>
    </row>
    <row r="19" spans="2:34" ht="14.25" customHeight="1">
      <c r="B19" s="9"/>
      <c r="C19" s="7"/>
      <c r="D19" s="7"/>
      <c r="E19" s="202" t="s">
        <v>52</v>
      </c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9"/>
      <c r="AE19" s="77">
        <v>1</v>
      </c>
      <c r="AF19" s="53">
        <f t="shared" si="0"/>
        <v>0</v>
      </c>
      <c r="AG19" s="166">
        <v>0</v>
      </c>
      <c r="AH19" s="18"/>
    </row>
    <row r="20" spans="2:34" ht="14.25" customHeight="1">
      <c r="B20" s="9"/>
      <c r="C20" s="7"/>
      <c r="D20" s="202" t="s">
        <v>53</v>
      </c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9"/>
      <c r="AE20" s="77">
        <v>31536</v>
      </c>
      <c r="AF20" s="53">
        <f t="shared" si="0"/>
        <v>0.1</v>
      </c>
      <c r="AG20" s="54">
        <v>67.8</v>
      </c>
      <c r="AH20" s="18"/>
    </row>
    <row r="21" spans="2:34" ht="14.25" customHeight="1">
      <c r="B21" s="9"/>
      <c r="C21" s="7"/>
      <c r="D21" s="7"/>
      <c r="E21" s="202" t="s">
        <v>120</v>
      </c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9"/>
      <c r="AE21" s="77">
        <v>2</v>
      </c>
      <c r="AF21" s="53">
        <f t="shared" si="0"/>
        <v>0</v>
      </c>
      <c r="AG21" s="166">
        <v>0</v>
      </c>
      <c r="AH21" s="18"/>
    </row>
    <row r="22" spans="2:34" ht="14.25" customHeight="1">
      <c r="B22" s="9"/>
      <c r="C22" s="7"/>
      <c r="D22" s="7"/>
      <c r="E22" s="202" t="s">
        <v>109</v>
      </c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9"/>
      <c r="AE22" s="77">
        <v>30</v>
      </c>
      <c r="AF22" s="53">
        <f t="shared" si="0"/>
        <v>0</v>
      </c>
      <c r="AG22" s="54">
        <v>-84.5</v>
      </c>
      <c r="AH22" s="18"/>
    </row>
    <row r="23" spans="2:34" ht="14.25" customHeight="1">
      <c r="B23" s="9"/>
      <c r="C23" s="7"/>
      <c r="D23" s="7"/>
      <c r="E23" s="202" t="s">
        <v>59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9"/>
      <c r="AE23" s="77">
        <v>31504</v>
      </c>
      <c r="AF23" s="53">
        <f t="shared" si="0"/>
        <v>0.1</v>
      </c>
      <c r="AG23" s="54">
        <v>69.4</v>
      </c>
      <c r="AH23" s="18"/>
    </row>
    <row r="24" spans="2:34" ht="14.25" customHeight="1"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9"/>
      <c r="AE24" s="77"/>
      <c r="AF24" s="53"/>
      <c r="AG24" s="51"/>
      <c r="AH24" s="18"/>
    </row>
    <row r="25" spans="2:34" ht="14.25" customHeight="1">
      <c r="B25" s="9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9"/>
      <c r="AE25" s="77"/>
      <c r="AF25" s="54"/>
      <c r="AG25" s="51"/>
      <c r="AH25" s="17"/>
    </row>
    <row r="26" spans="2:34" s="29" customFormat="1" ht="14.25" customHeight="1">
      <c r="B26" s="30"/>
      <c r="C26" s="181" t="s">
        <v>3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30"/>
      <c r="AE26" s="121">
        <v>29500</v>
      </c>
      <c r="AF26" s="55">
        <v>100</v>
      </c>
      <c r="AG26" s="166">
        <v>0</v>
      </c>
      <c r="AH26" s="27"/>
    </row>
    <row r="27" spans="2:34" ht="14.25" customHeight="1">
      <c r="B27" s="9"/>
      <c r="C27" s="7"/>
      <c r="D27" s="202" t="s">
        <v>49</v>
      </c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9"/>
      <c r="AE27" s="77">
        <v>29500</v>
      </c>
      <c r="AF27" s="54">
        <v>100</v>
      </c>
      <c r="AG27" s="166">
        <v>0</v>
      </c>
      <c r="AH27" s="18"/>
    </row>
    <row r="28" spans="2:34" ht="14.25" customHeight="1">
      <c r="B28" s="9"/>
      <c r="C28" s="7"/>
      <c r="D28" s="7"/>
      <c r="E28" s="202" t="s">
        <v>50</v>
      </c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9"/>
      <c r="AE28" s="77">
        <v>29500</v>
      </c>
      <c r="AF28" s="54">
        <v>100</v>
      </c>
      <c r="AG28" s="166">
        <v>0</v>
      </c>
      <c r="AH28" s="18"/>
    </row>
    <row r="29" spans="2:34" ht="14.25" customHeight="1">
      <c r="B29" s="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9"/>
      <c r="AE29" s="77"/>
      <c r="AF29" s="54"/>
      <c r="AG29" s="51"/>
      <c r="AH29" s="18"/>
    </row>
    <row r="30" spans="2:34" ht="14.25" customHeight="1">
      <c r="B30" s="9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9"/>
      <c r="AE30" s="77"/>
      <c r="AF30" s="54"/>
      <c r="AG30" s="51"/>
      <c r="AH30" s="17"/>
    </row>
    <row r="31" spans="2:34" s="29" customFormat="1" ht="14.25" customHeight="1">
      <c r="B31" s="30"/>
      <c r="C31" s="181" t="s">
        <v>121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30"/>
      <c r="AE31" s="121">
        <v>385076</v>
      </c>
      <c r="AF31" s="53">
        <f>ROUND(AE31/AE$31*100,1)</f>
        <v>100</v>
      </c>
      <c r="AG31" s="55">
        <v>4.4</v>
      </c>
      <c r="AH31" s="27"/>
    </row>
    <row r="32" spans="2:34" ht="14.25" customHeight="1">
      <c r="B32" s="9"/>
      <c r="C32" s="7"/>
      <c r="D32" s="202" t="s">
        <v>34</v>
      </c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9"/>
      <c r="AE32" s="77">
        <v>337260</v>
      </c>
      <c r="AF32" s="53">
        <f>ROUND(AE32/AE$31*100,1)</f>
        <v>87.6</v>
      </c>
      <c r="AG32" s="54">
        <v>4.7</v>
      </c>
      <c r="AH32" s="18"/>
    </row>
    <row r="33" spans="2:34" ht="14.25" customHeight="1">
      <c r="B33" s="9"/>
      <c r="C33" s="7"/>
      <c r="D33" s="7"/>
      <c r="E33" s="202" t="s">
        <v>35</v>
      </c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9"/>
      <c r="AE33" s="77">
        <v>337260</v>
      </c>
      <c r="AF33" s="53">
        <f aca="true" t="shared" si="1" ref="AF33:AF39">ROUND(AE33/AE$31*100,1)</f>
        <v>87.6</v>
      </c>
      <c r="AG33" s="54">
        <v>4.7</v>
      </c>
      <c r="AH33" s="18"/>
    </row>
    <row r="34" spans="2:34" ht="14.25" customHeight="1">
      <c r="B34" s="9"/>
      <c r="C34" s="7"/>
      <c r="D34" s="202" t="s">
        <v>49</v>
      </c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9"/>
      <c r="AE34" s="77">
        <v>47814</v>
      </c>
      <c r="AF34" s="53">
        <f t="shared" si="1"/>
        <v>12.4</v>
      </c>
      <c r="AG34" s="54">
        <v>2.6</v>
      </c>
      <c r="AH34" s="18"/>
    </row>
    <row r="35" spans="2:34" ht="14.25" customHeight="1">
      <c r="B35" s="9"/>
      <c r="C35" s="7"/>
      <c r="D35" s="7"/>
      <c r="E35" s="202" t="s">
        <v>50</v>
      </c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9"/>
      <c r="AE35" s="77">
        <v>47814</v>
      </c>
      <c r="AF35" s="53">
        <f t="shared" si="1"/>
        <v>12.4</v>
      </c>
      <c r="AG35" s="54">
        <v>2.6</v>
      </c>
      <c r="AH35" s="18"/>
    </row>
    <row r="36" spans="2:34" ht="14.25" customHeight="1">
      <c r="B36" s="9"/>
      <c r="C36" s="7"/>
      <c r="D36" s="202" t="s">
        <v>115</v>
      </c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9"/>
      <c r="AE36" s="77">
        <v>1</v>
      </c>
      <c r="AF36" s="53">
        <f t="shared" si="1"/>
        <v>0</v>
      </c>
      <c r="AG36" s="166">
        <v>0</v>
      </c>
      <c r="AH36" s="18"/>
    </row>
    <row r="37" spans="2:34" ht="14.25" customHeight="1">
      <c r="B37" s="9"/>
      <c r="C37" s="7"/>
      <c r="D37" s="7"/>
      <c r="E37" s="202" t="s">
        <v>122</v>
      </c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9"/>
      <c r="AE37" s="77">
        <v>1</v>
      </c>
      <c r="AF37" s="53">
        <f t="shared" si="1"/>
        <v>0</v>
      </c>
      <c r="AG37" s="166">
        <v>0</v>
      </c>
      <c r="AH37" s="18"/>
    </row>
    <row r="38" spans="2:34" ht="14.25" customHeight="1">
      <c r="B38" s="9"/>
      <c r="C38" s="7"/>
      <c r="D38" s="202" t="s">
        <v>53</v>
      </c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9"/>
      <c r="AE38" s="77">
        <v>1</v>
      </c>
      <c r="AF38" s="53">
        <f t="shared" si="1"/>
        <v>0</v>
      </c>
      <c r="AG38" s="166">
        <v>0</v>
      </c>
      <c r="AH38" s="18"/>
    </row>
    <row r="39" spans="2:34" ht="14.25" customHeight="1">
      <c r="B39" s="9"/>
      <c r="C39" s="7"/>
      <c r="D39" s="7"/>
      <c r="E39" s="202" t="s">
        <v>109</v>
      </c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9"/>
      <c r="AE39" s="77">
        <v>1</v>
      </c>
      <c r="AF39" s="53">
        <f t="shared" si="1"/>
        <v>0</v>
      </c>
      <c r="AG39" s="166">
        <v>0</v>
      </c>
      <c r="AH39" s="18"/>
    </row>
    <row r="40" spans="2:34" ht="14.25" customHeight="1">
      <c r="B40" s="9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9"/>
      <c r="AE40" s="77"/>
      <c r="AF40" s="53"/>
      <c r="AG40" s="51"/>
      <c r="AH40" s="18"/>
    </row>
    <row r="41" spans="2:34" ht="14.25" customHeight="1">
      <c r="B41" s="9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9"/>
      <c r="AE41" s="77"/>
      <c r="AF41" s="54"/>
      <c r="AG41" s="51"/>
      <c r="AH41" s="17"/>
    </row>
    <row r="42" spans="2:34" s="29" customFormat="1" ht="14.25" customHeight="1">
      <c r="B42" s="30"/>
      <c r="C42" s="181" t="s">
        <v>123</v>
      </c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30"/>
      <c r="AE42" s="121">
        <v>447766</v>
      </c>
      <c r="AF42" s="53">
        <f>ROUND(AE42/AE$42*100,1)</f>
        <v>100</v>
      </c>
      <c r="AG42" s="55">
        <v>-17.8</v>
      </c>
      <c r="AH42" s="27"/>
    </row>
    <row r="43" spans="2:34" ht="14.25" customHeight="1">
      <c r="B43" s="9"/>
      <c r="C43" s="7"/>
      <c r="D43" s="202" t="s">
        <v>124</v>
      </c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9"/>
      <c r="AE43" s="77">
        <v>447763</v>
      </c>
      <c r="AF43" s="53">
        <f>ROUND(AE43/AE$42*100,1)</f>
        <v>100</v>
      </c>
      <c r="AG43" s="54">
        <v>-17.8</v>
      </c>
      <c r="AH43" s="18"/>
    </row>
    <row r="44" spans="2:34" ht="14.25" customHeight="1">
      <c r="B44" s="9"/>
      <c r="C44" s="7"/>
      <c r="D44" s="7"/>
      <c r="E44" s="202" t="s">
        <v>125</v>
      </c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9"/>
      <c r="AE44" s="77">
        <v>447763</v>
      </c>
      <c r="AF44" s="53">
        <f aca="true" t="shared" si="2" ref="AF44:AF49">ROUND(AE44/AE$42*100,1)</f>
        <v>100</v>
      </c>
      <c r="AG44" s="54">
        <v>-17.8</v>
      </c>
      <c r="AH44" s="18"/>
    </row>
    <row r="45" spans="2:34" ht="14.25" customHeight="1">
      <c r="B45" s="9"/>
      <c r="C45" s="7"/>
      <c r="D45" s="202" t="s">
        <v>52</v>
      </c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9"/>
      <c r="AE45" s="77">
        <v>1</v>
      </c>
      <c r="AF45" s="53">
        <f t="shared" si="2"/>
        <v>0</v>
      </c>
      <c r="AG45" s="166">
        <v>0</v>
      </c>
      <c r="AH45" s="18"/>
    </row>
    <row r="46" spans="2:34" ht="14.25" customHeight="1">
      <c r="B46" s="9"/>
      <c r="C46" s="7"/>
      <c r="D46" s="7"/>
      <c r="E46" s="202" t="s">
        <v>52</v>
      </c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9"/>
      <c r="AE46" s="77">
        <v>1</v>
      </c>
      <c r="AF46" s="53">
        <f t="shared" si="2"/>
        <v>0</v>
      </c>
      <c r="AG46" s="166">
        <v>0</v>
      </c>
      <c r="AH46" s="18"/>
    </row>
    <row r="47" spans="2:34" ht="14.25" customHeight="1">
      <c r="B47" s="9"/>
      <c r="C47" s="7"/>
      <c r="D47" s="202" t="s">
        <v>53</v>
      </c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9"/>
      <c r="AE47" s="77">
        <v>2</v>
      </c>
      <c r="AF47" s="53">
        <f t="shared" si="2"/>
        <v>0</v>
      </c>
      <c r="AG47" s="166">
        <v>0</v>
      </c>
      <c r="AH47" s="18"/>
    </row>
    <row r="48" spans="2:34" ht="14.25" customHeight="1">
      <c r="B48" s="9"/>
      <c r="C48" s="7"/>
      <c r="D48" s="7"/>
      <c r="E48" s="202" t="s">
        <v>109</v>
      </c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9"/>
      <c r="AE48" s="77">
        <v>1</v>
      </c>
      <c r="AF48" s="53">
        <f t="shared" si="2"/>
        <v>0</v>
      </c>
      <c r="AG48" s="166">
        <v>0</v>
      </c>
      <c r="AH48" s="18"/>
    </row>
    <row r="49" spans="2:34" ht="14.25" customHeight="1">
      <c r="B49" s="9"/>
      <c r="C49" s="7"/>
      <c r="D49" s="7"/>
      <c r="E49" s="202" t="s">
        <v>59</v>
      </c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9"/>
      <c r="AE49" s="77">
        <v>1</v>
      </c>
      <c r="AF49" s="53">
        <f t="shared" si="2"/>
        <v>0</v>
      </c>
      <c r="AG49" s="166">
        <v>0</v>
      </c>
      <c r="AH49" s="18"/>
    </row>
    <row r="50" spans="2:34" ht="14.25" customHeight="1">
      <c r="B50" s="1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2"/>
      <c r="AE50" s="126"/>
      <c r="AF50" s="31"/>
      <c r="AG50" s="145"/>
      <c r="AH50" s="18"/>
    </row>
    <row r="51" spans="2:34" ht="10.5" customHeight="1">
      <c r="B51" s="21"/>
      <c r="C51" s="21"/>
      <c r="D51" s="21"/>
      <c r="E51" s="21"/>
      <c r="F51" s="2"/>
      <c r="G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</row>
    <row r="52" spans="2:34" ht="10.5" customHeight="1">
      <c r="B52" s="21"/>
      <c r="C52" s="21"/>
      <c r="D52" s="21"/>
      <c r="E52" s="21"/>
      <c r="F52" s="2"/>
      <c r="G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</row>
    <row r="53" spans="2:34" ht="10.5" customHeight="1">
      <c r="B53" s="21"/>
      <c r="C53" s="21"/>
      <c r="D53" s="21"/>
      <c r="E53" s="21"/>
      <c r="F53" s="2"/>
      <c r="G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</row>
    <row r="54" spans="2:34" ht="10.5" customHeight="1">
      <c r="B54" s="21"/>
      <c r="C54" s="21"/>
      <c r="D54" s="21"/>
      <c r="E54" s="21"/>
      <c r="F54" s="2"/>
      <c r="G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</row>
    <row r="55" spans="2:34" ht="10.5" customHeight="1">
      <c r="B55" s="21"/>
      <c r="C55" s="21"/>
      <c r="D55" s="21"/>
      <c r="E55" s="21"/>
      <c r="F55" s="2"/>
      <c r="G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</row>
    <row r="56" spans="2:34" ht="10.5" customHeight="1">
      <c r="B56" s="21"/>
      <c r="C56" s="21"/>
      <c r="D56" s="21"/>
      <c r="E56" s="21"/>
      <c r="F56" s="2"/>
      <c r="G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  <row r="57" spans="2:34" ht="10.5" customHeight="1">
      <c r="B57" s="21"/>
      <c r="C57" s="21"/>
      <c r="D57" s="21"/>
      <c r="E57" s="21"/>
      <c r="F57" s="2"/>
      <c r="G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</row>
    <row r="58" spans="2:34" ht="10.5" customHeight="1">
      <c r="B58" s="21"/>
      <c r="C58" s="21"/>
      <c r="D58" s="21"/>
      <c r="E58" s="21"/>
      <c r="F58" s="2"/>
      <c r="G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</row>
    <row r="59" spans="2:34" ht="10.5" customHeight="1">
      <c r="B59" s="21"/>
      <c r="C59" s="21"/>
      <c r="D59" s="21"/>
      <c r="E59" s="21"/>
      <c r="F59" s="2"/>
      <c r="G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</row>
    <row r="60" spans="2:34" ht="10.5" customHeight="1">
      <c r="B60" s="21"/>
      <c r="C60" s="21"/>
      <c r="D60" s="21"/>
      <c r="E60" s="21"/>
      <c r="F60" s="2"/>
      <c r="G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</row>
    <row r="61" spans="2:34" ht="10.5" customHeight="1">
      <c r="B61" s="21"/>
      <c r="C61" s="21"/>
      <c r="D61" s="21"/>
      <c r="E61" s="21"/>
      <c r="F61" s="2"/>
      <c r="G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</row>
    <row r="62" spans="2:34" ht="10.5" customHeight="1">
      <c r="B62" s="21"/>
      <c r="C62" s="21"/>
      <c r="D62" s="21"/>
      <c r="E62" s="21"/>
      <c r="F62" s="2"/>
      <c r="G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</row>
    <row r="63" spans="2:34" ht="10.5" customHeight="1">
      <c r="B63" s="21"/>
      <c r="C63" s="21"/>
      <c r="D63" s="21"/>
      <c r="E63" s="21"/>
      <c r="F63" s="2"/>
      <c r="G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</row>
    <row r="64" spans="2:34" ht="10.5" customHeight="1">
      <c r="B64" s="21"/>
      <c r="C64" s="21"/>
      <c r="D64" s="21"/>
      <c r="E64" s="21"/>
      <c r="F64" s="2"/>
      <c r="G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</row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</sheetData>
  <mergeCells count="38">
    <mergeCell ref="E39:AC39"/>
    <mergeCell ref="C42:AC42"/>
    <mergeCell ref="D43:AC43"/>
    <mergeCell ref="D45:AC45"/>
    <mergeCell ref="E44:AC44"/>
    <mergeCell ref="E35:AC35"/>
    <mergeCell ref="D36:AC36"/>
    <mergeCell ref="E37:AC37"/>
    <mergeCell ref="D38:AC38"/>
    <mergeCell ref="E46:AC46"/>
    <mergeCell ref="E48:AC48"/>
    <mergeCell ref="D47:AC47"/>
    <mergeCell ref="E49:AC49"/>
    <mergeCell ref="C9:AC9"/>
    <mergeCell ref="D12:AC12"/>
    <mergeCell ref="E13:AC13"/>
    <mergeCell ref="D14:AC14"/>
    <mergeCell ref="E11:AC11"/>
    <mergeCell ref="D10:AC10"/>
    <mergeCell ref="E17:AC17"/>
    <mergeCell ref="E23:AC23"/>
    <mergeCell ref="D20:AC20"/>
    <mergeCell ref="E21:AC21"/>
    <mergeCell ref="E22:AC22"/>
    <mergeCell ref="D32:AC32"/>
    <mergeCell ref="E33:AC33"/>
    <mergeCell ref="D34:AC34"/>
    <mergeCell ref="B3:AG3"/>
    <mergeCell ref="B5:AD6"/>
    <mergeCell ref="AE5:AG5"/>
    <mergeCell ref="E19:AC19"/>
    <mergeCell ref="D18:AC18"/>
    <mergeCell ref="E15:AC15"/>
    <mergeCell ref="D16:AC16"/>
    <mergeCell ref="E28:AC28"/>
    <mergeCell ref="D27:AC27"/>
    <mergeCell ref="C26:AC26"/>
    <mergeCell ref="C31:AC3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72"/>
  <sheetViews>
    <sheetView workbookViewId="0" topLeftCell="A52">
      <selection activeCell="W2" sqref="B2:AG3"/>
    </sheetView>
  </sheetViews>
  <sheetFormatPr defaultColWidth="9.00390625" defaultRowHeight="13.5"/>
  <cols>
    <col min="1" max="30" width="1.625" style="3" customWidth="1"/>
    <col min="31" max="33" width="17.375" style="3" customWidth="1"/>
    <col min="34" max="34" width="1.625" style="3" customWidth="1"/>
    <col min="35" max="16384" width="9.00390625" style="3" customWidth="1"/>
  </cols>
  <sheetData>
    <row r="1" spans="1:20" ht="10.5" customHeight="1">
      <c r="A1" s="157" t="s">
        <v>294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ht="10.5" customHeight="1"/>
    <row r="3" spans="2:34" s="1" customFormat="1" ht="18" customHeight="1">
      <c r="B3" s="213" t="s">
        <v>314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3"/>
    </row>
    <row r="4" spans="2:34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9"/>
    </row>
    <row r="5" spans="2:34" ht="18" customHeight="1">
      <c r="B5" s="194" t="s">
        <v>255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 t="s">
        <v>257</v>
      </c>
      <c r="AF5" s="212"/>
      <c r="AG5" s="179"/>
      <c r="AH5" s="9"/>
    </row>
    <row r="6" spans="2:34" ht="18" customHeight="1">
      <c r="B6" s="195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139" t="s">
        <v>13</v>
      </c>
      <c r="AF6" s="139" t="s">
        <v>14</v>
      </c>
      <c r="AG6" s="92" t="s">
        <v>15</v>
      </c>
      <c r="AH6" s="7"/>
    </row>
    <row r="7" spans="2:34" ht="11.25" customHeight="1"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/>
      <c r="AE7" s="83" t="s">
        <v>267</v>
      </c>
      <c r="AF7" s="16" t="s">
        <v>285</v>
      </c>
      <c r="AG7" s="16" t="s">
        <v>285</v>
      </c>
      <c r="AH7" s="8"/>
    </row>
    <row r="8" spans="2:34" ht="11.2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62"/>
      <c r="AF8" s="9"/>
      <c r="AG8" s="9"/>
      <c r="AH8" s="9"/>
    </row>
    <row r="9" spans="2:34" s="29" customFormat="1" ht="11.25" customHeight="1">
      <c r="B9" s="30"/>
      <c r="C9" s="181" t="s">
        <v>103</v>
      </c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30"/>
      <c r="AE9" s="140">
        <v>55529935</v>
      </c>
      <c r="AF9" s="53">
        <f>ROUND(AE9/AE$9*100,1)</f>
        <v>100</v>
      </c>
      <c r="AG9" s="57">
        <v>0.8</v>
      </c>
      <c r="AH9" s="32"/>
    </row>
    <row r="10" spans="2:34" ht="11.25" customHeight="1">
      <c r="B10" s="9"/>
      <c r="C10" s="7"/>
      <c r="D10" s="202" t="s">
        <v>62</v>
      </c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9"/>
      <c r="AE10" s="63">
        <v>933071</v>
      </c>
      <c r="AF10" s="53">
        <f aca="true" t="shared" si="0" ref="AF10:AF31">ROUND(AE10/AE$9*100,1)</f>
        <v>1.7</v>
      </c>
      <c r="AG10" s="52">
        <v>2.2</v>
      </c>
      <c r="AH10" s="19"/>
    </row>
    <row r="11" spans="2:34" ht="11.25" customHeight="1">
      <c r="B11" s="9"/>
      <c r="C11" s="7"/>
      <c r="D11" s="7"/>
      <c r="E11" s="202" t="s">
        <v>63</v>
      </c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9"/>
      <c r="AE11" s="63">
        <v>933071</v>
      </c>
      <c r="AF11" s="53">
        <f t="shared" si="0"/>
        <v>1.7</v>
      </c>
      <c r="AG11" s="52">
        <v>2.2</v>
      </c>
      <c r="AH11" s="19"/>
    </row>
    <row r="12" spans="2:34" ht="11.25" customHeight="1">
      <c r="B12" s="9"/>
      <c r="C12" s="7"/>
      <c r="D12" s="202" t="s">
        <v>126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9"/>
      <c r="AE12" s="63">
        <v>34937081</v>
      </c>
      <c r="AF12" s="53">
        <f t="shared" si="0"/>
        <v>62.9</v>
      </c>
      <c r="AG12" s="52">
        <v>0.9</v>
      </c>
      <c r="AH12" s="19"/>
    </row>
    <row r="13" spans="2:34" ht="11.25" customHeight="1">
      <c r="B13" s="9"/>
      <c r="C13" s="7"/>
      <c r="D13" s="7"/>
      <c r="E13" s="202" t="s">
        <v>127</v>
      </c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9"/>
      <c r="AE13" s="63">
        <v>31432728</v>
      </c>
      <c r="AF13" s="53">
        <f t="shared" si="0"/>
        <v>56.6</v>
      </c>
      <c r="AG13" s="52">
        <v>0.2</v>
      </c>
      <c r="AH13" s="9"/>
    </row>
    <row r="14" spans="2:34" ht="11.25" customHeight="1">
      <c r="B14" s="9"/>
      <c r="C14" s="7"/>
      <c r="D14" s="7"/>
      <c r="E14" s="202" t="s">
        <v>128</v>
      </c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9"/>
      <c r="AE14" s="63">
        <v>2774575</v>
      </c>
      <c r="AF14" s="53">
        <f t="shared" si="0"/>
        <v>5</v>
      </c>
      <c r="AG14" s="52">
        <v>8.5</v>
      </c>
      <c r="AH14" s="9"/>
    </row>
    <row r="15" spans="2:34" ht="11.25" customHeight="1">
      <c r="B15" s="9"/>
      <c r="C15" s="7"/>
      <c r="D15" s="7"/>
      <c r="E15" s="202" t="s">
        <v>129</v>
      </c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9"/>
      <c r="AE15" s="63">
        <v>700</v>
      </c>
      <c r="AF15" s="53">
        <f t="shared" si="0"/>
        <v>0</v>
      </c>
      <c r="AG15" s="52">
        <v>-12.5</v>
      </c>
      <c r="AH15" s="9"/>
    </row>
    <row r="16" spans="2:34" ht="11.25" customHeight="1">
      <c r="B16" s="9"/>
      <c r="C16" s="7"/>
      <c r="D16" s="7"/>
      <c r="E16" s="202" t="s">
        <v>130</v>
      </c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9"/>
      <c r="AE16" s="63">
        <v>489300</v>
      </c>
      <c r="AF16" s="53">
        <f t="shared" si="0"/>
        <v>0.9</v>
      </c>
      <c r="AG16" s="52">
        <v>3.6</v>
      </c>
      <c r="AH16" s="9"/>
    </row>
    <row r="17" spans="2:34" ht="11.25" customHeight="1">
      <c r="B17" s="9"/>
      <c r="C17" s="7"/>
      <c r="D17" s="7"/>
      <c r="E17" s="202" t="s">
        <v>131</v>
      </c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9"/>
      <c r="AE17" s="63">
        <v>195300</v>
      </c>
      <c r="AF17" s="53">
        <f t="shared" si="0"/>
        <v>0.4</v>
      </c>
      <c r="AG17" s="52">
        <v>8.1</v>
      </c>
      <c r="AH17" s="9"/>
    </row>
    <row r="18" spans="2:34" ht="11.25" customHeight="1">
      <c r="B18" s="9"/>
      <c r="C18" s="7"/>
      <c r="D18" s="7"/>
      <c r="E18" s="202" t="s">
        <v>132</v>
      </c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9"/>
      <c r="AE18" s="63">
        <v>44478</v>
      </c>
      <c r="AF18" s="53">
        <f t="shared" si="0"/>
        <v>0.1</v>
      </c>
      <c r="AG18" s="52">
        <v>14.7</v>
      </c>
      <c r="AH18" s="9"/>
    </row>
    <row r="19" spans="2:34" ht="11.25" customHeight="1">
      <c r="B19" s="9"/>
      <c r="C19" s="7"/>
      <c r="D19" s="202" t="s">
        <v>133</v>
      </c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9"/>
      <c r="AE19" s="63">
        <v>14364353</v>
      </c>
      <c r="AF19" s="53">
        <f t="shared" si="0"/>
        <v>25.9</v>
      </c>
      <c r="AG19" s="52">
        <v>-4.8</v>
      </c>
      <c r="AH19" s="9"/>
    </row>
    <row r="20" spans="2:34" ht="11.25" customHeight="1">
      <c r="B20" s="9"/>
      <c r="C20" s="7"/>
      <c r="D20" s="7"/>
      <c r="E20" s="202" t="s">
        <v>133</v>
      </c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9"/>
      <c r="AE20" s="63">
        <v>14364353</v>
      </c>
      <c r="AF20" s="53">
        <f t="shared" si="0"/>
        <v>25.9</v>
      </c>
      <c r="AG20" s="52">
        <v>-4.8</v>
      </c>
      <c r="AH20" s="9"/>
    </row>
    <row r="21" spans="2:34" ht="11.25" customHeight="1">
      <c r="B21" s="9"/>
      <c r="C21" s="7"/>
      <c r="D21" s="202" t="s">
        <v>134</v>
      </c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9"/>
      <c r="AE21" s="63">
        <v>3358932</v>
      </c>
      <c r="AF21" s="53">
        <f t="shared" si="0"/>
        <v>6</v>
      </c>
      <c r="AG21" s="52">
        <v>20.2</v>
      </c>
      <c r="AH21" s="9"/>
    </row>
    <row r="22" spans="2:34" ht="11.25" customHeight="1">
      <c r="B22" s="9"/>
      <c r="C22" s="7"/>
      <c r="D22" s="7"/>
      <c r="E22" s="202" t="s">
        <v>135</v>
      </c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9"/>
      <c r="AE22" s="63">
        <v>3358932</v>
      </c>
      <c r="AF22" s="53">
        <f t="shared" si="0"/>
        <v>6</v>
      </c>
      <c r="AG22" s="52">
        <v>20.2</v>
      </c>
      <c r="AH22" s="9"/>
    </row>
    <row r="23" spans="2:34" ht="11.25" customHeight="1">
      <c r="B23" s="9"/>
      <c r="C23" s="7"/>
      <c r="D23" s="202" t="s">
        <v>136</v>
      </c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9"/>
      <c r="AE23" s="63">
        <v>1269489</v>
      </c>
      <c r="AF23" s="53">
        <f t="shared" si="0"/>
        <v>2.3</v>
      </c>
      <c r="AG23" s="52">
        <v>26</v>
      </c>
      <c r="AH23" s="9"/>
    </row>
    <row r="24" spans="2:34" ht="11.25" customHeight="1">
      <c r="B24" s="9"/>
      <c r="C24" s="7"/>
      <c r="D24" s="7"/>
      <c r="E24" s="202" t="s">
        <v>137</v>
      </c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9"/>
      <c r="AE24" s="63">
        <v>1269489</v>
      </c>
      <c r="AF24" s="53">
        <f t="shared" si="0"/>
        <v>2.3</v>
      </c>
      <c r="AG24" s="52">
        <v>26</v>
      </c>
      <c r="AH24" s="19"/>
    </row>
    <row r="25" spans="2:34" ht="11.25" customHeight="1">
      <c r="B25" s="9"/>
      <c r="C25" s="7"/>
      <c r="D25" s="202" t="s">
        <v>138</v>
      </c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9"/>
      <c r="AE25" s="63">
        <v>13620</v>
      </c>
      <c r="AF25" s="53">
        <f t="shared" si="0"/>
        <v>0</v>
      </c>
      <c r="AG25" s="52">
        <v>-5</v>
      </c>
      <c r="AH25" s="19"/>
    </row>
    <row r="26" spans="2:34" ht="11.25" customHeight="1">
      <c r="B26" s="9"/>
      <c r="C26" s="7"/>
      <c r="D26" s="7"/>
      <c r="E26" s="202" t="s">
        <v>138</v>
      </c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9"/>
      <c r="AE26" s="63">
        <v>13620</v>
      </c>
      <c r="AF26" s="53">
        <f t="shared" si="0"/>
        <v>0</v>
      </c>
      <c r="AG26" s="52">
        <v>-5</v>
      </c>
      <c r="AH26" s="19"/>
    </row>
    <row r="27" spans="2:34" ht="11.25" customHeight="1">
      <c r="B27" s="9"/>
      <c r="C27" s="7"/>
      <c r="D27" s="202" t="s">
        <v>98</v>
      </c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9"/>
      <c r="AE27" s="63">
        <v>53389</v>
      </c>
      <c r="AF27" s="53">
        <f t="shared" si="0"/>
        <v>0.1</v>
      </c>
      <c r="AG27" s="52">
        <v>35.8</v>
      </c>
      <c r="AH27" s="19"/>
    </row>
    <row r="28" spans="2:34" ht="11.25" customHeight="1">
      <c r="B28" s="9"/>
      <c r="C28" s="7"/>
      <c r="D28" s="7"/>
      <c r="E28" s="202" t="s">
        <v>139</v>
      </c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9"/>
      <c r="AE28" s="63">
        <v>53388</v>
      </c>
      <c r="AF28" s="53">
        <f t="shared" si="0"/>
        <v>0.1</v>
      </c>
      <c r="AG28" s="52">
        <v>35.8</v>
      </c>
      <c r="AH28" s="19"/>
    </row>
    <row r="29" spans="2:34" ht="11.25" customHeight="1">
      <c r="B29" s="9"/>
      <c r="C29" s="7"/>
      <c r="D29" s="7"/>
      <c r="E29" s="202" t="s">
        <v>97</v>
      </c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9"/>
      <c r="AE29" s="63">
        <v>1</v>
      </c>
      <c r="AF29" s="53">
        <f t="shared" si="0"/>
        <v>0</v>
      </c>
      <c r="AG29" s="52">
        <v>0</v>
      </c>
      <c r="AH29" s="19"/>
    </row>
    <row r="30" spans="2:34" ht="11.25" customHeight="1">
      <c r="B30" s="9"/>
      <c r="C30" s="7"/>
      <c r="D30" s="202" t="s">
        <v>102</v>
      </c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9"/>
      <c r="AE30" s="63">
        <v>600000</v>
      </c>
      <c r="AF30" s="53">
        <f t="shared" si="0"/>
        <v>1.1</v>
      </c>
      <c r="AG30" s="52">
        <v>0</v>
      </c>
      <c r="AH30" s="19"/>
    </row>
    <row r="31" spans="2:34" ht="11.25" customHeight="1">
      <c r="B31" s="9"/>
      <c r="C31" s="7"/>
      <c r="D31" s="7"/>
      <c r="E31" s="202" t="s">
        <v>102</v>
      </c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9"/>
      <c r="AE31" s="63">
        <v>600000</v>
      </c>
      <c r="AF31" s="53">
        <f t="shared" si="0"/>
        <v>1.1</v>
      </c>
      <c r="AG31" s="52">
        <v>0</v>
      </c>
      <c r="AH31" s="19"/>
    </row>
    <row r="32" spans="2:34" ht="11.25" customHeight="1"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9"/>
      <c r="AE32" s="63"/>
      <c r="AF32" s="53"/>
      <c r="AG32" s="52"/>
      <c r="AH32" s="19"/>
    </row>
    <row r="33" spans="2:34" ht="11.25" customHeight="1">
      <c r="B33" s="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9"/>
      <c r="AE33" s="144"/>
      <c r="AF33" s="56"/>
      <c r="AG33" s="56"/>
      <c r="AH33" s="8"/>
    </row>
    <row r="34" spans="2:34" s="29" customFormat="1" ht="11.25" customHeight="1">
      <c r="B34" s="30"/>
      <c r="C34" s="181" t="s">
        <v>110</v>
      </c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30"/>
      <c r="AE34" s="140">
        <v>25502984</v>
      </c>
      <c r="AF34" s="53">
        <f>ROUND(AE34/AE$34*100,1)</f>
        <v>100</v>
      </c>
      <c r="AG34" s="57">
        <v>11.2</v>
      </c>
      <c r="AH34" s="32"/>
    </row>
    <row r="35" spans="2:34" ht="11.25" customHeight="1">
      <c r="B35" s="9"/>
      <c r="C35" s="7"/>
      <c r="D35" s="202" t="s">
        <v>126</v>
      </c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9"/>
      <c r="AE35" s="63">
        <v>25473644</v>
      </c>
      <c r="AF35" s="53">
        <f>ROUND(AE35/AE$34*100,1)</f>
        <v>99.9</v>
      </c>
      <c r="AG35" s="52">
        <v>11.4</v>
      </c>
      <c r="AH35" s="19"/>
    </row>
    <row r="36" spans="2:34" ht="11.25" customHeight="1">
      <c r="B36" s="9"/>
      <c r="C36" s="7"/>
      <c r="D36" s="7"/>
      <c r="E36" s="202" t="s">
        <v>126</v>
      </c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9"/>
      <c r="AE36" s="63">
        <v>25473644</v>
      </c>
      <c r="AF36" s="53">
        <f aca="true" t="shared" si="1" ref="AF36:AF43">ROUND(AE36/AE$34*100,1)</f>
        <v>99.9</v>
      </c>
      <c r="AG36" s="52">
        <v>11.4</v>
      </c>
      <c r="AH36" s="19"/>
    </row>
    <row r="37" spans="2:34" ht="11.25" customHeight="1">
      <c r="B37" s="9"/>
      <c r="C37" s="7"/>
      <c r="D37" s="202" t="s">
        <v>140</v>
      </c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9"/>
      <c r="AE37" s="63">
        <v>25210</v>
      </c>
      <c r="AF37" s="53">
        <f t="shared" si="1"/>
        <v>0.1</v>
      </c>
      <c r="AG37" s="52">
        <v>-1.2</v>
      </c>
      <c r="AH37" s="19"/>
    </row>
    <row r="38" spans="2:34" ht="11.25" customHeight="1">
      <c r="B38" s="9"/>
      <c r="C38" s="7"/>
      <c r="D38" s="7"/>
      <c r="E38" s="202" t="s">
        <v>140</v>
      </c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9"/>
      <c r="AE38" s="63">
        <v>25210</v>
      </c>
      <c r="AF38" s="53">
        <f t="shared" si="1"/>
        <v>0.1</v>
      </c>
      <c r="AG38" s="52">
        <v>-1.2</v>
      </c>
      <c r="AH38" s="19"/>
    </row>
    <row r="39" spans="2:34" ht="11.25" customHeight="1">
      <c r="B39" s="9"/>
      <c r="C39" s="7"/>
      <c r="D39" s="202" t="s">
        <v>141</v>
      </c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9"/>
      <c r="AE39" s="63">
        <v>384</v>
      </c>
      <c r="AF39" s="53">
        <f t="shared" si="1"/>
        <v>0</v>
      </c>
      <c r="AG39" s="52">
        <v>-99.1</v>
      </c>
      <c r="AH39" s="19"/>
    </row>
    <row r="40" spans="2:34" ht="11.25" customHeight="1">
      <c r="B40" s="9"/>
      <c r="C40" s="7"/>
      <c r="D40" s="7"/>
      <c r="E40" s="202" t="s">
        <v>141</v>
      </c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9"/>
      <c r="AE40" s="63">
        <v>384</v>
      </c>
      <c r="AF40" s="53">
        <f t="shared" si="1"/>
        <v>0</v>
      </c>
      <c r="AG40" s="52">
        <v>-99.1</v>
      </c>
      <c r="AH40" s="19"/>
    </row>
    <row r="41" spans="2:34" ht="11.25" customHeight="1">
      <c r="B41" s="9"/>
      <c r="C41" s="7"/>
      <c r="D41" s="202" t="s">
        <v>142</v>
      </c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9"/>
      <c r="AE41" s="63">
        <v>3746</v>
      </c>
      <c r="AF41" s="53">
        <f t="shared" si="1"/>
        <v>0</v>
      </c>
      <c r="AG41" s="52">
        <v>-45.7</v>
      </c>
      <c r="AH41" s="19"/>
    </row>
    <row r="42" spans="2:34" ht="11.25" customHeight="1">
      <c r="B42" s="9"/>
      <c r="C42" s="7"/>
      <c r="D42" s="7"/>
      <c r="E42" s="202" t="s">
        <v>143</v>
      </c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9"/>
      <c r="AE42" s="63">
        <v>3746</v>
      </c>
      <c r="AF42" s="53">
        <f t="shared" si="1"/>
        <v>0</v>
      </c>
      <c r="AG42" s="52">
        <v>-45.6</v>
      </c>
      <c r="AH42" s="19"/>
    </row>
    <row r="43" spans="2:34" ht="11.25" customHeight="1">
      <c r="B43" s="9"/>
      <c r="C43" s="7"/>
      <c r="D43" s="7"/>
      <c r="E43" s="202" t="s">
        <v>144</v>
      </c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9"/>
      <c r="AE43" s="63">
        <v>0</v>
      </c>
      <c r="AF43" s="53">
        <f t="shared" si="1"/>
        <v>0</v>
      </c>
      <c r="AG43" s="52">
        <v>-100</v>
      </c>
      <c r="AH43" s="19"/>
    </row>
    <row r="44" spans="2:34" ht="11.25" customHeight="1">
      <c r="B44" s="9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9"/>
      <c r="AE44" s="63"/>
      <c r="AF44" s="53"/>
      <c r="AG44" s="52"/>
      <c r="AH44" s="19"/>
    </row>
    <row r="45" spans="2:34" ht="11.25" customHeight="1">
      <c r="B45" s="9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9"/>
      <c r="AE45" s="63"/>
      <c r="AF45" s="52"/>
      <c r="AG45" s="52"/>
      <c r="AH45" s="19"/>
    </row>
    <row r="46" spans="2:34" s="29" customFormat="1" ht="11.25" customHeight="1">
      <c r="B46" s="30"/>
      <c r="C46" s="181" t="s">
        <v>118</v>
      </c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30"/>
      <c r="AE46" s="140">
        <v>46214126</v>
      </c>
      <c r="AF46" s="53">
        <f aca="true" t="shared" si="2" ref="AF46:AF51">ROUND(AE46/AE$46*100,1)</f>
        <v>100</v>
      </c>
      <c r="AG46" s="57">
        <v>-0.7</v>
      </c>
      <c r="AH46" s="32"/>
    </row>
    <row r="47" spans="2:34" ht="11.25" customHeight="1">
      <c r="B47" s="9"/>
      <c r="C47" s="7"/>
      <c r="D47" s="202" t="s">
        <v>145</v>
      </c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9"/>
      <c r="AE47" s="63">
        <v>46214091</v>
      </c>
      <c r="AF47" s="53">
        <f t="shared" si="2"/>
        <v>100</v>
      </c>
      <c r="AG47" s="52">
        <v>-0.7</v>
      </c>
      <c r="AH47" s="19"/>
    </row>
    <row r="48" spans="2:34" ht="11.25" customHeight="1">
      <c r="B48" s="9"/>
      <c r="C48" s="7"/>
      <c r="D48" s="7"/>
      <c r="E48" s="202" t="s">
        <v>145</v>
      </c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9"/>
      <c r="AE48" s="63">
        <v>46214091</v>
      </c>
      <c r="AF48" s="53">
        <f t="shared" si="2"/>
        <v>100</v>
      </c>
      <c r="AG48" s="52">
        <v>-0.7</v>
      </c>
      <c r="AH48" s="19"/>
    </row>
    <row r="49" spans="2:34" ht="11.25" customHeight="1">
      <c r="B49" s="9"/>
      <c r="C49" s="7"/>
      <c r="D49" s="202" t="s">
        <v>142</v>
      </c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9"/>
      <c r="AE49" s="63">
        <v>35</v>
      </c>
      <c r="AF49" s="53">
        <f t="shared" si="2"/>
        <v>0</v>
      </c>
      <c r="AG49" s="52">
        <v>-82.4</v>
      </c>
      <c r="AH49" s="19"/>
    </row>
    <row r="50" spans="2:34" ht="11.25" customHeight="1">
      <c r="B50" s="9"/>
      <c r="C50" s="7"/>
      <c r="D50" s="7"/>
      <c r="E50" s="202" t="s">
        <v>146</v>
      </c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9"/>
      <c r="AE50" s="63">
        <v>1</v>
      </c>
      <c r="AF50" s="53">
        <f t="shared" si="2"/>
        <v>0</v>
      </c>
      <c r="AG50" s="52">
        <v>0</v>
      </c>
      <c r="AH50" s="19"/>
    </row>
    <row r="51" spans="2:34" ht="11.25" customHeight="1">
      <c r="B51" s="9"/>
      <c r="C51" s="7"/>
      <c r="D51" s="7"/>
      <c r="E51" s="202" t="s">
        <v>147</v>
      </c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9"/>
      <c r="AE51" s="63">
        <v>34</v>
      </c>
      <c r="AF51" s="53">
        <f t="shared" si="2"/>
        <v>0</v>
      </c>
      <c r="AG51" s="52">
        <v>-82.8</v>
      </c>
      <c r="AH51" s="19"/>
    </row>
    <row r="52" spans="2:34" ht="11.25" customHeight="1">
      <c r="B52" s="9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9"/>
      <c r="AE52" s="63"/>
      <c r="AF52" s="53"/>
      <c r="AG52" s="52"/>
      <c r="AH52" s="19"/>
    </row>
    <row r="53" spans="2:34" ht="11.25" customHeight="1">
      <c r="B53" s="9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9"/>
      <c r="AE53" s="144"/>
      <c r="AF53" s="56"/>
      <c r="AG53" s="56"/>
      <c r="AH53" s="8"/>
    </row>
    <row r="54" spans="2:34" s="29" customFormat="1" ht="11.25" customHeight="1">
      <c r="B54" s="30"/>
      <c r="C54" s="181" t="s">
        <v>3</v>
      </c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30"/>
      <c r="AE54" s="140">
        <v>29500</v>
      </c>
      <c r="AF54" s="53">
        <f>ROUND(AE54/AE$54*100,1)</f>
        <v>100</v>
      </c>
      <c r="AG54" s="57">
        <v>0</v>
      </c>
      <c r="AH54" s="32"/>
    </row>
    <row r="55" spans="2:34" ht="11.25" customHeight="1">
      <c r="B55" s="9"/>
      <c r="C55" s="7"/>
      <c r="D55" s="202" t="s">
        <v>96</v>
      </c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9"/>
      <c r="AE55" s="63">
        <v>29500</v>
      </c>
      <c r="AF55" s="53">
        <f>ROUND(AE55/AE$54*100,1)</f>
        <v>100</v>
      </c>
      <c r="AG55" s="52">
        <v>0</v>
      </c>
      <c r="AH55" s="19"/>
    </row>
    <row r="56" spans="2:34" ht="11.25" customHeight="1">
      <c r="B56" s="9"/>
      <c r="C56" s="7"/>
      <c r="D56" s="7"/>
      <c r="E56" s="202" t="s">
        <v>97</v>
      </c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9"/>
      <c r="AE56" s="63">
        <v>29500</v>
      </c>
      <c r="AF56" s="53">
        <f>ROUND(AE56/AE$54*100,1)</f>
        <v>100</v>
      </c>
      <c r="AG56" s="52">
        <v>0</v>
      </c>
      <c r="AH56" s="19"/>
    </row>
    <row r="57" spans="2:34" ht="11.25" customHeight="1">
      <c r="B57" s="9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9"/>
      <c r="AE57" s="63"/>
      <c r="AF57" s="53"/>
      <c r="AG57" s="52"/>
      <c r="AH57" s="19"/>
    </row>
    <row r="58" spans="2:34" ht="11.25" customHeight="1">
      <c r="B58" s="9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9"/>
      <c r="AE58" s="144"/>
      <c r="AF58" s="56"/>
      <c r="AG58" s="56"/>
      <c r="AH58" s="33"/>
    </row>
    <row r="59" spans="2:34" s="29" customFormat="1" ht="11.25" customHeight="1">
      <c r="B59" s="30"/>
      <c r="C59" s="181" t="s">
        <v>121</v>
      </c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30"/>
      <c r="AE59" s="140">
        <v>385076</v>
      </c>
      <c r="AF59" s="53">
        <f aca="true" t="shared" si="3" ref="AF59:AF65">ROUND(AE59/AE$59*100,1)</f>
        <v>100</v>
      </c>
      <c r="AG59" s="57">
        <v>4.4</v>
      </c>
      <c r="AH59" s="32"/>
    </row>
    <row r="60" spans="2:34" ht="11.25" customHeight="1">
      <c r="B60" s="9"/>
      <c r="C60" s="7"/>
      <c r="D60" s="202" t="s">
        <v>148</v>
      </c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9"/>
      <c r="AE60" s="63">
        <v>188053</v>
      </c>
      <c r="AF60" s="53">
        <f t="shared" si="3"/>
        <v>48.8</v>
      </c>
      <c r="AG60" s="52">
        <v>-12.6</v>
      </c>
      <c r="AH60" s="19"/>
    </row>
    <row r="61" spans="2:34" ht="11.25" customHeight="1">
      <c r="B61" s="9"/>
      <c r="C61" s="7"/>
      <c r="D61" s="7"/>
      <c r="E61" s="202" t="s">
        <v>148</v>
      </c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9"/>
      <c r="AE61" s="63">
        <v>188053</v>
      </c>
      <c r="AF61" s="53">
        <f t="shared" si="3"/>
        <v>48.8</v>
      </c>
      <c r="AG61" s="52">
        <v>-12.6</v>
      </c>
      <c r="AH61" s="19"/>
    </row>
    <row r="62" spans="2:34" ht="11.25" customHeight="1">
      <c r="B62" s="9"/>
      <c r="C62" s="9"/>
      <c r="D62" s="202" t="s">
        <v>97</v>
      </c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9"/>
      <c r="AE62" s="63">
        <v>192023</v>
      </c>
      <c r="AF62" s="53">
        <f t="shared" si="3"/>
        <v>49.9</v>
      </c>
      <c r="AG62" s="52">
        <v>29.3</v>
      </c>
      <c r="AH62" s="19"/>
    </row>
    <row r="63" spans="2:34" ht="11.25" customHeight="1">
      <c r="B63" s="9"/>
      <c r="C63" s="7"/>
      <c r="D63" s="9"/>
      <c r="E63" s="202" t="s">
        <v>97</v>
      </c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9"/>
      <c r="AE63" s="63">
        <v>192023</v>
      </c>
      <c r="AF63" s="53">
        <f t="shared" si="3"/>
        <v>49.9</v>
      </c>
      <c r="AG63" s="52">
        <v>29.3</v>
      </c>
      <c r="AH63" s="19"/>
    </row>
    <row r="64" spans="2:34" ht="11.25" customHeight="1">
      <c r="B64" s="9"/>
      <c r="C64" s="7"/>
      <c r="D64" s="202" t="s">
        <v>149</v>
      </c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9"/>
      <c r="AE64" s="63">
        <v>5000</v>
      </c>
      <c r="AF64" s="53">
        <f t="shared" si="3"/>
        <v>1.3</v>
      </c>
      <c r="AG64" s="53">
        <v>0</v>
      </c>
      <c r="AH64" s="24"/>
    </row>
    <row r="65" spans="2:34" ht="11.25" customHeight="1">
      <c r="B65" s="9"/>
      <c r="C65" s="7"/>
      <c r="D65" s="9"/>
      <c r="E65" s="202" t="s">
        <v>150</v>
      </c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9"/>
      <c r="AE65" s="63">
        <v>5000</v>
      </c>
      <c r="AF65" s="53">
        <f t="shared" si="3"/>
        <v>1.3</v>
      </c>
      <c r="AG65" s="53">
        <v>0</v>
      </c>
      <c r="AH65" s="24"/>
    </row>
    <row r="66" spans="2:34" ht="11.25" customHeight="1">
      <c r="B66" s="9"/>
      <c r="C66" s="7"/>
      <c r="D66" s="9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9"/>
      <c r="AE66" s="63"/>
      <c r="AF66" s="53"/>
      <c r="AG66" s="53"/>
      <c r="AH66" s="24"/>
    </row>
    <row r="67" spans="2:34" ht="11.25" customHeight="1">
      <c r="B67" s="9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9"/>
      <c r="AE67" s="144"/>
      <c r="AF67" s="56"/>
      <c r="AG67" s="56"/>
      <c r="AH67" s="33"/>
    </row>
    <row r="68" spans="2:34" s="29" customFormat="1" ht="11.25" customHeight="1">
      <c r="B68" s="30"/>
      <c r="C68" s="181" t="s">
        <v>123</v>
      </c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30"/>
      <c r="AE68" s="140">
        <v>447766</v>
      </c>
      <c r="AF68" s="53">
        <f>ROUND(AE68/AE$68*100,1)</f>
        <v>100</v>
      </c>
      <c r="AG68" s="57">
        <v>-17.8</v>
      </c>
      <c r="AH68" s="32"/>
    </row>
    <row r="69" spans="2:34" ht="11.25" customHeight="1">
      <c r="B69" s="9"/>
      <c r="C69" s="7"/>
      <c r="D69" s="202" t="s">
        <v>151</v>
      </c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9"/>
      <c r="AE69" s="63">
        <v>447766</v>
      </c>
      <c r="AF69" s="53">
        <f>ROUND(AE69/AE$68*100,1)</f>
        <v>100</v>
      </c>
      <c r="AG69" s="52">
        <v>-17.8</v>
      </c>
      <c r="AH69" s="19"/>
    </row>
    <row r="70" spans="2:34" ht="11.25" customHeight="1">
      <c r="B70" s="9"/>
      <c r="C70" s="7"/>
      <c r="D70" s="7"/>
      <c r="E70" s="202" t="s">
        <v>125</v>
      </c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9"/>
      <c r="AE70" s="63">
        <v>447766</v>
      </c>
      <c r="AF70" s="53">
        <f>ROUND(AE70/AE$68*100,1)</f>
        <v>100</v>
      </c>
      <c r="AG70" s="52">
        <v>-17.8</v>
      </c>
      <c r="AH70" s="19"/>
    </row>
    <row r="71" spans="2:34" ht="11.25" customHeight="1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64"/>
      <c r="AF71" s="12"/>
      <c r="AG71" s="12"/>
      <c r="AH71" s="9"/>
    </row>
    <row r="72" spans="2:6" ht="12" customHeight="1">
      <c r="B72" s="221" t="s">
        <v>4</v>
      </c>
      <c r="C72" s="221"/>
      <c r="D72" s="221"/>
      <c r="E72" s="2" t="s">
        <v>229</v>
      </c>
      <c r="F72" s="3" t="s">
        <v>5</v>
      </c>
    </row>
    <row r="73" ht="12" customHeight="1"/>
    <row r="74" ht="12" customHeight="1"/>
    <row r="75" ht="12" customHeight="1"/>
    <row r="76" ht="12" customHeight="1"/>
    <row r="77" ht="12" customHeight="1"/>
    <row r="78" ht="10.5" customHeight="1"/>
    <row r="79" ht="10.5" customHeight="1"/>
    <row r="80" ht="10.5" customHeight="1"/>
    <row r="81" ht="10.5" customHeight="1"/>
  </sheetData>
  <mergeCells count="56">
    <mergeCell ref="B3:AG3"/>
    <mergeCell ref="D12:AC12"/>
    <mergeCell ref="E11:AC11"/>
    <mergeCell ref="D10:AC10"/>
    <mergeCell ref="C9:AC9"/>
    <mergeCell ref="B5:AD6"/>
    <mergeCell ref="AE5:AG5"/>
    <mergeCell ref="E16:AC16"/>
    <mergeCell ref="E15:AC15"/>
    <mergeCell ref="E14:AC14"/>
    <mergeCell ref="E13:AC13"/>
    <mergeCell ref="E20:AC20"/>
    <mergeCell ref="D19:AC19"/>
    <mergeCell ref="E18:AC18"/>
    <mergeCell ref="E17:AC17"/>
    <mergeCell ref="E24:AC24"/>
    <mergeCell ref="D23:AC23"/>
    <mergeCell ref="E22:AC22"/>
    <mergeCell ref="D21:AC21"/>
    <mergeCell ref="E28:AC28"/>
    <mergeCell ref="D27:AC27"/>
    <mergeCell ref="E26:AC26"/>
    <mergeCell ref="D25:AC25"/>
    <mergeCell ref="C34:AC34"/>
    <mergeCell ref="E31:AC31"/>
    <mergeCell ref="D30:AC30"/>
    <mergeCell ref="E29:AC29"/>
    <mergeCell ref="E38:AC38"/>
    <mergeCell ref="D37:AC37"/>
    <mergeCell ref="E36:AC36"/>
    <mergeCell ref="D35:AC35"/>
    <mergeCell ref="E42:AC42"/>
    <mergeCell ref="D41:AC41"/>
    <mergeCell ref="E40:AC40"/>
    <mergeCell ref="D39:AC39"/>
    <mergeCell ref="E48:AC48"/>
    <mergeCell ref="D47:AC47"/>
    <mergeCell ref="C46:AC46"/>
    <mergeCell ref="E43:AC43"/>
    <mergeCell ref="C54:AC54"/>
    <mergeCell ref="E51:AC51"/>
    <mergeCell ref="E50:AC50"/>
    <mergeCell ref="D49:AC49"/>
    <mergeCell ref="D60:AC60"/>
    <mergeCell ref="C59:AC59"/>
    <mergeCell ref="E56:AC56"/>
    <mergeCell ref="D55:AC55"/>
    <mergeCell ref="E61:AC61"/>
    <mergeCell ref="E70:AC70"/>
    <mergeCell ref="D69:AC69"/>
    <mergeCell ref="C68:AC68"/>
    <mergeCell ref="E65:AC65"/>
    <mergeCell ref="B72:D72"/>
    <mergeCell ref="D64:AC64"/>
    <mergeCell ref="E63:AC63"/>
    <mergeCell ref="D62:AC6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Y82"/>
  <sheetViews>
    <sheetView workbookViewId="0" topLeftCell="A52">
      <selection activeCell="L84" sqref="L84"/>
    </sheetView>
  </sheetViews>
  <sheetFormatPr defaultColWidth="9.00390625" defaultRowHeight="13.5"/>
  <cols>
    <col min="1" max="20" width="1.625" style="93" customWidth="1"/>
    <col min="21" max="24" width="16.625" style="93" customWidth="1"/>
    <col min="25" max="25" width="1.625" style="93" customWidth="1"/>
    <col min="26" max="16384" width="9.00390625" style="93" customWidth="1"/>
  </cols>
  <sheetData>
    <row r="1" spans="24:25" ht="10.5" customHeight="1">
      <c r="X1" s="119"/>
      <c r="Y1" s="156" t="s">
        <v>295</v>
      </c>
    </row>
    <row r="2" ht="10.5" customHeight="1"/>
    <row r="3" spans="2:25" s="97" customFormat="1" ht="18" customHeight="1">
      <c r="B3" s="190" t="s">
        <v>315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34"/>
    </row>
    <row r="4" spans="2:25" ht="12.75" customHeight="1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9"/>
    </row>
    <row r="5" spans="2:25" ht="18" customHeight="1">
      <c r="B5" s="191" t="s">
        <v>255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 t="s">
        <v>256</v>
      </c>
      <c r="V5" s="168"/>
      <c r="W5" s="168"/>
      <c r="X5" s="171"/>
      <c r="Y5" s="99"/>
    </row>
    <row r="6" spans="2:25" ht="18" customHeight="1">
      <c r="B6" s="16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95" t="s">
        <v>273</v>
      </c>
      <c r="V6" s="95" t="s">
        <v>152</v>
      </c>
      <c r="W6" s="95" t="s">
        <v>278</v>
      </c>
      <c r="X6" s="100" t="s">
        <v>279</v>
      </c>
      <c r="Y6" s="90"/>
    </row>
    <row r="7" spans="2:25" ht="10.5" customHeight="1">
      <c r="B7" s="99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9"/>
      <c r="U7" s="146" t="s">
        <v>288</v>
      </c>
      <c r="V7" s="147" t="s">
        <v>288</v>
      </c>
      <c r="W7" s="147" t="s">
        <v>288</v>
      </c>
      <c r="X7" s="101" t="s">
        <v>343</v>
      </c>
      <c r="Y7" s="102"/>
    </row>
    <row r="8" spans="2:25" ht="9" customHeight="1">
      <c r="B8" s="99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9"/>
      <c r="U8" s="103"/>
      <c r="V8" s="90"/>
      <c r="W8" s="90"/>
      <c r="X8" s="102"/>
      <c r="Y8" s="102"/>
    </row>
    <row r="9" spans="2:25" s="110" customFormat="1" ht="10.5" customHeight="1">
      <c r="B9" s="104"/>
      <c r="C9" s="172" t="s">
        <v>17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04"/>
      <c r="U9" s="121">
        <f>SUM(U11,U17,U21,U24,U27,U30,U33,U36,U39,U42,U46,U51,U56,U60,U63,U67,U70,U78)</f>
        <v>190080359000</v>
      </c>
      <c r="V9" s="122">
        <f>SUM(V11,V17,V21,V24,V27,V30,V33,V36,V39,V42,V46,V51,V56,V60,V63,V67,V70,V78)</f>
        <v>195484933479</v>
      </c>
      <c r="W9" s="122">
        <f>SUM(W11,W17,W21,W24,W27,W30,W33,W36,W39,W42,W46,W51,W56,W60,W63,W67,W70,W78)</f>
        <v>186584218705</v>
      </c>
      <c r="X9" s="123">
        <f>W9/U9*100</f>
        <v>98.16070407621652</v>
      </c>
      <c r="Y9" s="27"/>
    </row>
    <row r="10" spans="2:25" ht="9" customHeight="1">
      <c r="B10" s="99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9"/>
      <c r="U10" s="135"/>
      <c r="V10" s="136"/>
      <c r="W10" s="136"/>
      <c r="X10" s="116"/>
      <c r="Y10" s="99"/>
    </row>
    <row r="11" spans="2:25" ht="10.5" customHeight="1">
      <c r="B11" s="99"/>
      <c r="C11" s="173" t="s">
        <v>18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99"/>
      <c r="U11" s="77">
        <f>SUM(U12:U15)</f>
        <v>53284510000</v>
      </c>
      <c r="V11" s="44">
        <f>SUM(V12:V15)</f>
        <v>60668753608</v>
      </c>
      <c r="W11" s="44">
        <f>SUM(W12:W15)</f>
        <v>53278030191</v>
      </c>
      <c r="X11" s="124">
        <f>W11/U11*100</f>
        <v>99.98783922569618</v>
      </c>
      <c r="Y11" s="18"/>
    </row>
    <row r="12" spans="2:25" ht="10.5" customHeight="1">
      <c r="B12" s="99"/>
      <c r="C12" s="90"/>
      <c r="D12" s="173" t="s">
        <v>19</v>
      </c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99"/>
      <c r="U12" s="77">
        <v>49664141000</v>
      </c>
      <c r="V12" s="44">
        <v>56976953646</v>
      </c>
      <c r="W12" s="44">
        <v>49671132945</v>
      </c>
      <c r="X12" s="124">
        <f>W12/U12*100</f>
        <v>100.01407845753339</v>
      </c>
      <c r="Y12" s="18"/>
    </row>
    <row r="13" spans="2:25" ht="10.5" customHeight="1">
      <c r="B13" s="99"/>
      <c r="C13" s="90"/>
      <c r="D13" s="173" t="s">
        <v>20</v>
      </c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99"/>
      <c r="U13" s="77">
        <v>207472000</v>
      </c>
      <c r="V13" s="44">
        <v>287719848</v>
      </c>
      <c r="W13" s="44">
        <v>202831401</v>
      </c>
      <c r="X13" s="124">
        <f aca="true" t="shared" si="0" ref="X13:X76">W13/U13*100</f>
        <v>97.76326492249557</v>
      </c>
      <c r="Y13" s="18"/>
    </row>
    <row r="14" spans="2:25" ht="10.5" customHeight="1">
      <c r="B14" s="99"/>
      <c r="C14" s="90"/>
      <c r="D14" s="173" t="s">
        <v>21</v>
      </c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99"/>
      <c r="U14" s="77">
        <v>3382124000</v>
      </c>
      <c r="V14" s="44">
        <v>3372212014</v>
      </c>
      <c r="W14" s="44">
        <v>3372197745</v>
      </c>
      <c r="X14" s="124">
        <f t="shared" si="0"/>
        <v>99.70650824747999</v>
      </c>
      <c r="Y14" s="18"/>
    </row>
    <row r="15" spans="2:25" ht="9" customHeight="1">
      <c r="B15" s="99"/>
      <c r="C15" s="90"/>
      <c r="D15" s="173" t="s">
        <v>335</v>
      </c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99"/>
      <c r="U15" s="77">
        <v>30773000</v>
      </c>
      <c r="V15" s="44">
        <v>31868100</v>
      </c>
      <c r="W15" s="44">
        <v>31868100</v>
      </c>
      <c r="X15" s="124">
        <f>W15/U15*100</f>
        <v>103.55863906671432</v>
      </c>
      <c r="Y15" s="18"/>
    </row>
    <row r="16" spans="2:25" ht="10.5" customHeight="1">
      <c r="B16" s="9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9"/>
      <c r="U16" s="77"/>
      <c r="V16" s="44"/>
      <c r="W16" s="44"/>
      <c r="X16" s="51"/>
      <c r="Y16" s="18"/>
    </row>
    <row r="17" spans="2:25" ht="10.5" customHeight="1">
      <c r="B17" s="99"/>
      <c r="C17" s="173" t="s">
        <v>22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99"/>
      <c r="U17" s="77">
        <f>SUM(U18:U19)</f>
        <v>1192000000</v>
      </c>
      <c r="V17" s="44">
        <f>SUM(V18:V19)</f>
        <v>1241160000</v>
      </c>
      <c r="W17" s="44">
        <f>SUM(W18:W19)</f>
        <v>1241160000</v>
      </c>
      <c r="X17" s="124">
        <f t="shared" si="0"/>
        <v>104.12416107382549</v>
      </c>
      <c r="Y17" s="18"/>
    </row>
    <row r="18" spans="2:25" ht="10.5" customHeight="1">
      <c r="B18" s="99"/>
      <c r="C18" s="90"/>
      <c r="D18" s="173" t="s">
        <v>23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99"/>
      <c r="U18" s="77">
        <v>867000000</v>
      </c>
      <c r="V18" s="44">
        <v>924001000</v>
      </c>
      <c r="W18" s="44">
        <v>924001000</v>
      </c>
      <c r="X18" s="124">
        <f t="shared" si="0"/>
        <v>106.57450980392156</v>
      </c>
      <c r="Y18" s="18"/>
    </row>
    <row r="19" spans="2:25" ht="9" customHeight="1">
      <c r="B19" s="99"/>
      <c r="C19" s="90"/>
      <c r="D19" s="173" t="s">
        <v>24</v>
      </c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99"/>
      <c r="U19" s="77">
        <v>325000000</v>
      </c>
      <c r="V19" s="44">
        <v>317159000</v>
      </c>
      <c r="W19" s="44">
        <v>317159000</v>
      </c>
      <c r="X19" s="124">
        <f t="shared" si="0"/>
        <v>97.58738461538462</v>
      </c>
      <c r="Y19" s="18"/>
    </row>
    <row r="20" spans="2:25" ht="10.5" customHeight="1">
      <c r="B20" s="9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9"/>
      <c r="U20" s="77"/>
      <c r="V20" s="44"/>
      <c r="W20" s="44"/>
      <c r="X20" s="51"/>
      <c r="Y20" s="18"/>
    </row>
    <row r="21" spans="2:25" ht="10.5" customHeight="1">
      <c r="B21" s="99"/>
      <c r="C21" s="173" t="s">
        <v>25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99"/>
      <c r="U21" s="77">
        <v>1524000000</v>
      </c>
      <c r="V21" s="44">
        <v>1215916000</v>
      </c>
      <c r="W21" s="44">
        <v>1215916000</v>
      </c>
      <c r="X21" s="124">
        <f t="shared" si="0"/>
        <v>79.78451443569554</v>
      </c>
      <c r="Y21" s="18"/>
    </row>
    <row r="22" spans="2:25" ht="9" customHeight="1">
      <c r="B22" s="99"/>
      <c r="C22" s="90"/>
      <c r="D22" s="173" t="s">
        <v>25</v>
      </c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99"/>
      <c r="U22" s="77">
        <v>1524000000</v>
      </c>
      <c r="V22" s="44">
        <v>1215916000</v>
      </c>
      <c r="W22" s="44">
        <v>1215916000</v>
      </c>
      <c r="X22" s="124">
        <f t="shared" si="0"/>
        <v>79.78451443569554</v>
      </c>
      <c r="Y22" s="18"/>
    </row>
    <row r="23" spans="2:25" ht="10.5" customHeight="1">
      <c r="B23" s="99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9"/>
      <c r="U23" s="77"/>
      <c r="V23" s="44"/>
      <c r="W23" s="44"/>
      <c r="X23" s="51"/>
      <c r="Y23" s="18"/>
    </row>
    <row r="24" spans="2:25" ht="10.5" customHeight="1">
      <c r="B24" s="99"/>
      <c r="C24" s="173" t="s">
        <v>26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99"/>
      <c r="U24" s="77">
        <v>5880000000</v>
      </c>
      <c r="V24" s="44">
        <v>6118711000</v>
      </c>
      <c r="W24" s="44">
        <v>6118711000</v>
      </c>
      <c r="X24" s="124">
        <f t="shared" si="0"/>
        <v>104.05971088435375</v>
      </c>
      <c r="Y24" s="18"/>
    </row>
    <row r="25" spans="2:25" ht="9" customHeight="1">
      <c r="B25" s="99"/>
      <c r="C25" s="90"/>
      <c r="D25" s="173" t="s">
        <v>26</v>
      </c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99"/>
      <c r="U25" s="77">
        <v>5880000000</v>
      </c>
      <c r="V25" s="44">
        <v>6118711000</v>
      </c>
      <c r="W25" s="44">
        <v>6118711000</v>
      </c>
      <c r="X25" s="124">
        <f t="shared" si="0"/>
        <v>104.05971088435375</v>
      </c>
      <c r="Y25" s="18"/>
    </row>
    <row r="26" spans="2:25" ht="10.5" customHeight="1">
      <c r="B26" s="99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9"/>
      <c r="U26" s="77"/>
      <c r="V26" s="44"/>
      <c r="W26" s="44"/>
      <c r="X26" s="120"/>
      <c r="Y26" s="18"/>
    </row>
    <row r="27" spans="2:25" ht="10.5" customHeight="1">
      <c r="B27" s="99"/>
      <c r="C27" s="173" t="s">
        <v>27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99"/>
      <c r="U27" s="77">
        <v>1229000000</v>
      </c>
      <c r="V27" s="44">
        <v>1516238000</v>
      </c>
      <c r="W27" s="44">
        <v>1516238000</v>
      </c>
      <c r="X27" s="124">
        <f t="shared" si="0"/>
        <v>123.37168429617576</v>
      </c>
      <c r="Y27" s="18"/>
    </row>
    <row r="28" spans="2:25" ht="9" customHeight="1">
      <c r="B28" s="99"/>
      <c r="C28" s="90"/>
      <c r="D28" s="173" t="s">
        <v>27</v>
      </c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99"/>
      <c r="U28" s="77">
        <v>1229000000</v>
      </c>
      <c r="V28" s="44">
        <v>1516238000</v>
      </c>
      <c r="W28" s="44">
        <v>1516238000</v>
      </c>
      <c r="X28" s="124">
        <f t="shared" si="0"/>
        <v>123.37168429617576</v>
      </c>
      <c r="Y28" s="18"/>
    </row>
    <row r="29" spans="2:25" ht="10.5" customHeight="1">
      <c r="B29" s="99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9"/>
      <c r="U29" s="77"/>
      <c r="V29" s="44"/>
      <c r="W29" s="44"/>
      <c r="X29" s="51"/>
      <c r="Y29" s="18"/>
    </row>
    <row r="30" spans="2:25" ht="10.5" customHeight="1">
      <c r="B30" s="99"/>
      <c r="C30" s="173" t="s">
        <v>28</v>
      </c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99"/>
      <c r="U30" s="77">
        <v>4799103000</v>
      </c>
      <c r="V30" s="44">
        <v>4799103000</v>
      </c>
      <c r="W30" s="44">
        <v>4799103000</v>
      </c>
      <c r="X30" s="124">
        <f t="shared" si="0"/>
        <v>100</v>
      </c>
      <c r="Y30" s="18"/>
    </row>
    <row r="31" spans="2:25" ht="9" customHeight="1">
      <c r="B31" s="99"/>
      <c r="C31" s="90"/>
      <c r="D31" s="173" t="s">
        <v>28</v>
      </c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99"/>
      <c r="U31" s="77">
        <v>4799103000</v>
      </c>
      <c r="V31" s="44">
        <v>4799103000</v>
      </c>
      <c r="W31" s="44">
        <v>4799103000</v>
      </c>
      <c r="X31" s="124">
        <f t="shared" si="0"/>
        <v>100</v>
      </c>
      <c r="Y31" s="18"/>
    </row>
    <row r="32" spans="2:25" ht="10.5" customHeight="1">
      <c r="B32" s="9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9"/>
      <c r="U32" s="77"/>
      <c r="V32" s="44"/>
      <c r="W32" s="44"/>
      <c r="X32" s="51"/>
      <c r="Y32" s="18"/>
    </row>
    <row r="33" spans="2:25" ht="10.5" customHeight="1">
      <c r="B33" s="99"/>
      <c r="C33" s="173" t="s">
        <v>29</v>
      </c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99"/>
      <c r="U33" s="77">
        <v>63061310000</v>
      </c>
      <c r="V33" s="44">
        <v>63624924000</v>
      </c>
      <c r="W33" s="44">
        <v>63624924000</v>
      </c>
      <c r="X33" s="124">
        <f t="shared" si="0"/>
        <v>100.89375561655791</v>
      </c>
      <c r="Y33" s="18"/>
    </row>
    <row r="34" spans="2:25" ht="9" customHeight="1">
      <c r="B34" s="99"/>
      <c r="C34" s="90"/>
      <c r="D34" s="173" t="s">
        <v>30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99"/>
      <c r="U34" s="77">
        <v>63061310000</v>
      </c>
      <c r="V34" s="44">
        <v>63624924000</v>
      </c>
      <c r="W34" s="44">
        <v>63624924000</v>
      </c>
      <c r="X34" s="124">
        <f t="shared" si="0"/>
        <v>100.89375561655791</v>
      </c>
      <c r="Y34" s="18"/>
    </row>
    <row r="35" spans="2:25" ht="10.5" customHeight="1">
      <c r="B35" s="9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9"/>
      <c r="U35" s="77"/>
      <c r="V35" s="44"/>
      <c r="W35" s="44"/>
      <c r="X35" s="51"/>
      <c r="Y35" s="18"/>
    </row>
    <row r="36" spans="2:25" ht="10.5" customHeight="1">
      <c r="B36" s="99"/>
      <c r="C36" s="173" t="s">
        <v>31</v>
      </c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99"/>
      <c r="U36" s="77">
        <v>111000000</v>
      </c>
      <c r="V36" s="44">
        <v>125294000</v>
      </c>
      <c r="W36" s="44">
        <v>125294000</v>
      </c>
      <c r="X36" s="124">
        <f t="shared" si="0"/>
        <v>112.87747747747747</v>
      </c>
      <c r="Y36" s="18"/>
    </row>
    <row r="37" spans="2:25" ht="9" customHeight="1">
      <c r="B37" s="99"/>
      <c r="C37" s="90"/>
      <c r="D37" s="173" t="s">
        <v>31</v>
      </c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99"/>
      <c r="U37" s="77">
        <v>111000000</v>
      </c>
      <c r="V37" s="44">
        <v>125294000</v>
      </c>
      <c r="W37" s="44">
        <v>125294000</v>
      </c>
      <c r="X37" s="124">
        <f t="shared" si="0"/>
        <v>112.87747747747747</v>
      </c>
      <c r="Y37" s="18"/>
    </row>
    <row r="38" spans="2:25" ht="10.5" customHeight="1">
      <c r="B38" s="99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9"/>
      <c r="U38" s="77"/>
      <c r="V38" s="44"/>
      <c r="W38" s="44"/>
      <c r="X38" s="51"/>
      <c r="Y38" s="18"/>
    </row>
    <row r="39" spans="2:25" ht="10.5" customHeight="1">
      <c r="B39" s="99"/>
      <c r="C39" s="173" t="s">
        <v>32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99"/>
      <c r="U39" s="77">
        <v>1517947000</v>
      </c>
      <c r="V39" s="44">
        <v>1752276316</v>
      </c>
      <c r="W39" s="44">
        <v>1506062313</v>
      </c>
      <c r="X39" s="124">
        <f t="shared" si="0"/>
        <v>99.21705520680234</v>
      </c>
      <c r="Y39" s="18"/>
    </row>
    <row r="40" spans="2:25" ht="9" customHeight="1">
      <c r="B40" s="99"/>
      <c r="C40" s="90"/>
      <c r="D40" s="173" t="s">
        <v>33</v>
      </c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99"/>
      <c r="U40" s="77">
        <v>1517947000</v>
      </c>
      <c r="V40" s="44">
        <v>1752276316</v>
      </c>
      <c r="W40" s="44">
        <v>1506062313</v>
      </c>
      <c r="X40" s="124">
        <f t="shared" si="0"/>
        <v>99.21705520680234</v>
      </c>
      <c r="Y40" s="18"/>
    </row>
    <row r="41" spans="2:25" ht="10.5" customHeight="1">
      <c r="B41" s="99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9"/>
      <c r="U41" s="77"/>
      <c r="V41" s="44"/>
      <c r="W41" s="44"/>
      <c r="X41" s="51"/>
      <c r="Y41" s="18"/>
    </row>
    <row r="42" spans="2:25" ht="10.5" customHeight="1">
      <c r="B42" s="99"/>
      <c r="C42" s="173" t="s">
        <v>34</v>
      </c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99"/>
      <c r="U42" s="77">
        <f>SUM(U43:U44)</f>
        <v>3171734000</v>
      </c>
      <c r="V42" s="44">
        <f>SUM(V43:V44)</f>
        <v>3212831073</v>
      </c>
      <c r="W42" s="44">
        <f>SUM(W43:W44)</f>
        <v>3164203014</v>
      </c>
      <c r="X42" s="124">
        <f t="shared" si="0"/>
        <v>99.76255934450997</v>
      </c>
      <c r="Y42" s="18"/>
    </row>
    <row r="43" spans="2:25" ht="10.5" customHeight="1">
      <c r="B43" s="99"/>
      <c r="C43" s="90"/>
      <c r="D43" s="173" t="s">
        <v>35</v>
      </c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99"/>
      <c r="U43" s="77">
        <v>2176268000</v>
      </c>
      <c r="V43" s="44">
        <v>2218279440</v>
      </c>
      <c r="W43" s="44">
        <v>2171381790</v>
      </c>
      <c r="X43" s="124">
        <f t="shared" si="0"/>
        <v>99.77547756066808</v>
      </c>
      <c r="Y43" s="18"/>
    </row>
    <row r="44" spans="2:25" ht="9" customHeight="1">
      <c r="B44" s="99"/>
      <c r="C44" s="90"/>
      <c r="D44" s="173" t="s">
        <v>36</v>
      </c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99"/>
      <c r="U44" s="77">
        <v>995466000</v>
      </c>
      <c r="V44" s="44">
        <v>994551633</v>
      </c>
      <c r="W44" s="44">
        <v>992821224</v>
      </c>
      <c r="X44" s="124">
        <f t="shared" si="0"/>
        <v>99.7343177968911</v>
      </c>
      <c r="Y44" s="18"/>
    </row>
    <row r="45" spans="2:25" ht="10.5" customHeight="1">
      <c r="B45" s="99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9"/>
      <c r="U45" s="77"/>
      <c r="V45" s="44"/>
      <c r="W45" s="44"/>
      <c r="X45" s="51"/>
      <c r="Y45" s="18"/>
    </row>
    <row r="46" spans="2:25" ht="10.5" customHeight="1">
      <c r="B46" s="99"/>
      <c r="C46" s="173" t="s">
        <v>37</v>
      </c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99"/>
      <c r="U46" s="77">
        <f>SUM(U47:U49)</f>
        <v>26203872000</v>
      </c>
      <c r="V46" s="44">
        <f>SUM(V47:V49)</f>
        <v>24877691894</v>
      </c>
      <c r="W46" s="44">
        <f>SUM(W47:W49)</f>
        <v>24877691894</v>
      </c>
      <c r="X46" s="124">
        <f t="shared" si="0"/>
        <v>94.93899181769778</v>
      </c>
      <c r="Y46" s="18"/>
    </row>
    <row r="47" spans="2:25" ht="10.5" customHeight="1">
      <c r="B47" s="99"/>
      <c r="C47" s="90"/>
      <c r="D47" s="173" t="s">
        <v>38</v>
      </c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99"/>
      <c r="U47" s="77">
        <v>23192141000</v>
      </c>
      <c r="V47" s="44">
        <v>22017197931</v>
      </c>
      <c r="W47" s="44">
        <v>22017197931</v>
      </c>
      <c r="X47" s="124">
        <f t="shared" si="0"/>
        <v>94.93387406966869</v>
      </c>
      <c r="Y47" s="18"/>
    </row>
    <row r="48" spans="2:25" ht="10.5" customHeight="1">
      <c r="B48" s="99"/>
      <c r="C48" s="90"/>
      <c r="D48" s="173" t="s">
        <v>39</v>
      </c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99"/>
      <c r="U48" s="77">
        <v>2983167000</v>
      </c>
      <c r="V48" s="44">
        <v>2832021841</v>
      </c>
      <c r="W48" s="44">
        <v>2832021841</v>
      </c>
      <c r="X48" s="124">
        <f t="shared" si="0"/>
        <v>94.93339933701331</v>
      </c>
      <c r="Y48" s="18"/>
    </row>
    <row r="49" spans="2:25" ht="9" customHeight="1">
      <c r="B49" s="99"/>
      <c r="C49" s="90"/>
      <c r="D49" s="173" t="s">
        <v>40</v>
      </c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99"/>
      <c r="U49" s="77">
        <v>28564000</v>
      </c>
      <c r="V49" s="44">
        <v>28472122</v>
      </c>
      <c r="W49" s="44">
        <v>28472122</v>
      </c>
      <c r="X49" s="124">
        <f t="shared" si="0"/>
        <v>99.678343369276</v>
      </c>
      <c r="Y49" s="17"/>
    </row>
    <row r="50" spans="2:25" ht="10.5" customHeight="1">
      <c r="B50" s="99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9"/>
      <c r="U50" s="77"/>
      <c r="V50" s="44"/>
      <c r="W50" s="44"/>
      <c r="X50" s="51"/>
      <c r="Y50" s="18"/>
    </row>
    <row r="51" spans="2:25" ht="10.5" customHeight="1">
      <c r="B51" s="99"/>
      <c r="C51" s="173" t="s">
        <v>41</v>
      </c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99"/>
      <c r="U51" s="77">
        <f>SUM(U52:U54)</f>
        <v>9305483000</v>
      </c>
      <c r="V51" s="44">
        <f>SUM(V52:V54)</f>
        <v>9125211794</v>
      </c>
      <c r="W51" s="44">
        <f>SUM(W52:W54)</f>
        <v>9125211794</v>
      </c>
      <c r="X51" s="124">
        <f t="shared" si="0"/>
        <v>98.06274208442485</v>
      </c>
      <c r="Y51" s="18"/>
    </row>
    <row r="52" spans="2:25" ht="10.5" customHeight="1">
      <c r="B52" s="99"/>
      <c r="C52" s="90"/>
      <c r="D52" s="173" t="s">
        <v>42</v>
      </c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99"/>
      <c r="U52" s="77">
        <v>2492981000</v>
      </c>
      <c r="V52" s="44">
        <v>2386028361</v>
      </c>
      <c r="W52" s="44">
        <v>2386028361</v>
      </c>
      <c r="X52" s="124">
        <f t="shared" si="0"/>
        <v>95.70984941321254</v>
      </c>
      <c r="Y52" s="18"/>
    </row>
    <row r="53" spans="2:25" ht="10.5" customHeight="1">
      <c r="B53" s="99"/>
      <c r="C53" s="90"/>
      <c r="D53" s="173" t="s">
        <v>43</v>
      </c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99"/>
      <c r="U53" s="77">
        <v>4496444000</v>
      </c>
      <c r="V53" s="44">
        <v>4488137820</v>
      </c>
      <c r="W53" s="44">
        <v>4488137820</v>
      </c>
      <c r="X53" s="124">
        <f t="shared" si="0"/>
        <v>99.81527224624614</v>
      </c>
      <c r="Y53" s="18"/>
    </row>
    <row r="54" spans="2:25" ht="9" customHeight="1">
      <c r="B54" s="99"/>
      <c r="C54" s="90"/>
      <c r="D54" s="173" t="s">
        <v>44</v>
      </c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99"/>
      <c r="U54" s="77">
        <v>2316058000</v>
      </c>
      <c r="V54" s="44">
        <v>2251045613</v>
      </c>
      <c r="W54" s="44">
        <v>2251045613</v>
      </c>
      <c r="X54" s="124">
        <f t="shared" si="0"/>
        <v>97.19297241260797</v>
      </c>
      <c r="Y54" s="18"/>
    </row>
    <row r="55" spans="2:25" ht="10.5" customHeight="1">
      <c r="B55" s="99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9"/>
      <c r="U55" s="77"/>
      <c r="V55" s="44"/>
      <c r="W55" s="44"/>
      <c r="X55" s="51"/>
      <c r="Y55" s="18"/>
    </row>
    <row r="56" spans="2:25" ht="10.5" customHeight="1">
      <c r="B56" s="99"/>
      <c r="C56" s="173" t="s">
        <v>45</v>
      </c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99"/>
      <c r="U56" s="77">
        <f>SUM(U57:U58)</f>
        <v>685260000</v>
      </c>
      <c r="V56" s="44">
        <f>SUM(V57:V58)</f>
        <v>440224563</v>
      </c>
      <c r="W56" s="44">
        <f>SUM(W57:W58)</f>
        <v>440224563</v>
      </c>
      <c r="X56" s="124">
        <f t="shared" si="0"/>
        <v>64.24197574643202</v>
      </c>
      <c r="Y56" s="18"/>
    </row>
    <row r="57" spans="2:25" ht="10.5" customHeight="1">
      <c r="B57" s="99"/>
      <c r="C57" s="90"/>
      <c r="D57" s="173" t="s">
        <v>46</v>
      </c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99"/>
      <c r="U57" s="77">
        <v>115694000</v>
      </c>
      <c r="V57" s="44">
        <v>113670757</v>
      </c>
      <c r="W57" s="44">
        <v>113670757</v>
      </c>
      <c r="X57" s="124">
        <f t="shared" si="0"/>
        <v>98.25121181738034</v>
      </c>
      <c r="Y57" s="18"/>
    </row>
    <row r="58" spans="2:25" ht="9" customHeight="1">
      <c r="B58" s="99"/>
      <c r="C58" s="90"/>
      <c r="D58" s="173" t="s">
        <v>47</v>
      </c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99"/>
      <c r="U58" s="77">
        <v>569566000</v>
      </c>
      <c r="V58" s="44">
        <v>326553806</v>
      </c>
      <c r="W58" s="44">
        <v>326553806</v>
      </c>
      <c r="X58" s="124">
        <f t="shared" si="0"/>
        <v>57.33379555661679</v>
      </c>
      <c r="Y58" s="18"/>
    </row>
    <row r="59" spans="2:25" ht="10.5" customHeight="1">
      <c r="B59" s="99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9"/>
      <c r="U59" s="77"/>
      <c r="V59" s="44"/>
      <c r="W59" s="44"/>
      <c r="X59" s="51"/>
      <c r="Y59" s="18"/>
    </row>
    <row r="60" spans="2:25" ht="10.5" customHeight="1">
      <c r="B60" s="99"/>
      <c r="C60" s="173" t="s">
        <v>48</v>
      </c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99"/>
      <c r="U60" s="77">
        <v>23287000</v>
      </c>
      <c r="V60" s="44">
        <v>23510497</v>
      </c>
      <c r="W60" s="44">
        <v>23510497</v>
      </c>
      <c r="X60" s="124">
        <f t="shared" si="0"/>
        <v>100.95975007514923</v>
      </c>
      <c r="Y60" s="18"/>
    </row>
    <row r="61" spans="2:25" ht="9" customHeight="1">
      <c r="B61" s="99"/>
      <c r="C61" s="90"/>
      <c r="D61" s="173" t="s">
        <v>48</v>
      </c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99"/>
      <c r="U61" s="77">
        <v>23287000</v>
      </c>
      <c r="V61" s="44">
        <v>23510497</v>
      </c>
      <c r="W61" s="44">
        <v>23510497</v>
      </c>
      <c r="X61" s="124">
        <f t="shared" si="0"/>
        <v>100.95975007514923</v>
      </c>
      <c r="Y61" s="18"/>
    </row>
    <row r="62" spans="2:25" ht="10.5" customHeight="1">
      <c r="B62" s="99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9"/>
      <c r="U62" s="77"/>
      <c r="V62" s="44"/>
      <c r="W62" s="44"/>
      <c r="X62" s="51"/>
      <c r="Y62" s="18"/>
    </row>
    <row r="63" spans="2:25" ht="10.5" customHeight="1">
      <c r="B63" s="99"/>
      <c r="C63" s="173" t="s">
        <v>49</v>
      </c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99"/>
      <c r="U63" s="77">
        <f>SUM(U64:U65)</f>
        <v>5323142000</v>
      </c>
      <c r="V63" s="44">
        <f>SUM(V64:V65)</f>
        <v>2800106937</v>
      </c>
      <c r="W63" s="44">
        <f>SUM(W64:W65)</f>
        <v>2800106937</v>
      </c>
      <c r="X63" s="124">
        <f t="shared" si="0"/>
        <v>52.60252191281014</v>
      </c>
      <c r="Y63" s="18"/>
    </row>
    <row r="64" spans="2:25" ht="10.5" customHeight="1">
      <c r="B64" s="99"/>
      <c r="C64" s="90"/>
      <c r="D64" s="173" t="s">
        <v>50</v>
      </c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99"/>
      <c r="U64" s="77">
        <v>204000</v>
      </c>
      <c r="V64" s="44">
        <v>30810</v>
      </c>
      <c r="W64" s="44">
        <v>30810</v>
      </c>
      <c r="X64" s="124">
        <f t="shared" si="0"/>
        <v>15.102941176470589</v>
      </c>
      <c r="Y64" s="18"/>
    </row>
    <row r="65" spans="2:25" ht="9" customHeight="1">
      <c r="B65" s="99"/>
      <c r="C65" s="90"/>
      <c r="D65" s="173" t="s">
        <v>51</v>
      </c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99"/>
      <c r="U65" s="77">
        <v>5322938000</v>
      </c>
      <c r="V65" s="44">
        <v>2800076127</v>
      </c>
      <c r="W65" s="44">
        <v>2800076127</v>
      </c>
      <c r="X65" s="124">
        <f t="shared" si="0"/>
        <v>52.60395907297812</v>
      </c>
      <c r="Y65" s="18"/>
    </row>
    <row r="66" spans="2:25" ht="10.5" customHeight="1">
      <c r="B66" s="99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9"/>
      <c r="U66" s="77"/>
      <c r="V66" s="44"/>
      <c r="W66" s="44"/>
      <c r="X66" s="51"/>
      <c r="Y66" s="18"/>
    </row>
    <row r="67" spans="2:25" ht="10.5" customHeight="1">
      <c r="B67" s="99"/>
      <c r="C67" s="173" t="s">
        <v>52</v>
      </c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99"/>
      <c r="U67" s="77">
        <v>3152595000</v>
      </c>
      <c r="V67" s="44">
        <v>3152595796</v>
      </c>
      <c r="W67" s="44">
        <v>3152595796</v>
      </c>
      <c r="X67" s="124">
        <f t="shared" si="0"/>
        <v>100.00002524904087</v>
      </c>
      <c r="Y67" s="18"/>
    </row>
    <row r="68" spans="2:25" ht="9" customHeight="1">
      <c r="B68" s="99"/>
      <c r="C68" s="90"/>
      <c r="D68" s="173" t="s">
        <v>52</v>
      </c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99"/>
      <c r="U68" s="77">
        <v>3152595000</v>
      </c>
      <c r="V68" s="44">
        <v>3152595796</v>
      </c>
      <c r="W68" s="44">
        <v>3152595796</v>
      </c>
      <c r="X68" s="124">
        <f t="shared" si="0"/>
        <v>100.00002524904087</v>
      </c>
      <c r="Y68" s="18"/>
    </row>
    <row r="69" spans="2:25" ht="10.5" customHeight="1">
      <c r="B69" s="9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9"/>
      <c r="U69" s="77"/>
      <c r="V69" s="44"/>
      <c r="W69" s="44"/>
      <c r="X69" s="51"/>
      <c r="Y69" s="18"/>
    </row>
    <row r="70" spans="2:25" ht="10.5" customHeight="1">
      <c r="B70" s="99"/>
      <c r="C70" s="173" t="s">
        <v>53</v>
      </c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99"/>
      <c r="U70" s="77">
        <f>SUM(U71:U76)</f>
        <v>3848416000</v>
      </c>
      <c r="V70" s="44">
        <f>SUM(V71:V76)</f>
        <v>5067685001</v>
      </c>
      <c r="W70" s="44">
        <f>SUM(W71:W76)</f>
        <v>3852535706</v>
      </c>
      <c r="X70" s="124">
        <f t="shared" si="0"/>
        <v>100.10704939382853</v>
      </c>
      <c r="Y70" s="18"/>
    </row>
    <row r="71" spans="2:25" ht="10.5" customHeight="1">
      <c r="B71" s="99"/>
      <c r="C71" s="90"/>
      <c r="D71" s="173" t="s">
        <v>54</v>
      </c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99"/>
      <c r="U71" s="77">
        <v>132113000</v>
      </c>
      <c r="V71" s="44">
        <v>187029739</v>
      </c>
      <c r="W71" s="44">
        <v>187029739</v>
      </c>
      <c r="X71" s="124">
        <f t="shared" si="0"/>
        <v>141.5680054196029</v>
      </c>
      <c r="Y71" s="18"/>
    </row>
    <row r="72" spans="2:25" ht="10.5" customHeight="1">
      <c r="B72" s="99"/>
      <c r="C72" s="90"/>
      <c r="D72" s="173" t="s">
        <v>55</v>
      </c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99"/>
      <c r="U72" s="77">
        <v>120000</v>
      </c>
      <c r="V72" s="44">
        <v>63877</v>
      </c>
      <c r="W72" s="44">
        <v>63877</v>
      </c>
      <c r="X72" s="124">
        <f t="shared" si="0"/>
        <v>53.23083333333334</v>
      </c>
      <c r="Y72" s="18"/>
    </row>
    <row r="73" spans="2:25" ht="10.5" customHeight="1">
      <c r="B73" s="99"/>
      <c r="C73" s="90"/>
      <c r="D73" s="173" t="s">
        <v>56</v>
      </c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99"/>
      <c r="U73" s="77">
        <v>1586544000</v>
      </c>
      <c r="V73" s="44">
        <v>2143835069</v>
      </c>
      <c r="W73" s="44">
        <v>1572118182</v>
      </c>
      <c r="X73" s="124">
        <f t="shared" si="0"/>
        <v>99.09073949414577</v>
      </c>
      <c r="Y73" s="18"/>
    </row>
    <row r="74" spans="2:25" ht="10.5" customHeight="1">
      <c r="B74" s="99"/>
      <c r="C74" s="90"/>
      <c r="D74" s="173" t="s">
        <v>57</v>
      </c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99"/>
      <c r="U74" s="77">
        <v>574012000</v>
      </c>
      <c r="V74" s="44">
        <v>590149641</v>
      </c>
      <c r="W74" s="44">
        <v>590149641</v>
      </c>
      <c r="X74" s="124">
        <f t="shared" si="0"/>
        <v>102.81137693985491</v>
      </c>
      <c r="Y74" s="18"/>
    </row>
    <row r="75" spans="2:25" ht="10.5" customHeight="1">
      <c r="B75" s="99"/>
      <c r="C75" s="90"/>
      <c r="D75" s="173" t="s">
        <v>58</v>
      </c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99"/>
      <c r="U75" s="77">
        <v>50000000</v>
      </c>
      <c r="V75" s="44">
        <v>50000000</v>
      </c>
      <c r="W75" s="44">
        <v>50000000</v>
      </c>
      <c r="X75" s="124">
        <f t="shared" si="0"/>
        <v>100</v>
      </c>
      <c r="Y75" s="18"/>
    </row>
    <row r="76" spans="2:25" ht="9" customHeight="1">
      <c r="B76" s="99"/>
      <c r="C76" s="90"/>
      <c r="D76" s="173" t="s">
        <v>59</v>
      </c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99"/>
      <c r="U76" s="77">
        <v>1505627000</v>
      </c>
      <c r="V76" s="44">
        <v>2096606675</v>
      </c>
      <c r="W76" s="44">
        <v>1453174267</v>
      </c>
      <c r="X76" s="124">
        <f t="shared" si="0"/>
        <v>96.51621995354759</v>
      </c>
      <c r="Y76" s="18"/>
    </row>
    <row r="77" spans="2:25" ht="10.5" customHeight="1">
      <c r="B77" s="99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9"/>
      <c r="U77" s="77"/>
      <c r="V77" s="44"/>
      <c r="W77" s="44"/>
      <c r="X77" s="51"/>
      <c r="Y77" s="18"/>
    </row>
    <row r="78" spans="2:25" ht="10.5" customHeight="1">
      <c r="B78" s="99"/>
      <c r="C78" s="173" t="s">
        <v>60</v>
      </c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99"/>
      <c r="U78" s="77">
        <v>5767700000</v>
      </c>
      <c r="V78" s="44">
        <v>5722700000</v>
      </c>
      <c r="W78" s="44">
        <v>5722700000</v>
      </c>
      <c r="X78" s="124">
        <f>W78/U78*100</f>
        <v>99.21979298507205</v>
      </c>
      <c r="Y78" s="18"/>
    </row>
    <row r="79" spans="2:25" ht="10.5" customHeight="1">
      <c r="B79" s="99"/>
      <c r="C79" s="90"/>
      <c r="D79" s="173" t="s">
        <v>60</v>
      </c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99"/>
      <c r="U79" s="77">
        <v>5767700000</v>
      </c>
      <c r="V79" s="44">
        <v>5722700000</v>
      </c>
      <c r="W79" s="44">
        <v>5722700000</v>
      </c>
      <c r="X79" s="124">
        <f>W79/U79*100</f>
        <v>99.21979298507205</v>
      </c>
      <c r="Y79" s="114"/>
    </row>
    <row r="80" spans="2:25" ht="10.5" customHeight="1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118"/>
      <c r="V80" s="98"/>
      <c r="W80" s="137"/>
      <c r="X80" s="137"/>
      <c r="Y80" s="138"/>
    </row>
    <row r="81" spans="2:9" ht="10.5" customHeight="1">
      <c r="B81" s="173" t="s">
        <v>4</v>
      </c>
      <c r="C81" s="173"/>
      <c r="D81" s="173"/>
      <c r="E81" s="130" t="s">
        <v>280</v>
      </c>
      <c r="F81" s="131" t="s">
        <v>281</v>
      </c>
      <c r="I81" s="131"/>
    </row>
    <row r="82" spans="2:14" ht="10.5" customHeight="1">
      <c r="B82" s="99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</row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</sheetData>
  <mergeCells count="57">
    <mergeCell ref="B81:D81"/>
    <mergeCell ref="D65:S65"/>
    <mergeCell ref="C67:S67"/>
    <mergeCell ref="D68:S68"/>
    <mergeCell ref="C70:S70"/>
    <mergeCell ref="D75:S75"/>
    <mergeCell ref="D76:S76"/>
    <mergeCell ref="C78:S78"/>
    <mergeCell ref="D79:S79"/>
    <mergeCell ref="D71:S71"/>
    <mergeCell ref="D44:S44"/>
    <mergeCell ref="C46:S46"/>
    <mergeCell ref="D49:S49"/>
    <mergeCell ref="C51:S51"/>
    <mergeCell ref="D47:S47"/>
    <mergeCell ref="D48:S48"/>
    <mergeCell ref="D15:S15"/>
    <mergeCell ref="C17:S17"/>
    <mergeCell ref="D19:S19"/>
    <mergeCell ref="C21:S21"/>
    <mergeCell ref="D72:S72"/>
    <mergeCell ref="D73:S73"/>
    <mergeCell ref="D74:S74"/>
    <mergeCell ref="D64:S64"/>
    <mergeCell ref="D61:S61"/>
    <mergeCell ref="C63:S63"/>
    <mergeCell ref="D57:S57"/>
    <mergeCell ref="D52:S52"/>
    <mergeCell ref="D53:S53"/>
    <mergeCell ref="D54:S54"/>
    <mergeCell ref="C56:S56"/>
    <mergeCell ref="D58:S58"/>
    <mergeCell ref="C60:S60"/>
    <mergeCell ref="D43:S43"/>
    <mergeCell ref="C39:S39"/>
    <mergeCell ref="D40:S40"/>
    <mergeCell ref="C42:S42"/>
    <mergeCell ref="C33:S33"/>
    <mergeCell ref="D34:S34"/>
    <mergeCell ref="C36:S36"/>
    <mergeCell ref="D37:S37"/>
    <mergeCell ref="C27:S27"/>
    <mergeCell ref="D28:S28"/>
    <mergeCell ref="C30:S30"/>
    <mergeCell ref="D31:S31"/>
    <mergeCell ref="D22:S22"/>
    <mergeCell ref="C24:S24"/>
    <mergeCell ref="D25:S25"/>
    <mergeCell ref="D18:S18"/>
    <mergeCell ref="C11:S11"/>
    <mergeCell ref="D12:S12"/>
    <mergeCell ref="D13:S13"/>
    <mergeCell ref="D14:S14"/>
    <mergeCell ref="B3:X3"/>
    <mergeCell ref="B5:T6"/>
    <mergeCell ref="U5:X5"/>
    <mergeCell ref="C9:S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71"/>
  <sheetViews>
    <sheetView workbookViewId="0" topLeftCell="A52">
      <selection activeCell="U7" sqref="U7"/>
    </sheetView>
  </sheetViews>
  <sheetFormatPr defaultColWidth="9.00390625" defaultRowHeight="13.5"/>
  <cols>
    <col min="1" max="20" width="1.625" style="93" customWidth="1"/>
    <col min="21" max="24" width="14.625" style="93" customWidth="1"/>
    <col min="25" max="25" width="9.625" style="93" customWidth="1"/>
    <col min="26" max="26" width="1.625" style="93" customWidth="1"/>
    <col min="27" max="16384" width="9.00390625" style="93" customWidth="1"/>
  </cols>
  <sheetData>
    <row r="1" spans="1:20" ht="10.5" customHeight="1">
      <c r="A1" s="157" t="s">
        <v>296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ht="10.5" customHeight="1"/>
    <row r="3" spans="2:26" s="97" customFormat="1" ht="18" customHeight="1">
      <c r="B3" s="190" t="s">
        <v>316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91"/>
    </row>
    <row r="4" spans="2:26" ht="12.75" customHeight="1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</row>
    <row r="5" spans="2:26" ht="18" customHeight="1">
      <c r="B5" s="191" t="s">
        <v>255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 t="s">
        <v>257</v>
      </c>
      <c r="V5" s="168"/>
      <c r="W5" s="168"/>
      <c r="X5" s="168"/>
      <c r="Y5" s="171"/>
      <c r="Z5" s="99"/>
    </row>
    <row r="6" spans="2:26" ht="18" customHeight="1">
      <c r="B6" s="16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95" t="s">
        <v>273</v>
      </c>
      <c r="V6" s="95" t="s">
        <v>274</v>
      </c>
      <c r="W6" s="95" t="s">
        <v>275</v>
      </c>
      <c r="X6" s="95" t="s">
        <v>276</v>
      </c>
      <c r="Y6" s="100" t="s">
        <v>277</v>
      </c>
      <c r="Z6" s="90"/>
    </row>
    <row r="7" spans="2:26" ht="11.25" customHeight="1">
      <c r="B7" s="99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9"/>
      <c r="U7" s="146" t="s">
        <v>288</v>
      </c>
      <c r="V7" s="147" t="s">
        <v>288</v>
      </c>
      <c r="W7" s="147" t="s">
        <v>288</v>
      </c>
      <c r="X7" s="147" t="s">
        <v>288</v>
      </c>
      <c r="Y7" s="101" t="s">
        <v>344</v>
      </c>
      <c r="Z7" s="102"/>
    </row>
    <row r="8" spans="2:26" ht="12" customHeight="1"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103"/>
      <c r="V8" s="99"/>
      <c r="W8" s="99"/>
      <c r="X8" s="99"/>
      <c r="Y8" s="99"/>
      <c r="Z8" s="99"/>
    </row>
    <row r="9" spans="3:26" s="104" customFormat="1" ht="11.25" customHeight="1">
      <c r="C9" s="172" t="s">
        <v>17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U9" s="105">
        <f>SUM(U11,U14,U20,U27,U31,U36,U39,U43,U46,U53,U61,U64,U69)</f>
        <v>190080359000</v>
      </c>
      <c r="V9" s="106">
        <f>SUM(V11,V14,V20,V27,V31,V36,V39,V43,V46,V53,V61,V64,V69)</f>
        <v>183627380540</v>
      </c>
      <c r="W9" s="106">
        <f>SUM(W11,W14,W20,W27,W31,W36,W39,W43,W46,W53,W61,W64,W69)</f>
        <v>71530000</v>
      </c>
      <c r="X9" s="106">
        <f>SUM(X11,X14,X20,X27,X31,X36,X39,X43,X46,X53,X61,X64,X69)</f>
        <v>6381448460</v>
      </c>
      <c r="Y9" s="108">
        <f>V9/U9*100</f>
        <v>96.60513138024956</v>
      </c>
      <c r="Z9" s="132"/>
    </row>
    <row r="10" spans="3:25" s="99" customFormat="1" ht="12" customHeight="1"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U10" s="111"/>
      <c r="V10" s="112"/>
      <c r="W10" s="112"/>
      <c r="X10" s="112"/>
      <c r="Y10" s="116"/>
    </row>
    <row r="11" spans="3:26" s="99" customFormat="1" ht="11.25" customHeight="1">
      <c r="C11" s="173" t="s">
        <v>61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U11" s="111">
        <v>957366000</v>
      </c>
      <c r="V11" s="112">
        <v>938980754</v>
      </c>
      <c r="W11" s="112">
        <v>0</v>
      </c>
      <c r="X11" s="112">
        <f>U11-V11-W11</f>
        <v>18385246</v>
      </c>
      <c r="Y11" s="113">
        <f>V11/U11*100</f>
        <v>98.07960111388957</v>
      </c>
      <c r="Z11" s="133"/>
    </row>
    <row r="12" spans="3:26" s="99" customFormat="1" ht="11.25" customHeight="1">
      <c r="C12" s="90"/>
      <c r="D12" s="173" t="s">
        <v>61</v>
      </c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U12" s="111">
        <v>957366000</v>
      </c>
      <c r="V12" s="112">
        <v>938980754</v>
      </c>
      <c r="W12" s="112">
        <v>0</v>
      </c>
      <c r="X12" s="112">
        <f>U12-V12-W12</f>
        <v>18385246</v>
      </c>
      <c r="Y12" s="113">
        <f>V12/U12*100</f>
        <v>98.07960111388957</v>
      </c>
      <c r="Z12" s="133"/>
    </row>
    <row r="13" spans="3:26" s="99" customFormat="1" ht="12" customHeight="1"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U13" s="111"/>
      <c r="V13" s="112"/>
      <c r="W13" s="112"/>
      <c r="X13" s="112"/>
      <c r="Y13" s="116"/>
      <c r="Z13" s="133"/>
    </row>
    <row r="14" spans="3:26" s="99" customFormat="1" ht="11.25" customHeight="1">
      <c r="C14" s="173" t="s">
        <v>62</v>
      </c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U14" s="111">
        <f>SUM(U15:U18)</f>
        <v>13692585000</v>
      </c>
      <c r="V14" s="112">
        <f>SUM(V15:V18)</f>
        <v>13239534103</v>
      </c>
      <c r="W14" s="112">
        <v>0</v>
      </c>
      <c r="X14" s="112">
        <f>SUM(X15:X18)</f>
        <v>453050897</v>
      </c>
      <c r="Y14" s="113">
        <f>V14/U14*100</f>
        <v>96.69126832515556</v>
      </c>
      <c r="Z14" s="133"/>
    </row>
    <row r="15" spans="3:26" s="99" customFormat="1" ht="11.25" customHeight="1">
      <c r="C15" s="90"/>
      <c r="D15" s="173" t="s">
        <v>63</v>
      </c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U15" s="111">
        <v>12792895000</v>
      </c>
      <c r="V15" s="112">
        <v>12397496094</v>
      </c>
      <c r="W15" s="112">
        <v>0</v>
      </c>
      <c r="X15" s="112">
        <f>U15-V15-W15</f>
        <v>395398906</v>
      </c>
      <c r="Y15" s="113">
        <f>V15/U15*100</f>
        <v>96.90923042829634</v>
      </c>
      <c r="Z15" s="133"/>
    </row>
    <row r="16" spans="3:26" s="99" customFormat="1" ht="11.25" customHeight="1">
      <c r="C16" s="90"/>
      <c r="D16" s="173" t="s">
        <v>64</v>
      </c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U16" s="111">
        <v>710437000</v>
      </c>
      <c r="V16" s="112">
        <v>664360090</v>
      </c>
      <c r="W16" s="112">
        <v>0</v>
      </c>
      <c r="X16" s="112">
        <f>U16-V16-W16</f>
        <v>46076910</v>
      </c>
      <c r="Y16" s="113">
        <f>V16/U16*100</f>
        <v>93.51428627731944</v>
      </c>
      <c r="Z16" s="133"/>
    </row>
    <row r="17" spans="3:26" s="99" customFormat="1" ht="11.25" customHeight="1">
      <c r="C17" s="90"/>
      <c r="D17" s="173" t="s">
        <v>65</v>
      </c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U17" s="111">
        <v>72421000</v>
      </c>
      <c r="V17" s="112">
        <v>66609503</v>
      </c>
      <c r="W17" s="112">
        <v>0</v>
      </c>
      <c r="X17" s="112">
        <f>U17-V17-W17</f>
        <v>5811497</v>
      </c>
      <c r="Y17" s="113">
        <f>V17/U17*100</f>
        <v>91.97539801991135</v>
      </c>
      <c r="Z17" s="133"/>
    </row>
    <row r="18" spans="3:26" s="99" customFormat="1" ht="11.25" customHeight="1">
      <c r="C18" s="90"/>
      <c r="D18" s="173" t="s">
        <v>66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U18" s="111">
        <v>116832000</v>
      </c>
      <c r="V18" s="112">
        <v>111068416</v>
      </c>
      <c r="W18" s="112">
        <v>0</v>
      </c>
      <c r="X18" s="112">
        <f>U18-V18-W18</f>
        <v>5763584</v>
      </c>
      <c r="Y18" s="113">
        <f>V18/U18*100</f>
        <v>95.0667762256916</v>
      </c>
      <c r="Z18" s="133"/>
    </row>
    <row r="19" spans="3:26" s="99" customFormat="1" ht="12" customHeight="1"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U19" s="111"/>
      <c r="V19" s="112"/>
      <c r="W19" s="112"/>
      <c r="X19" s="112"/>
      <c r="Y19" s="116"/>
      <c r="Z19" s="133"/>
    </row>
    <row r="20" spans="3:26" s="99" customFormat="1" ht="11.25" customHeight="1">
      <c r="C20" s="173" t="s">
        <v>67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U20" s="111">
        <f>SUM(U21:U25)</f>
        <v>17660906000</v>
      </c>
      <c r="V20" s="112">
        <f>SUM(V21:V25)</f>
        <v>17039256811</v>
      </c>
      <c r="W20" s="112">
        <v>0</v>
      </c>
      <c r="X20" s="112">
        <f aca="true" t="shared" si="0" ref="X20:X25">U20-V20-W20</f>
        <v>621649189</v>
      </c>
      <c r="Y20" s="113">
        <f aca="true" t="shared" si="1" ref="Y20:Y25">V20/U20*100</f>
        <v>96.48008324714485</v>
      </c>
      <c r="Z20" s="133"/>
    </row>
    <row r="21" spans="3:26" s="99" customFormat="1" ht="11.25" customHeight="1">
      <c r="C21" s="90"/>
      <c r="D21" s="173" t="s">
        <v>67</v>
      </c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U21" s="111">
        <v>12717576000</v>
      </c>
      <c r="V21" s="112">
        <v>12291180052</v>
      </c>
      <c r="W21" s="112">
        <v>0</v>
      </c>
      <c r="X21" s="112">
        <f t="shared" si="0"/>
        <v>426395948</v>
      </c>
      <c r="Y21" s="113">
        <f t="shared" si="1"/>
        <v>96.6471916660848</v>
      </c>
      <c r="Z21" s="133"/>
    </row>
    <row r="22" spans="3:26" s="99" customFormat="1" ht="11.25" customHeight="1">
      <c r="C22" s="90"/>
      <c r="D22" s="173" t="s">
        <v>68</v>
      </c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U22" s="111">
        <v>388926000</v>
      </c>
      <c r="V22" s="112">
        <v>380794733</v>
      </c>
      <c r="W22" s="112">
        <v>0</v>
      </c>
      <c r="X22" s="112">
        <f t="shared" si="0"/>
        <v>8131267</v>
      </c>
      <c r="Y22" s="113">
        <f t="shared" si="1"/>
        <v>97.90930228372491</v>
      </c>
      <c r="Z22" s="133"/>
    </row>
    <row r="23" spans="3:26" s="99" customFormat="1" ht="11.25" customHeight="1">
      <c r="C23" s="90"/>
      <c r="D23" s="173" t="s">
        <v>69</v>
      </c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U23" s="111">
        <v>1137643000</v>
      </c>
      <c r="V23" s="112">
        <v>1093862326</v>
      </c>
      <c r="W23" s="112">
        <v>0</v>
      </c>
      <c r="X23" s="112">
        <f t="shared" si="0"/>
        <v>43780674</v>
      </c>
      <c r="Y23" s="113">
        <f t="shared" si="1"/>
        <v>96.15163333312823</v>
      </c>
      <c r="Z23" s="133"/>
    </row>
    <row r="24" spans="3:26" s="99" customFormat="1" ht="11.25" customHeight="1">
      <c r="C24" s="90"/>
      <c r="D24" s="173" t="s">
        <v>70</v>
      </c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U24" s="111">
        <v>205378000</v>
      </c>
      <c r="V24" s="112">
        <v>198431726</v>
      </c>
      <c r="W24" s="112">
        <v>0</v>
      </c>
      <c r="X24" s="112">
        <f t="shared" si="0"/>
        <v>6946274</v>
      </c>
      <c r="Y24" s="113">
        <f t="shared" si="1"/>
        <v>96.61781008676684</v>
      </c>
      <c r="Z24" s="133"/>
    </row>
    <row r="25" spans="3:26" s="99" customFormat="1" ht="11.25" customHeight="1">
      <c r="C25" s="90"/>
      <c r="D25" s="173" t="s">
        <v>71</v>
      </c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U25" s="111">
        <v>3211383000</v>
      </c>
      <c r="V25" s="112">
        <v>3074987974</v>
      </c>
      <c r="W25" s="112">
        <v>0</v>
      </c>
      <c r="X25" s="112">
        <f t="shared" si="0"/>
        <v>136395026</v>
      </c>
      <c r="Y25" s="113">
        <f t="shared" si="1"/>
        <v>95.75276365354117</v>
      </c>
      <c r="Z25" s="133"/>
    </row>
    <row r="26" spans="3:26" s="99" customFormat="1" ht="12" customHeight="1"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U26" s="111"/>
      <c r="V26" s="112"/>
      <c r="W26" s="112"/>
      <c r="X26" s="112"/>
      <c r="Y26" s="116"/>
      <c r="Z26" s="133"/>
    </row>
    <row r="27" spans="3:26" s="99" customFormat="1" ht="11.25" customHeight="1">
      <c r="C27" s="173" t="s">
        <v>72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U27" s="111">
        <f>SUM(U28:U29)</f>
        <v>2103893000</v>
      </c>
      <c r="V27" s="112">
        <f>SUM(V28:V29)</f>
        <v>1975914628</v>
      </c>
      <c r="W27" s="112">
        <v>0</v>
      </c>
      <c r="X27" s="112">
        <f>U27-V27-W27</f>
        <v>127978372</v>
      </c>
      <c r="Y27" s="113">
        <f>V27/U27*100</f>
        <v>93.91706840604537</v>
      </c>
      <c r="Z27" s="133"/>
    </row>
    <row r="28" spans="3:26" s="99" customFormat="1" ht="11.25" customHeight="1">
      <c r="C28" s="90"/>
      <c r="D28" s="173" t="s">
        <v>73</v>
      </c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U28" s="111">
        <v>1855039000</v>
      </c>
      <c r="V28" s="112">
        <v>1746162248</v>
      </c>
      <c r="W28" s="112">
        <v>0</v>
      </c>
      <c r="X28" s="112">
        <f>U28-V28-W28</f>
        <v>108876752</v>
      </c>
      <c r="Y28" s="113">
        <f>V28/U28*100</f>
        <v>94.13075671185351</v>
      </c>
      <c r="Z28" s="133"/>
    </row>
    <row r="29" spans="3:26" s="99" customFormat="1" ht="11.25" customHeight="1">
      <c r="C29" s="90"/>
      <c r="D29" s="173" t="s">
        <v>74</v>
      </c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U29" s="111">
        <v>248854000</v>
      </c>
      <c r="V29" s="112">
        <v>229752380</v>
      </c>
      <c r="W29" s="112">
        <v>0</v>
      </c>
      <c r="X29" s="112">
        <f>U29-V29-W29</f>
        <v>19101620</v>
      </c>
      <c r="Y29" s="113">
        <f>V29/U29*100</f>
        <v>92.32416597683782</v>
      </c>
      <c r="Z29" s="133"/>
    </row>
    <row r="30" spans="3:26" s="99" customFormat="1" ht="12" customHeight="1"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U30" s="111"/>
      <c r="V30" s="112"/>
      <c r="W30" s="112"/>
      <c r="X30" s="112"/>
      <c r="Y30" s="116"/>
      <c r="Z30" s="133"/>
    </row>
    <row r="31" spans="3:26" s="99" customFormat="1" ht="11.25" customHeight="1">
      <c r="C31" s="173" t="s">
        <v>75</v>
      </c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U31" s="111">
        <f>SUM(U32:U34)</f>
        <v>52525107000</v>
      </c>
      <c r="V31" s="112">
        <f>SUM(V32:V34)</f>
        <v>50492104701</v>
      </c>
      <c r="W31" s="112">
        <v>0</v>
      </c>
      <c r="X31" s="112">
        <f>U31-V31-W31</f>
        <v>2033002299</v>
      </c>
      <c r="Y31" s="113">
        <f>V31/U31*100</f>
        <v>96.12946566867537</v>
      </c>
      <c r="Z31" s="133"/>
    </row>
    <row r="32" spans="3:26" s="99" customFormat="1" ht="11.25" customHeight="1">
      <c r="C32" s="90"/>
      <c r="D32" s="173" t="s">
        <v>75</v>
      </c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U32" s="111">
        <v>26132287000</v>
      </c>
      <c r="V32" s="112">
        <v>24754615339</v>
      </c>
      <c r="W32" s="112">
        <v>0</v>
      </c>
      <c r="X32" s="112">
        <f>U32-V32-W32</f>
        <v>1377671661</v>
      </c>
      <c r="Y32" s="113">
        <f>V32/U32*100</f>
        <v>94.72808613727531</v>
      </c>
      <c r="Z32" s="133"/>
    </row>
    <row r="33" spans="3:26" s="99" customFormat="1" ht="11.25" customHeight="1">
      <c r="C33" s="90"/>
      <c r="D33" s="173" t="s">
        <v>76</v>
      </c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U33" s="111">
        <v>20834909000</v>
      </c>
      <c r="V33" s="112">
        <v>20287442619</v>
      </c>
      <c r="W33" s="112">
        <v>0</v>
      </c>
      <c r="X33" s="112">
        <f>U33-V33-W33</f>
        <v>547466381</v>
      </c>
      <c r="Y33" s="113">
        <f>V33/U33*100</f>
        <v>97.37236010486055</v>
      </c>
      <c r="Z33" s="133"/>
    </row>
    <row r="34" spans="3:26" s="99" customFormat="1" ht="11.25" customHeight="1">
      <c r="C34" s="90"/>
      <c r="D34" s="173" t="s">
        <v>77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U34" s="111">
        <v>5557911000</v>
      </c>
      <c r="V34" s="112">
        <v>5450046743</v>
      </c>
      <c r="W34" s="112">
        <v>0</v>
      </c>
      <c r="X34" s="112">
        <f>U34-V34-W34</f>
        <v>107864257</v>
      </c>
      <c r="Y34" s="113">
        <f>V34/U34*100</f>
        <v>98.05926620631385</v>
      </c>
      <c r="Z34" s="133"/>
    </row>
    <row r="35" spans="3:26" s="99" customFormat="1" ht="12" customHeight="1"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U35" s="111"/>
      <c r="V35" s="112"/>
      <c r="W35" s="112"/>
      <c r="X35" s="112"/>
      <c r="Y35" s="116"/>
      <c r="Z35" s="133"/>
    </row>
    <row r="36" spans="3:26" s="99" customFormat="1" ht="11.25" customHeight="1">
      <c r="C36" s="173" t="s">
        <v>78</v>
      </c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U36" s="111">
        <v>26697488000</v>
      </c>
      <c r="V36" s="112">
        <v>25809562577</v>
      </c>
      <c r="W36" s="112">
        <v>0</v>
      </c>
      <c r="X36" s="112">
        <f>U36-V36-W36</f>
        <v>887925423</v>
      </c>
      <c r="Y36" s="113">
        <f>V36/U36*100</f>
        <v>96.67412371156418</v>
      </c>
      <c r="Z36" s="133"/>
    </row>
    <row r="37" spans="3:26" s="99" customFormat="1" ht="11.25" customHeight="1">
      <c r="C37" s="90"/>
      <c r="D37" s="173" t="s">
        <v>78</v>
      </c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U37" s="111">
        <v>26697488000</v>
      </c>
      <c r="V37" s="112">
        <v>25809562577</v>
      </c>
      <c r="W37" s="112">
        <v>0</v>
      </c>
      <c r="X37" s="112">
        <f>U37-V37-W37</f>
        <v>887925423</v>
      </c>
      <c r="Y37" s="113">
        <f>V37/U37*100</f>
        <v>96.67412371156418</v>
      </c>
      <c r="Z37" s="133"/>
    </row>
    <row r="38" spans="3:26" s="99" customFormat="1" ht="12" customHeight="1"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U38" s="111"/>
      <c r="V38" s="112"/>
      <c r="W38" s="112"/>
      <c r="X38" s="112"/>
      <c r="Y38" s="116"/>
      <c r="Z38" s="133"/>
    </row>
    <row r="39" spans="3:26" s="99" customFormat="1" ht="11.25" customHeight="1">
      <c r="C39" s="173" t="s">
        <v>79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U39" s="111">
        <f>SUM(U40:U41)</f>
        <v>10037143000</v>
      </c>
      <c r="V39" s="112">
        <f>SUM(V40:V41)</f>
        <v>9841733463</v>
      </c>
      <c r="W39" s="112">
        <v>0</v>
      </c>
      <c r="X39" s="112">
        <f>U39-V39-W39</f>
        <v>195409537</v>
      </c>
      <c r="Y39" s="113">
        <f>V39/U39*100</f>
        <v>98.05313586744754</v>
      </c>
      <c r="Z39" s="133"/>
    </row>
    <row r="40" spans="3:26" s="99" customFormat="1" ht="11.25" customHeight="1">
      <c r="C40" s="90"/>
      <c r="D40" s="173" t="s">
        <v>80</v>
      </c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U40" s="111">
        <v>9649658000</v>
      </c>
      <c r="V40" s="112">
        <v>9465802665</v>
      </c>
      <c r="W40" s="112">
        <v>0</v>
      </c>
      <c r="X40" s="112">
        <f>U40-V40-W40</f>
        <v>183855335</v>
      </c>
      <c r="Y40" s="113">
        <f>V40/U40*100</f>
        <v>98.09469584310656</v>
      </c>
      <c r="Z40" s="133"/>
    </row>
    <row r="41" spans="3:26" s="99" customFormat="1" ht="11.25" customHeight="1">
      <c r="C41" s="90"/>
      <c r="D41" s="173" t="s">
        <v>81</v>
      </c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U41" s="111">
        <v>387485000</v>
      </c>
      <c r="V41" s="112">
        <v>375930798</v>
      </c>
      <c r="W41" s="112">
        <v>0</v>
      </c>
      <c r="X41" s="112">
        <f>U41-V41-W41</f>
        <v>11554202</v>
      </c>
      <c r="Y41" s="113">
        <f>V41/U41*100</f>
        <v>97.01815502535582</v>
      </c>
      <c r="Z41" s="133"/>
    </row>
    <row r="42" spans="3:26" s="99" customFormat="1" ht="12" customHeight="1"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U42" s="111"/>
      <c r="V42" s="112"/>
      <c r="W42" s="112"/>
      <c r="X42" s="112"/>
      <c r="Y42" s="116"/>
      <c r="Z42" s="133"/>
    </row>
    <row r="43" spans="3:26" s="99" customFormat="1" ht="11.25" customHeight="1">
      <c r="C43" s="173" t="s">
        <v>82</v>
      </c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U43" s="111">
        <v>5550665000</v>
      </c>
      <c r="V43" s="112">
        <v>5018791959</v>
      </c>
      <c r="W43" s="112"/>
      <c r="X43" s="112">
        <f>U43-V43-W43</f>
        <v>531873041</v>
      </c>
      <c r="Y43" s="113">
        <f>V43/U43*100</f>
        <v>90.41785009543901</v>
      </c>
      <c r="Z43" s="133"/>
    </row>
    <row r="44" spans="3:26" s="99" customFormat="1" ht="11.25" customHeight="1">
      <c r="C44" s="90"/>
      <c r="D44" s="173" t="s">
        <v>82</v>
      </c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U44" s="111">
        <v>5550665000</v>
      </c>
      <c r="V44" s="112">
        <v>5018791959</v>
      </c>
      <c r="W44" s="112"/>
      <c r="X44" s="112">
        <f>U44-V44-W44</f>
        <v>531873041</v>
      </c>
      <c r="Y44" s="113">
        <f>V44/U44*100</f>
        <v>90.41785009543901</v>
      </c>
      <c r="Z44" s="133"/>
    </row>
    <row r="45" spans="3:26" s="99" customFormat="1" ht="12" customHeight="1"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U45" s="111"/>
      <c r="V45" s="112"/>
      <c r="W45" s="112"/>
      <c r="X45" s="112"/>
      <c r="Y45" s="116"/>
      <c r="Z45" s="133"/>
    </row>
    <row r="46" spans="3:26" s="99" customFormat="1" ht="11.25" customHeight="1">
      <c r="C46" s="173" t="s">
        <v>83</v>
      </c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U46" s="111">
        <f>SUM(U47:U51)</f>
        <v>13814792000</v>
      </c>
      <c r="V46" s="112">
        <f>SUM(V47:V51)</f>
        <v>13031882049</v>
      </c>
      <c r="W46" s="112">
        <f>SUM(W47:W51)</f>
        <v>71530000</v>
      </c>
      <c r="X46" s="112">
        <f aca="true" t="shared" si="2" ref="X46:X51">U46-V46-W46</f>
        <v>711379951</v>
      </c>
      <c r="Y46" s="113">
        <f aca="true" t="shared" si="3" ref="Y46:Y51">V46/U46*100</f>
        <v>94.3328140517787</v>
      </c>
      <c r="Z46" s="133"/>
    </row>
    <row r="47" spans="3:26" s="99" customFormat="1" ht="11.25" customHeight="1">
      <c r="C47" s="90"/>
      <c r="D47" s="173" t="s">
        <v>84</v>
      </c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U47" s="111">
        <v>640821000</v>
      </c>
      <c r="V47" s="112">
        <v>609232365</v>
      </c>
      <c r="W47" s="112">
        <v>0</v>
      </c>
      <c r="X47" s="112">
        <f t="shared" si="2"/>
        <v>31588635</v>
      </c>
      <c r="Y47" s="113">
        <f t="shared" si="3"/>
        <v>95.07059927811355</v>
      </c>
      <c r="Z47" s="133"/>
    </row>
    <row r="48" spans="3:26" s="99" customFormat="1" ht="11.25" customHeight="1">
      <c r="C48" s="90"/>
      <c r="D48" s="173" t="s">
        <v>85</v>
      </c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U48" s="111">
        <v>1463897000</v>
      </c>
      <c r="V48" s="112">
        <v>1364021007</v>
      </c>
      <c r="W48" s="112">
        <v>0</v>
      </c>
      <c r="X48" s="112">
        <f t="shared" si="2"/>
        <v>99875993</v>
      </c>
      <c r="Y48" s="113">
        <f t="shared" si="3"/>
        <v>93.17738932452215</v>
      </c>
      <c r="Z48" s="133"/>
    </row>
    <row r="49" spans="3:26" s="99" customFormat="1" ht="11.25" customHeight="1">
      <c r="C49" s="90"/>
      <c r="D49" s="173" t="s">
        <v>86</v>
      </c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U49" s="111">
        <v>6501492000</v>
      </c>
      <c r="V49" s="112">
        <v>5950491440</v>
      </c>
      <c r="W49" s="112">
        <v>71530000</v>
      </c>
      <c r="X49" s="112">
        <f t="shared" si="2"/>
        <v>479470560</v>
      </c>
      <c r="Y49" s="113">
        <f t="shared" si="3"/>
        <v>91.52501364302225</v>
      </c>
      <c r="Z49" s="133"/>
    </row>
    <row r="50" spans="3:26" s="99" customFormat="1" ht="11.25" customHeight="1">
      <c r="C50" s="90"/>
      <c r="D50" s="173" t="s">
        <v>87</v>
      </c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U50" s="111">
        <v>233426000</v>
      </c>
      <c r="V50" s="112">
        <v>204091467</v>
      </c>
      <c r="W50" s="112">
        <v>0</v>
      </c>
      <c r="X50" s="112">
        <f t="shared" si="2"/>
        <v>29334533</v>
      </c>
      <c r="Y50" s="113">
        <f t="shared" si="3"/>
        <v>87.43304816087326</v>
      </c>
      <c r="Z50" s="133"/>
    </row>
    <row r="51" spans="3:26" s="99" customFormat="1" ht="11.25" customHeight="1">
      <c r="C51" s="90"/>
      <c r="D51" s="173" t="s">
        <v>88</v>
      </c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U51" s="111">
        <v>4975156000</v>
      </c>
      <c r="V51" s="112">
        <v>4904045770</v>
      </c>
      <c r="W51" s="112">
        <v>0</v>
      </c>
      <c r="X51" s="112">
        <f t="shared" si="2"/>
        <v>71110230</v>
      </c>
      <c r="Y51" s="113">
        <f t="shared" si="3"/>
        <v>98.57069346167235</v>
      </c>
      <c r="Z51" s="133"/>
    </row>
    <row r="52" spans="3:25" s="99" customFormat="1" ht="12" customHeight="1"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U52" s="111"/>
      <c r="V52" s="112"/>
      <c r="W52" s="112"/>
      <c r="X52" s="112"/>
      <c r="Y52" s="116"/>
    </row>
    <row r="53" spans="3:26" s="99" customFormat="1" ht="11.25" customHeight="1">
      <c r="C53" s="173" t="s">
        <v>89</v>
      </c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U53" s="111">
        <f>SUM(U54:U59)</f>
        <v>27433396000</v>
      </c>
      <c r="V53" s="112">
        <f>SUM(V54:V59)</f>
        <v>26734997999</v>
      </c>
      <c r="W53" s="112">
        <v>0</v>
      </c>
      <c r="X53" s="112">
        <f aca="true" t="shared" si="4" ref="X53:X59">U53-V53-W53</f>
        <v>698398001</v>
      </c>
      <c r="Y53" s="113">
        <f aca="true" t="shared" si="5" ref="Y53:Y59">V53/U53*100</f>
        <v>97.45420508273929</v>
      </c>
      <c r="Z53" s="133"/>
    </row>
    <row r="54" spans="3:26" s="99" customFormat="1" ht="11.25" customHeight="1">
      <c r="C54" s="90"/>
      <c r="D54" s="173" t="s">
        <v>90</v>
      </c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U54" s="111">
        <v>2251753000</v>
      </c>
      <c r="V54" s="112">
        <v>2159500614</v>
      </c>
      <c r="W54" s="112">
        <v>0</v>
      </c>
      <c r="X54" s="112">
        <f t="shared" si="4"/>
        <v>92252386</v>
      </c>
      <c r="Y54" s="113">
        <f t="shared" si="5"/>
        <v>95.9030859068468</v>
      </c>
      <c r="Z54" s="133"/>
    </row>
    <row r="55" spans="3:26" s="99" customFormat="1" ht="11.25" customHeight="1">
      <c r="C55" s="90"/>
      <c r="D55" s="173" t="s">
        <v>91</v>
      </c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U55" s="111">
        <v>11727833000</v>
      </c>
      <c r="V55" s="112">
        <v>11476657754</v>
      </c>
      <c r="W55" s="112">
        <v>0</v>
      </c>
      <c r="X55" s="112">
        <f t="shared" si="4"/>
        <v>251175246</v>
      </c>
      <c r="Y55" s="113">
        <f t="shared" si="5"/>
        <v>97.85829789697722</v>
      </c>
      <c r="Z55" s="133"/>
    </row>
    <row r="56" spans="3:26" s="99" customFormat="1" ht="11.25" customHeight="1">
      <c r="C56" s="90"/>
      <c r="D56" s="173" t="s">
        <v>92</v>
      </c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U56" s="111">
        <v>4726368000</v>
      </c>
      <c r="V56" s="112">
        <v>4597234953</v>
      </c>
      <c r="W56" s="112">
        <v>0</v>
      </c>
      <c r="X56" s="112">
        <f t="shared" si="4"/>
        <v>129133047</v>
      </c>
      <c r="Y56" s="113">
        <f t="shared" si="5"/>
        <v>97.26781649249487</v>
      </c>
      <c r="Z56" s="133"/>
    </row>
    <row r="57" spans="3:26" s="99" customFormat="1" ht="11.25" customHeight="1">
      <c r="C57" s="90"/>
      <c r="D57" s="173" t="s">
        <v>93</v>
      </c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U57" s="111">
        <v>2745846000</v>
      </c>
      <c r="V57" s="112">
        <v>2721266011</v>
      </c>
      <c r="W57" s="112">
        <v>0</v>
      </c>
      <c r="X57" s="112">
        <f t="shared" si="4"/>
        <v>24579989</v>
      </c>
      <c r="Y57" s="113">
        <f t="shared" si="5"/>
        <v>99.10483002324239</v>
      </c>
      <c r="Z57" s="133"/>
    </row>
    <row r="58" spans="3:26" s="99" customFormat="1" ht="11.25" customHeight="1">
      <c r="C58" s="90"/>
      <c r="D58" s="173" t="s">
        <v>94</v>
      </c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U58" s="111">
        <v>4328945000</v>
      </c>
      <c r="V58" s="112">
        <v>4189457600</v>
      </c>
      <c r="W58" s="112">
        <v>0</v>
      </c>
      <c r="X58" s="112">
        <f t="shared" si="4"/>
        <v>139487400</v>
      </c>
      <c r="Y58" s="113">
        <f t="shared" si="5"/>
        <v>96.77779689970652</v>
      </c>
      <c r="Z58" s="133"/>
    </row>
    <row r="59" spans="3:26" s="99" customFormat="1" ht="11.25" customHeight="1">
      <c r="C59" s="90"/>
      <c r="D59" s="173" t="s">
        <v>95</v>
      </c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U59" s="111">
        <v>1652651000</v>
      </c>
      <c r="V59" s="112">
        <v>1590881067</v>
      </c>
      <c r="W59" s="112">
        <v>0</v>
      </c>
      <c r="X59" s="112">
        <f t="shared" si="4"/>
        <v>61769933</v>
      </c>
      <c r="Y59" s="113">
        <f t="shared" si="5"/>
        <v>96.26237281797549</v>
      </c>
      <c r="Z59" s="133"/>
    </row>
    <row r="60" spans="3:26" s="99" customFormat="1" ht="12" customHeight="1"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U60" s="111"/>
      <c r="V60" s="112"/>
      <c r="W60" s="112"/>
      <c r="X60" s="112"/>
      <c r="Y60" s="116"/>
      <c r="Z60" s="133"/>
    </row>
    <row r="61" spans="3:26" s="99" customFormat="1" ht="11.25" customHeight="1">
      <c r="C61" s="173" t="s">
        <v>96</v>
      </c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U61" s="111">
        <v>15560107000</v>
      </c>
      <c r="V61" s="112">
        <v>15557739455</v>
      </c>
      <c r="W61" s="112">
        <v>0</v>
      </c>
      <c r="X61" s="112">
        <f>U61-V61-W61</f>
        <v>2367545</v>
      </c>
      <c r="Y61" s="113">
        <f>V61/U61*100</f>
        <v>99.98478451979797</v>
      </c>
      <c r="Z61" s="133"/>
    </row>
    <row r="62" spans="3:26" s="99" customFormat="1" ht="11.25" customHeight="1">
      <c r="C62" s="90"/>
      <c r="D62" s="173" t="s">
        <v>97</v>
      </c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U62" s="111">
        <v>15560107000</v>
      </c>
      <c r="V62" s="112">
        <v>15557739455</v>
      </c>
      <c r="W62" s="112">
        <v>0</v>
      </c>
      <c r="X62" s="112">
        <f>U62-V62-W62</f>
        <v>2367545</v>
      </c>
      <c r="Y62" s="113">
        <f>V62/U62*100</f>
        <v>99.98478451979797</v>
      </c>
      <c r="Z62" s="133"/>
    </row>
    <row r="63" spans="3:26" s="99" customFormat="1" ht="12" customHeight="1"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U63" s="111"/>
      <c r="V63" s="112"/>
      <c r="W63" s="112"/>
      <c r="X63" s="112"/>
      <c r="Y63" s="116"/>
      <c r="Z63" s="133"/>
    </row>
    <row r="64" spans="3:26" s="99" customFormat="1" ht="11.25" customHeight="1">
      <c r="C64" s="173" t="s">
        <v>98</v>
      </c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U64" s="111">
        <f>SUM(U65:U67)</f>
        <v>3946911000</v>
      </c>
      <c r="V64" s="112">
        <f>SUM(V65:V67)</f>
        <v>3946882041</v>
      </c>
      <c r="W64" s="112">
        <v>0</v>
      </c>
      <c r="X64" s="112">
        <f>U64-V64-W64</f>
        <v>28959</v>
      </c>
      <c r="Y64" s="113">
        <f>V64/U64*100</f>
        <v>99.99926628697735</v>
      </c>
      <c r="Z64" s="133"/>
    </row>
    <row r="65" spans="3:26" s="99" customFormat="1" ht="11.25" customHeight="1">
      <c r="C65" s="90"/>
      <c r="D65" s="173" t="s">
        <v>99</v>
      </c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U65" s="111">
        <v>1603361000</v>
      </c>
      <c r="V65" s="112">
        <v>1603332041</v>
      </c>
      <c r="W65" s="112">
        <v>0</v>
      </c>
      <c r="X65" s="112">
        <f>U65-V65-W65</f>
        <v>28959</v>
      </c>
      <c r="Y65" s="113">
        <f>V65/U65*100</f>
        <v>99.99819385653012</v>
      </c>
      <c r="Z65" s="133"/>
    </row>
    <row r="66" spans="3:26" s="99" customFormat="1" ht="11.25" customHeight="1">
      <c r="C66" s="90"/>
      <c r="D66" s="173" t="s">
        <v>100</v>
      </c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U66" s="111">
        <v>29500000</v>
      </c>
      <c r="V66" s="112">
        <v>29500000</v>
      </c>
      <c r="W66" s="112">
        <v>0</v>
      </c>
      <c r="X66" s="112">
        <f>U66-V66-W66</f>
        <v>0</v>
      </c>
      <c r="Y66" s="113">
        <f>V66/U66*100</f>
        <v>100</v>
      </c>
      <c r="Z66" s="133"/>
    </row>
    <row r="67" spans="3:26" s="99" customFormat="1" ht="11.25" customHeight="1">
      <c r="C67" s="90"/>
      <c r="D67" s="173" t="s">
        <v>101</v>
      </c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U67" s="111">
        <v>2314050000</v>
      </c>
      <c r="V67" s="112">
        <v>2314050000</v>
      </c>
      <c r="W67" s="112">
        <v>0</v>
      </c>
      <c r="X67" s="112">
        <f>U67-V67-W67</f>
        <v>0</v>
      </c>
      <c r="Y67" s="113">
        <f>V67/U67*100</f>
        <v>100</v>
      </c>
      <c r="Z67" s="133"/>
    </row>
    <row r="68" spans="3:26" s="99" customFormat="1" ht="12" customHeight="1"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U68" s="111"/>
      <c r="V68" s="112"/>
      <c r="W68" s="112"/>
      <c r="X68" s="112"/>
      <c r="Y68" s="116"/>
      <c r="Z68" s="133"/>
    </row>
    <row r="69" spans="3:26" s="99" customFormat="1" ht="11.25" customHeight="1">
      <c r="C69" s="173" t="s">
        <v>102</v>
      </c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U69" s="111">
        <v>100000000</v>
      </c>
      <c r="V69" s="112">
        <v>0</v>
      </c>
      <c r="W69" s="112">
        <v>0</v>
      </c>
      <c r="X69" s="112">
        <f>U69-V69-W69</f>
        <v>100000000</v>
      </c>
      <c r="Y69" s="113">
        <f>V69/U69*100</f>
        <v>0</v>
      </c>
      <c r="Z69" s="133"/>
    </row>
    <row r="70" spans="3:26" s="99" customFormat="1" ht="11.25" customHeight="1">
      <c r="C70" s="90"/>
      <c r="D70" s="173" t="s">
        <v>102</v>
      </c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U70" s="111">
        <v>100000000</v>
      </c>
      <c r="V70" s="112">
        <v>0</v>
      </c>
      <c r="W70" s="112">
        <v>0</v>
      </c>
      <c r="X70" s="112">
        <f>U70-V70-W70</f>
        <v>100000000</v>
      </c>
      <c r="Y70" s="113">
        <f>V70/U70*100</f>
        <v>0</v>
      </c>
      <c r="Z70" s="133"/>
    </row>
    <row r="71" spans="2:26" ht="11.25" customHeight="1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118"/>
      <c r="V71" s="98"/>
      <c r="W71" s="98"/>
      <c r="X71" s="98"/>
      <c r="Y71" s="98"/>
      <c r="Z71" s="99"/>
    </row>
    <row r="72" ht="10.5" customHeight="1"/>
    <row r="73" ht="10.5" customHeight="1"/>
    <row r="74" ht="10.5" customHeight="1"/>
    <row r="75" ht="10.5" customHeight="1"/>
  </sheetData>
  <mergeCells count="52">
    <mergeCell ref="D66:S66"/>
    <mergeCell ref="D67:S67"/>
    <mergeCell ref="C69:S69"/>
    <mergeCell ref="D70:S70"/>
    <mergeCell ref="C61:S61"/>
    <mergeCell ref="D62:S62"/>
    <mergeCell ref="C64:S64"/>
    <mergeCell ref="D65:S65"/>
    <mergeCell ref="D56:S56"/>
    <mergeCell ref="D57:S57"/>
    <mergeCell ref="D58:S58"/>
    <mergeCell ref="D59:S59"/>
    <mergeCell ref="D51:S51"/>
    <mergeCell ref="C53:S53"/>
    <mergeCell ref="D54:S54"/>
    <mergeCell ref="D55:S55"/>
    <mergeCell ref="D47:S47"/>
    <mergeCell ref="D48:S48"/>
    <mergeCell ref="D49:S49"/>
    <mergeCell ref="D50:S50"/>
    <mergeCell ref="D41:S41"/>
    <mergeCell ref="C43:S43"/>
    <mergeCell ref="D44:S44"/>
    <mergeCell ref="C46:S46"/>
    <mergeCell ref="C36:S36"/>
    <mergeCell ref="D37:S37"/>
    <mergeCell ref="C39:S39"/>
    <mergeCell ref="D40:S40"/>
    <mergeCell ref="C31:S31"/>
    <mergeCell ref="D32:S32"/>
    <mergeCell ref="D33:S33"/>
    <mergeCell ref="D34:S34"/>
    <mergeCell ref="D25:S25"/>
    <mergeCell ref="C27:S27"/>
    <mergeCell ref="D28:S28"/>
    <mergeCell ref="D29:S29"/>
    <mergeCell ref="D21:S21"/>
    <mergeCell ref="D22:S22"/>
    <mergeCell ref="D23:S23"/>
    <mergeCell ref="D24:S24"/>
    <mergeCell ref="D16:S16"/>
    <mergeCell ref="D17:S17"/>
    <mergeCell ref="D18:S18"/>
    <mergeCell ref="C20:S20"/>
    <mergeCell ref="C11:S11"/>
    <mergeCell ref="D12:S12"/>
    <mergeCell ref="C14:S14"/>
    <mergeCell ref="D15:S15"/>
    <mergeCell ref="B3:Y3"/>
    <mergeCell ref="B5:T6"/>
    <mergeCell ref="U5:Y5"/>
    <mergeCell ref="C9:S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 </cp:lastModifiedBy>
  <cp:lastPrinted>2004-12-13T07:24:01Z</cp:lastPrinted>
  <dcterms:created xsi:type="dcterms:W3CDTF">2003-04-16T07:37:01Z</dcterms:created>
  <dcterms:modified xsi:type="dcterms:W3CDTF">2004-12-13T07:34:18Z</dcterms:modified>
  <cp:category/>
  <cp:version/>
  <cp:contentType/>
  <cp:contentStatus/>
</cp:coreProperties>
</file>