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activeTab="0"/>
  </bookViews>
  <sheets>
    <sheet name="41(見出し)" sheetId="1" r:id="rId1"/>
    <sheet name="42(解説) " sheetId="2" r:id="rId2"/>
    <sheet name="43(解説)" sheetId="3" r:id="rId3"/>
    <sheet name="44" sheetId="4" r:id="rId4"/>
    <sheet name="45" sheetId="5" r:id="rId5"/>
    <sheet name="46" sheetId="6" r:id="rId6"/>
    <sheet name="47" sheetId="7" r:id="rId7"/>
    <sheet name="48" sheetId="8" r:id="rId8"/>
    <sheet name="49" sheetId="9" r:id="rId9"/>
    <sheet name="50" sheetId="10" r:id="rId10"/>
    <sheet name="52" sheetId="11" r:id="rId11"/>
    <sheet name="51" sheetId="12" r:id="rId12"/>
    <sheet name="53" sheetId="13" r:id="rId13"/>
    <sheet name="54" sheetId="14" r:id="rId14"/>
    <sheet name="55" sheetId="15" r:id="rId15"/>
    <sheet name="56" sheetId="16" r:id="rId16"/>
    <sheet name="57" sheetId="17" r:id="rId17"/>
    <sheet name="58" sheetId="18" r:id="rId18"/>
    <sheet name="昼間、夜間人口（本データ）" sheetId="19" r:id="rId19"/>
    <sheet name="人口など推移（国勢調査）　データ" sheetId="20" r:id="rId20"/>
    <sheet name="流入・流出・残留データ" sheetId="21" r:id="rId21"/>
    <sheet name="産業（大分類）" sheetId="22" r:id="rId22"/>
    <sheet name="昼間人口推移(調査したデータ、保存版）" sheetId="23" r:id="rId23"/>
  </sheets>
  <definedNames>
    <definedName name="_xlnm.Print_Area" localSheetId="6">'47'!$A$1:$U$85</definedName>
    <definedName name="_xlnm.Print_Area" localSheetId="7">'48'!$A$1:$T$80</definedName>
    <definedName name="_xlnm.Print_Area" localSheetId="8">'49'!$A$1:$T$81</definedName>
    <definedName name="_xlnm.Print_Area" localSheetId="9">'50'!$A$1:$T$82</definedName>
  </definedNames>
  <calcPr fullCalcOnLoad="1"/>
</workbook>
</file>

<file path=xl/sharedStrings.xml><?xml version="1.0" encoding="utf-8"?>
<sst xmlns="http://schemas.openxmlformats.org/spreadsheetml/2006/main" count="1525" uniqueCount="685">
  <si>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</si>
  <si>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</si>
  <si>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</si>
  <si>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</si>
  <si>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</si>
  <si>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</si>
  <si>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</si>
  <si>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</si>
  <si>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</si>
  <si>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</si>
  <si>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</si>
  <si>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</si>
  <si>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</si>
  <si>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</si>
  <si>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</si>
  <si>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</si>
  <si>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</si>
  <si>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</si>
  <si>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</si>
  <si>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</si>
  <si>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</si>
  <si>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</si>
  <si>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</si>
  <si>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</si>
  <si>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</si>
  <si>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</si>
  <si>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</si>
  <si>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</si>
  <si>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</si>
  <si>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</si>
  <si>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</si>
  <si>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</si>
  <si>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当り人員</t>
  </si>
  <si>
    <t>４９　小計</t>
  </si>
  <si>
    <t>５０　小計</t>
  </si>
  <si>
    <t>５１　小計</t>
  </si>
  <si>
    <t>大泉学園町</t>
  </si>
  <si>
    <t>９丁目</t>
  </si>
  <si>
    <t xml:space="preserve"> </t>
  </si>
  <si>
    <t>Ａ</t>
  </si>
  <si>
    <t>専門的・技術的職業従事者</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</si>
  <si>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</si>
  <si>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</si>
  <si>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</si>
  <si>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</si>
  <si>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</si>
  <si>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</si>
  <si>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</si>
  <si>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</si>
  <si>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</si>
  <si>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</si>
  <si>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</si>
  <si>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</si>
  <si>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Ｂ</t>
  </si>
  <si>
    <t>管理的職業従事者</t>
  </si>
  <si>
    <t>管理的公務員</t>
  </si>
  <si>
    <t>－</t>
  </si>
  <si>
    <t>会社・団体等役員</t>
  </si>
  <si>
    <t>その他の管理的職業従事者</t>
  </si>
  <si>
    <t>Ｃ</t>
  </si>
  <si>
    <t>事務従事者</t>
  </si>
  <si>
    <t>一般事務従事者</t>
  </si>
  <si>
    <t>外勤事務従事者</t>
  </si>
  <si>
    <t>運輸・通信事務従事者</t>
  </si>
  <si>
    <t>事務用機器操作員</t>
  </si>
  <si>
    <t>Ｄ</t>
  </si>
  <si>
    <t>商品販売従事者</t>
  </si>
  <si>
    <t>販売類似職業従事者</t>
  </si>
  <si>
    <t>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</si>
  <si>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</si>
  <si>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</si>
  <si>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</si>
  <si>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</si>
  <si>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</si>
  <si>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</si>
  <si>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</si>
  <si>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</si>
  <si>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</si>
  <si>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</si>
  <si>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</si>
  <si>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</si>
  <si>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</si>
  <si>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</si>
  <si>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</si>
  <si>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役員を含む。</t>
  </si>
  <si>
    <t>：</t>
  </si>
  <si>
    <t>Ｈ</t>
  </si>
  <si>
    <t>運輸・通信従事者</t>
  </si>
  <si>
    <t>鉄道運転従事者</t>
  </si>
  <si>
    <t>－</t>
  </si>
  <si>
    <t>自動車運転者</t>
  </si>
  <si>
    <t>船舶・航空機運転従事者</t>
  </si>
  <si>
    <t>－</t>
  </si>
  <si>
    <t>その他の運輸従事者</t>
  </si>
  <si>
    <t>通信従事者</t>
  </si>
  <si>
    <t>生産工程・労務作業者</t>
  </si>
  <si>
    <t>製造・製作作業者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</si>
  <si>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</si>
  <si>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</si>
  <si>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</si>
  <si>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</si>
  <si>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</si>
  <si>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</si>
  <si>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</si>
  <si>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</si>
  <si>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</si>
  <si>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</si>
  <si>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</si>
  <si>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</si>
  <si>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</si>
  <si>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</si>
  <si>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</si>
  <si>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</si>
  <si>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</si>
  <si>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</si>
  <si>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</si>
  <si>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</si>
  <si>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</si>
  <si>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</si>
  <si>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</si>
  <si>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</si>
  <si>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</si>
  <si>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</si>
  <si>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</si>
  <si>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</si>
  <si>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</si>
  <si>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</si>
  <si>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</si>
  <si>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</si>
  <si>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</si>
  <si>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</si>
  <si>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</si>
  <si>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</si>
  <si>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</si>
  <si>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</si>
  <si>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</si>
  <si>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</si>
  <si>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</si>
  <si>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</si>
  <si>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</si>
  <si>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</si>
  <si>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</si>
  <si>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</si>
  <si>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</si>
  <si>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</si>
  <si>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</si>
  <si>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</si>
  <si>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</si>
  <si>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</si>
  <si>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</si>
  <si>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</si>
  <si>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</si>
  <si>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</si>
  <si>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</si>
  <si>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</si>
  <si>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</si>
  <si>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</si>
  <si>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</si>
  <si>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</si>
  <si>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</si>
  <si>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</si>
  <si>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</si>
  <si>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</si>
  <si>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</si>
  <si>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</si>
  <si>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</si>
  <si>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</si>
  <si>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</si>
  <si>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</si>
  <si>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</si>
  <si>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</si>
  <si>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</si>
  <si>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</si>
  <si>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</si>
  <si>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</si>
  <si>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</si>
  <si>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</si>
  <si>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</si>
  <si>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</si>
  <si>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</si>
  <si>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</si>
  <si>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</si>
  <si>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</si>
  <si>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</si>
  <si>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</si>
  <si>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</si>
  <si>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</si>
  <si>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t>
  </si>
  <si>
    <t>農業・林業</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</si>
  <si>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</si>
  <si>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</si>
  <si>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</si>
  <si>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</si>
  <si>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</si>
  <si>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</si>
  <si>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</si>
  <si>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</si>
  <si>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</si>
  <si>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</si>
  <si>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</si>
  <si>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</si>
  <si>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</si>
  <si>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</si>
  <si>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</si>
  <si>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</si>
  <si>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</si>
  <si>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</si>
  <si>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</si>
  <si>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</si>
  <si>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</si>
  <si>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</si>
  <si>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</si>
  <si>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</si>
  <si>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</si>
  <si>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</si>
  <si>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</si>
  <si>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</si>
  <si>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</si>
  <si>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</si>
  <si>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</si>
  <si>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</si>
  <si>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</si>
  <si>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</si>
  <si>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</si>
  <si>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</si>
  <si>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</si>
  <si>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</si>
  <si>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</si>
  <si>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</si>
  <si>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</si>
  <si>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</si>
  <si>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</si>
  <si>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</si>
  <si>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</si>
  <si>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</si>
  <si>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</si>
  <si>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</si>
  <si>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</si>
  <si>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</si>
  <si>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</si>
  <si>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</si>
  <si>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</si>
  <si>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</si>
  <si>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</si>
  <si>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</si>
  <si>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</si>
  <si>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</si>
  <si>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</si>
  <si>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</si>
  <si>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</si>
  <si>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</si>
  <si>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</si>
  <si>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</si>
  <si>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</si>
  <si>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</si>
  <si>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</si>
  <si>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</si>
  <si>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12</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</si>
  <si>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</si>
  <si>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</si>
  <si>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</si>
  <si>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</si>
  <si>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</si>
  <si>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</si>
  <si>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</si>
  <si>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</si>
  <si>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</si>
  <si>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</si>
  <si>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</si>
  <si>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</si>
  <si>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</si>
  <si>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</si>
  <si>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</si>
  <si>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</si>
  <si>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</si>
  <si>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</si>
  <si>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</si>
  <si>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</si>
  <si>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</si>
  <si>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</si>
  <si>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</si>
  <si>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</si>
  <si>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</si>
  <si>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</si>
  <si>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</si>
  <si>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</si>
  <si>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</si>
  <si>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</si>
  <si>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</si>
  <si>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</si>
  <si>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</si>
  <si>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</si>
  <si>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</si>
  <si>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</si>
  <si>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</si>
  <si>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</si>
  <si>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</si>
  <si>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</si>
  <si>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</si>
  <si>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</si>
  <si>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</si>
  <si>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</si>
  <si>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</si>
  <si>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</si>
  <si>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t>
  </si>
  <si>
    <t>－</t>
  </si>
  <si>
    <t>(親を含まない)</t>
  </si>
  <si>
    <t>－</t>
  </si>
  <si>
    <t>：</t>
  </si>
  <si>
    <t>13　年　　齢　　別　　昼　　間　　人　　口</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</si>
  <si>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</si>
  <si>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</si>
  <si>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</si>
  <si>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</si>
  <si>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</si>
  <si>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</si>
  <si>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</si>
  <si>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</si>
  <si>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</si>
  <si>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</si>
  <si>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</si>
  <si>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</si>
  <si>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</si>
  <si>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</si>
  <si>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</si>
  <si>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</si>
  <si>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</si>
  <si>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</si>
  <si>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</si>
  <si>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</si>
  <si>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</si>
  <si>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</si>
  <si>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</si>
  <si>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</si>
  <si>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</si>
  <si>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</si>
  <si>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</si>
  <si>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</si>
  <si>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</si>
  <si>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</si>
  <si>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</si>
  <si>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</si>
  <si>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</si>
  <si>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</si>
  <si>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</si>
  <si>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</si>
  <si>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</si>
  <si>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</si>
  <si>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</si>
  <si>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</si>
  <si>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</si>
  <si>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</si>
  <si>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</si>
  <si>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</si>
  <si>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</si>
  <si>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</si>
  <si>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</si>
  <si>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</si>
  <si>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</si>
  <si>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</si>
  <si>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</si>
  <si>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</si>
  <si>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</si>
  <si>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</si>
  <si>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平成12年国勢調査結果等により東京都が予測した数値である。</t>
  </si>
  <si>
    <t>総世帯数</t>
  </si>
  <si>
    <t>(1)</t>
  </si>
  <si>
    <t>平成12年国勢調査結果(速報値)等により東京都が予測した数値である。</t>
  </si>
  <si>
    <t>(2)</t>
  </si>
  <si>
    <t>核家族世帯数</t>
  </si>
  <si>
    <t>夜間人口</t>
  </si>
  <si>
    <t>通 勤 者</t>
  </si>
  <si>
    <t>通 学 者</t>
  </si>
  <si>
    <t>平成７年までの国勢調査結果等により東京都が予測した数値である。</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</si>
  <si>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</si>
  <si>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</si>
  <si>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</si>
  <si>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</si>
  <si>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</si>
  <si>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</si>
  <si>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</si>
  <si>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</si>
  <si>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</si>
  <si>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</si>
  <si>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</si>
  <si>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</si>
  <si>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</si>
  <si>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</si>
  <si>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</si>
  <si>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</si>
  <si>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</si>
  <si>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</si>
  <si>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</si>
  <si>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</si>
  <si>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</si>
  <si>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</si>
  <si>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</si>
  <si>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</si>
  <si>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</si>
  <si>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</si>
  <si>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</si>
  <si>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</si>
  <si>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</si>
  <si>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</si>
  <si>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</si>
  <si>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</si>
  <si>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</si>
  <si>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</si>
  <si>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</si>
  <si>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</si>
  <si>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</si>
  <si>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</si>
  <si>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</si>
  <si>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</si>
  <si>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</si>
  <si>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</si>
  <si>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</si>
  <si>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</si>
  <si>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</si>
  <si>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</si>
  <si>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</si>
  <si>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</si>
  <si>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</si>
  <si>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</si>
  <si>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</si>
  <si>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</si>
  <si>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</si>
  <si>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</si>
  <si>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</si>
  <si>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</si>
  <si>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</si>
  <si>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</si>
  <si>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</si>
  <si>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</si>
  <si>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</si>
  <si>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調査年の9月30日現在による満年齢をいう。(なお、その年の10月1日午前零時に生まれた人は</t>
  </si>
  <si>
    <t>０歳とする。)</t>
  </si>
  <si>
    <t>　大正９年に最初の調査が行われ、以後５年ごとに調査項目の多い大規模調査と少ない簡易調査が交互に実施</t>
  </si>
  <si>
    <t>されている。平成12年調査は大規模調査で、平成12年10月1日を基準日として実施された。</t>
  </si>
  <si>
    <t>　国勢調査における世帯とは、一般の家庭のように、住居と生計を共にする人々の集まりをいい、その他に</t>
  </si>
  <si>
    <t>：</t>
  </si>
  <si>
    <t>施設等の
世 帯 数</t>
  </si>
  <si>
    <t>－</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</si>
  <si>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</si>
  <si>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</si>
  <si>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漁業</t>
  </si>
  <si>
    <t>鉱業</t>
  </si>
  <si>
    <t>男</t>
  </si>
  <si>
    <t>女</t>
  </si>
  <si>
    <t>当り人員</t>
  </si>
  <si>
    <t>：</t>
  </si>
  <si>
    <t>面積</t>
  </si>
  <si>
    <t>人口</t>
  </si>
  <si>
    <t>対前回比増加人口</t>
  </si>
  <si>
    <t>率</t>
  </si>
  <si>
    <t>65歳以上</t>
  </si>
  <si>
    <t>18歳未満の
親族のいる
世　帯　数</t>
  </si>
  <si>
    <t>雇用者</t>
  </si>
  <si>
    <t>職業</t>
  </si>
  <si>
    <t>平成７年</t>
  </si>
  <si>
    <t xml:space="preserve">％ </t>
  </si>
  <si>
    <t>世帯数</t>
  </si>
  <si>
    <t>実数</t>
  </si>
  <si>
    <t xml:space="preserve">％ </t>
  </si>
  <si>
    <t>流入人口</t>
  </si>
  <si>
    <t>地域</t>
  </si>
  <si>
    <t>流出人口</t>
  </si>
  <si>
    <t>流出超過就業者</t>
  </si>
  <si>
    <t>夜間人口に
おける就業者</t>
  </si>
  <si>
    <t>Ｉ</t>
  </si>
  <si>
    <t>Ｉ-1</t>
  </si>
  <si>
    <t>第３次産業</t>
  </si>
  <si>
    <t>公務</t>
  </si>
  <si>
    <t>第２次産業</t>
  </si>
  <si>
    <t>建設業</t>
  </si>
  <si>
    <t>製造業</t>
  </si>
  <si>
    <t>第１次産業</t>
  </si>
  <si>
    <t>一般世帯数</t>
  </si>
  <si>
    <t>親族世帯数</t>
  </si>
  <si>
    <t>人口</t>
  </si>
  <si>
    <t>当り人員</t>
  </si>
  <si>
    <t>国勢調査人口</t>
  </si>
  <si>
    <t>国勢調査人口</t>
  </si>
  <si>
    <t>計</t>
  </si>
  <si>
    <t>不動産業</t>
  </si>
  <si>
    <t>サービス業</t>
  </si>
  <si>
    <t>電 気・ガ ス・
熱供給・水道業</t>
  </si>
  <si>
    <r>
      <t>卸売・小売業、
飲食店</t>
    </r>
    <r>
      <rPr>
        <sz val="7"/>
        <color indexed="9"/>
        <rFont val="ＭＳ 明朝"/>
        <family val="1"/>
      </rPr>
      <t>ああああ</t>
    </r>
  </si>
  <si>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</si>
  <si>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</si>
  <si>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</si>
  <si>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</si>
  <si>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</si>
  <si>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</si>
  <si>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</si>
  <si>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</si>
  <si>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</si>
  <si>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</si>
  <si>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</si>
  <si>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</si>
  <si>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</si>
  <si>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</si>
  <si>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</si>
  <si>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</si>
  <si>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</si>
  <si>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</si>
  <si>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</si>
  <si>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</si>
  <si>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</si>
  <si>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</si>
  <si>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</si>
  <si>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</si>
  <si>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44 　国　 勢　 調　 査</t>
  </si>
  <si>
    <t>46 　国　 勢　 調　 査</t>
  </si>
  <si>
    <t>48 　国　 勢　 調　 査</t>
  </si>
  <si>
    <t>国　 勢　 調　 査　 45</t>
  </si>
  <si>
    <t>国　 勢　 調　 査　 47</t>
  </si>
  <si>
    <t>国　 勢　 調　 査　 49</t>
  </si>
  <si>
    <t>国　 勢　 調　 査　 51</t>
  </si>
  <si>
    <t>夜間人口</t>
  </si>
  <si>
    <t>昼間人口</t>
  </si>
  <si>
    <t>流入人口</t>
  </si>
  <si>
    <t>流出人口</t>
  </si>
  <si>
    <t>昭和60年</t>
  </si>
  <si>
    <t>平成２年</t>
  </si>
  <si>
    <t>平成７年</t>
  </si>
  <si>
    <t>平成12年</t>
  </si>
  <si>
    <t>昭和55年</t>
  </si>
  <si>
    <t>昭和22年</t>
  </si>
  <si>
    <t>昭和30年</t>
  </si>
  <si>
    <t>昭和35年</t>
  </si>
  <si>
    <t>昭和40年</t>
  </si>
  <si>
    <t>昭和45年</t>
  </si>
  <si>
    <t>昭和50年</t>
  </si>
  <si>
    <t>昼間人口と夜間人口の推移</t>
  </si>
  <si>
    <t>昭和25年</t>
  </si>
  <si>
    <t>昭和25年からの世帯数（国勢調査）</t>
  </si>
  <si>
    <t>昭和25年からの人口（国勢調査）</t>
  </si>
  <si>
    <t>昭和23年</t>
  </si>
  <si>
    <t>夜間人口</t>
  </si>
  <si>
    <t>昼間人口</t>
  </si>
  <si>
    <t>流入人口</t>
  </si>
  <si>
    <t>流出人口</t>
  </si>
  <si>
    <t>年次・年齢</t>
  </si>
  <si>
    <t>昭和</t>
  </si>
  <si>
    <t>平成</t>
  </si>
  <si>
    <t>７</t>
  </si>
  <si>
    <t>２</t>
  </si>
  <si>
    <t>年少人口(０～14歳)</t>
  </si>
  <si>
    <t>生産年齢人口(15～64歳)</t>
  </si>
  <si>
    <t>老年人口(65歳以上)</t>
  </si>
  <si>
    <t>50　 国　 勢　 調　 査</t>
  </si>
  <si>
    <t>国　 勢　 調　 査 　51</t>
  </si>
  <si>
    <t>52　 国　 勢　 調　 査</t>
  </si>
  <si>
    <t>国　 勢　 調　 査 　53</t>
  </si>
  <si>
    <t>54　 国　 勢　 調　 査</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</si>
  <si>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</si>
  <si>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</si>
  <si>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</si>
  <si>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</si>
  <si>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</si>
  <si>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</si>
  <si>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</si>
  <si>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</si>
  <si>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</si>
  <si>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</si>
  <si>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</si>
  <si>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</si>
  <si>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</si>
  <si>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</si>
  <si>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</si>
  <si>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</si>
  <si>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</si>
  <si>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</si>
  <si>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</si>
  <si>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</si>
  <si>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</si>
  <si>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</si>
  <si>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</si>
  <si>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</si>
  <si>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</si>
  <si>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</si>
  <si>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</si>
  <si>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</si>
  <si>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</si>
  <si>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</si>
  <si>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</si>
  <si>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</si>
  <si>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</si>
  <si>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</si>
  <si>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</si>
  <si>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</si>
  <si>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</si>
  <si>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</si>
  <si>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</si>
  <si>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</si>
  <si>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</si>
  <si>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</si>
  <si>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</si>
  <si>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</si>
  <si>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</si>
  <si>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</si>
  <si>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</si>
  <si>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</si>
  <si>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</si>
  <si>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</si>
  <si>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</si>
  <si>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</si>
  <si>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</si>
  <si>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</si>
  <si>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</si>
  <si>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</si>
  <si>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</si>
  <si>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</si>
  <si>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</si>
  <si>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</si>
  <si>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</si>
  <si>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</si>
  <si>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国　 勢　 調　 査 　55</t>
  </si>
  <si>
    <t>56　 国　 勢　 調　 査</t>
  </si>
  <si>
    <t>国　 勢　 調　 査 　57</t>
  </si>
  <si>
    <t>３か月以上の</t>
  </si>
  <si>
    <t>東京都総務局統計部統計調整課｢東京都区市町村別人口の予測｣(平成14年３月)</t>
  </si>
  <si>
    <t>東京都総務局統計部統計調整課｢東京都世帯数の予測｣(平成13年３月)</t>
  </si>
  <si>
    <t>東京都総務局統計部統計調整課｢東京都就業者数の予測｣(平成12年３月)</t>
  </si>
  <si>
    <t>国勢調査人口</t>
  </si>
  <si>
    <t xml:space="preserve">％ </t>
  </si>
  <si>
    <t>国　 勢　 調　 査　 43</t>
  </si>
  <si>
    <t>58　 国　 勢　 調　 査</t>
  </si>
  <si>
    <t>住民基本台帳</t>
  </si>
  <si>
    <t>調査時に滞在している地域の人口に</t>
  </si>
  <si>
    <t>総務省統計局「平成12年　国勢調査報告」</t>
  </si>
  <si>
    <t>現在人口</t>
  </si>
  <si>
    <t>調査時に居た場所で調査する方法による人口。</t>
  </si>
  <si>
    <t xml:space="preserve">△ 0.86 </t>
  </si>
  <si>
    <t xml:space="preserve">△ 9.19 </t>
  </si>
  <si>
    <t xml:space="preserve">△ 4.60 </t>
  </si>
  <si>
    <t xml:space="preserve">△ 1.28 </t>
  </si>
  <si>
    <t xml:space="preserve">△ 8.95 </t>
  </si>
  <si>
    <t xml:space="preserve">△ 0.46 </t>
  </si>
  <si>
    <t xml:space="preserve">△ 3.91 </t>
  </si>
  <si>
    <t xml:space="preserve">△ 5.71 </t>
  </si>
  <si>
    <t xml:space="preserve">△ 0.60 </t>
  </si>
  <si>
    <t xml:space="preserve">△21.17 </t>
  </si>
  <si>
    <t xml:space="preserve">△ 3.18 </t>
  </si>
  <si>
    <t xml:space="preserve">△ 6.46 </t>
  </si>
  <si>
    <t xml:space="preserve">△10.74 </t>
  </si>
  <si>
    <t xml:space="preserve">△ 5.85 </t>
  </si>
  <si>
    <t xml:space="preserve">△ 4.55 </t>
  </si>
  <si>
    <t xml:space="preserve">－ </t>
  </si>
  <si>
    <t xml:space="preserve">△11.51 </t>
  </si>
  <si>
    <t xml:space="preserve">△ 2.89 </t>
  </si>
  <si>
    <t xml:space="preserve">△ 5.02 </t>
  </si>
  <si>
    <t>(各年10月１日現在)</t>
  </si>
  <si>
    <t>流出超過　　　　　　　　　　　　　　　　　　　　　　　　　　　　　　　　　　　　　　　　　　　　　　　　　　　　　　　　　　　　　　　　　　　　　　　　　　　　　　　　　　　　　　　　　　　　　　　　　　　就  業  者</t>
  </si>
  <si>
    <t>販売従事者</t>
  </si>
  <si>
    <t>非親族　　　　　　　　　　　　　　　　　　　　　　　　　　　　　　　　　　　　　　　　　　　　　　　　　　　　　　　　　　　　　　　　　　　　　　　　　　　　　　　　　　　　　　　　　　　　　　　　　　　　世帯数</t>
  </si>
  <si>
    <t>単   独　　　　　　　　　　　　　　　　　　　　　　　　　　　　　　　　　　　　　　　　　　　　　　　　　　　　　　　　　　　　　　　　　　　　　　　　　　　　　　　　　　　　　　　　　　　　　　　　　　　　　　世帯数</t>
  </si>
  <si>
    <t>施設等の世帯数は、平成12年の実数である。</t>
  </si>
  <si>
    <t>運輸・　　　　　　　　　　　　　　　　　　　　　　　　　　　　　　　　　　　　　　　　　　　　　　　　　　　　　　　　　　　　　　　　　　　　　　　　　　　　　　　　　　　　　　　　　　　　　　　　　　　　　通信業</t>
  </si>
  <si>
    <t>金融・　　　　　　　　　　　　　　　　　　　　　　　　　　　　　　　　　　　　　　　　　　　　　　　　　　　　　　　　　　　　　　　　　　　　　　　　　　　　　　　　　　　　　　　　　　　　　　　　　　　　　保険業</t>
  </si>
  <si>
    <t>また、歯舞島など５島は対象外である。</t>
  </si>
  <si>
    <r>
      <t>人　口　の　推　移　(国　勢　調　査)　</t>
    </r>
    <r>
      <rPr>
        <sz val="9"/>
        <rFont val="ＭＳ 明朝"/>
        <family val="1"/>
      </rPr>
      <t>(各年10月１日現在)</t>
    </r>
  </si>
  <si>
    <t>15　町　丁　別　世　</t>
  </si>
  <si>
    <t>　帯　数　と　人　口　(つ　づ　き)</t>
  </si>
  <si>
    <t>15　町　丁　別　世　帯　数　と　人　口　(つ　づ　き)</t>
  </si>
  <si>
    <r>
      <t>流出人口と流出人口の推移(国勢調査)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</si>
  <si>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</si>
  <si>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</si>
  <si>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t>総務省統計局｢平成12年　国勢調査報告｣</t>
  </si>
  <si>
    <t>（平成12年10月１日現在）</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</si>
  <si>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</si>
  <si>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</si>
  <si>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</si>
  <si>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総務省統計局｢国勢調査報告｣、｢昭和55年10月１日の境域による各回国勢調査時の市区町村別人口｣</t>
  </si>
  <si>
    <t>人口密度　　　　　　　　　　　　　　　　　　　　　　　　　　　　　　　　　　　　　　　　　　　　　　　　　　　　　　　　　　　　　　　　　　　　　　　　　　　　　　　　　　　　　　　　　　　　　　　　　　　(人／㎢)</t>
  </si>
  <si>
    <t>総務省統計局｢平成12年　国勢調査報告｣</t>
  </si>
  <si>
    <t>１人で１戸を構えている人</t>
  </si>
  <si>
    <t>　就　業　者　数　(総　数　お　よ　び　雇　用　者)</t>
  </si>
  <si>
    <t>20　職　業　、　男　女　別　15　歳　以　上　</t>
  </si>
  <si>
    <t>平成12年までの国勢調査結果等により東京都が予測した数値である。</t>
  </si>
  <si>
    <t>昼 間 人 口</t>
  </si>
  <si>
    <t>昼 間 人 口
指　     数</t>
  </si>
  <si>
    <t>東京都総務局統計部統計調整課｢東京都昼間人口の予測｣(平成15年12月)</t>
  </si>
  <si>
    <t xml:space="preserv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</si>
</sst>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s>
  <fonts count="64">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明朝"/>
      <family val="1"/>
    </font>
    <font>
      <sz val="8"/>
      <color indexed="8"/>
      <name val="ＭＳ 明朝"/>
      <family val="1"/>
    </font>
    <font>
      <sz val="11.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medium"/>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5" fillId="0" borderId="0" applyNumberFormat="0" applyFill="0" applyBorder="0" applyAlignment="0" applyProtection="0"/>
    <xf numFmtId="0" fontId="63" fillId="32" borderId="0" applyNumberFormat="0" applyBorder="0" applyAlignment="0" applyProtection="0"/>
  </cellStyleXfs>
  <cellXfs count="518">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41"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49" applyNumberFormat="1" applyFont="1" applyBorder="1" applyAlignment="1">
      <alignment horizontal="right" vertical="center"/>
    </xf>
    <xf numFmtId="188" fontId="4" fillId="0" borderId="0" xfId="0" applyNumberFormat="1" applyFont="1" applyAlignment="1">
      <alignment vertical="center"/>
    </xf>
    <xf numFmtId="188" fontId="4" fillId="0" borderId="0" xfId="49" applyNumberFormat="1" applyFont="1" applyAlignment="1">
      <alignment horizontal="right"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0" xfId="0" applyNumberFormat="1" applyFont="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13" xfId="0" applyFont="1" applyFill="1" applyBorder="1" applyAlignment="1">
      <alignment vertical="center"/>
    </xf>
    <xf numFmtId="190" fontId="4" fillId="0" borderId="13"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5"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2" fontId="4" fillId="0" borderId="13" xfId="0" applyNumberFormat="1" applyFont="1" applyBorder="1" applyAlignment="1">
      <alignment horizontal="right" vertical="center"/>
    </xf>
    <xf numFmtId="186" fontId="4" fillId="0" borderId="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0" fontId="4" fillId="0" borderId="0" xfId="0" applyFont="1" applyFill="1" applyAlignment="1">
      <alignment horizontal="right" vertical="center"/>
    </xf>
    <xf numFmtId="181" fontId="4" fillId="0" borderId="0" xfId="0" applyNumberFormat="1" applyFont="1" applyAlignment="1">
      <alignmen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Alignment="1">
      <alignment vertical="center"/>
    </xf>
    <xf numFmtId="190" fontId="4" fillId="0" borderId="0" xfId="0" applyNumberFormat="1" applyFont="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1" fontId="5" fillId="0" borderId="0" xfId="0" applyNumberFormat="1" applyFont="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188" fontId="5" fillId="0" borderId="0" xfId="49" applyNumberFormat="1" applyFont="1" applyBorder="1" applyAlignment="1">
      <alignment horizontal="right" vertical="center"/>
    </xf>
    <xf numFmtId="41" fontId="4" fillId="0" borderId="0" xfId="49" applyNumberFormat="1" applyFont="1" applyAlignment="1">
      <alignment horizontal="right"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49" fontId="10" fillId="0" borderId="22" xfId="0" applyNumberFormat="1" applyFont="1" applyBorder="1" applyAlignment="1">
      <alignment vertical="center"/>
    </xf>
    <xf numFmtId="49" fontId="10" fillId="0" borderId="23" xfId="0" applyNumberFormat="1" applyFont="1" applyBorder="1" applyAlignment="1">
      <alignment vertical="center"/>
    </xf>
    <xf numFmtId="176" fontId="7" fillId="0" borderId="20"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4" fillId="0" borderId="20" xfId="0" applyNumberFormat="1" applyFont="1" applyBorder="1" applyAlignment="1">
      <alignment vertical="center"/>
    </xf>
    <xf numFmtId="176" fontId="4" fillId="0" borderId="20" xfId="49" applyNumberFormat="1" applyFont="1" applyBorder="1" applyAlignment="1">
      <alignment horizontal="right"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25" xfId="0" applyFont="1" applyBorder="1" applyAlignment="1">
      <alignment horizontal="distributed" vertical="center"/>
    </xf>
    <xf numFmtId="176" fontId="4" fillId="0" borderId="20" xfId="0" applyNumberFormat="1" applyFont="1" applyBorder="1" applyAlignment="1">
      <alignment horizontal="right" vertical="center"/>
    </xf>
    <xf numFmtId="0" fontId="4" fillId="0" borderId="14" xfId="0" applyFont="1" applyBorder="1" applyAlignment="1">
      <alignment horizontal="distributed" vertical="center"/>
    </xf>
    <xf numFmtId="204" fontId="5" fillId="0" borderId="20" xfId="49" applyNumberFormat="1" applyFont="1" applyBorder="1" applyAlignment="1">
      <alignment horizontal="right" vertical="center"/>
    </xf>
    <xf numFmtId="204" fontId="4" fillId="0" borderId="20" xfId="0" applyNumberFormat="1" applyFont="1" applyBorder="1" applyAlignment="1">
      <alignment horizontal="right" vertical="center"/>
    </xf>
    <xf numFmtId="204" fontId="4" fillId="0" borderId="20" xfId="0" applyNumberFormat="1" applyFont="1" applyBorder="1" applyAlignment="1">
      <alignment vertical="center"/>
    </xf>
    <xf numFmtId="0" fontId="4" fillId="0" borderId="26"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5" xfId="0" applyNumberFormat="1" applyFont="1" applyBorder="1" applyAlignment="1">
      <alignment horizontal="distributed" vertical="center"/>
    </xf>
    <xf numFmtId="192" fontId="4" fillId="0" borderId="25" xfId="0" applyNumberFormat="1" applyFont="1" applyBorder="1" applyAlignment="1">
      <alignment horizontal="distributed" vertical="center"/>
    </xf>
    <xf numFmtId="0" fontId="4" fillId="0" borderId="20" xfId="0" applyFont="1" applyBorder="1" applyAlignment="1">
      <alignment vertical="center"/>
    </xf>
    <xf numFmtId="199" fontId="5" fillId="0" borderId="20" xfId="0" applyNumberFormat="1" applyFont="1" applyBorder="1" applyAlignment="1">
      <alignment vertical="center"/>
    </xf>
    <xf numFmtId="199" fontId="4" fillId="0" borderId="20" xfId="0" applyNumberFormat="1" applyFont="1" applyBorder="1" applyAlignment="1">
      <alignment vertical="center"/>
    </xf>
    <xf numFmtId="0" fontId="4" fillId="0" borderId="25" xfId="0" applyFont="1" applyBorder="1" applyAlignment="1">
      <alignment horizontal="center" vertical="center"/>
    </xf>
    <xf numFmtId="0" fontId="4" fillId="0" borderId="17" xfId="0" applyFont="1" applyBorder="1" applyAlignment="1">
      <alignment horizontal="distributed" vertical="center"/>
    </xf>
    <xf numFmtId="199" fontId="5" fillId="0" borderId="20" xfId="0" applyNumberFormat="1" applyFont="1" applyBorder="1" applyAlignment="1">
      <alignment horizontal="right" vertical="center"/>
    </xf>
    <xf numFmtId="199" fontId="4" fillId="0" borderId="20" xfId="0" applyNumberFormat="1" applyFont="1" applyBorder="1" applyAlignment="1">
      <alignment horizontal="right" vertical="center"/>
    </xf>
    <xf numFmtId="199" fontId="4" fillId="0" borderId="24" xfId="0" applyNumberFormat="1" applyFont="1" applyBorder="1" applyAlignment="1">
      <alignment vertical="center"/>
    </xf>
    <xf numFmtId="0" fontId="5" fillId="0" borderId="26"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left" vertical="center"/>
    </xf>
    <xf numFmtId="182" fontId="4" fillId="0" borderId="0" xfId="0" applyNumberFormat="1" applyFont="1" applyBorder="1" applyAlignment="1">
      <alignment horizontal="right" vertical="center"/>
    </xf>
    <xf numFmtId="0" fontId="6" fillId="0" borderId="26" xfId="0" applyFont="1" applyBorder="1" applyAlignment="1">
      <alignment vertical="center"/>
    </xf>
    <xf numFmtId="0" fontId="4" fillId="0" borderId="26" xfId="0" applyFont="1" applyBorder="1" applyAlignment="1">
      <alignment horizontal="distributed" vertical="center" wrapText="1"/>
    </xf>
    <xf numFmtId="0" fontId="4" fillId="0" borderId="26" xfId="0" applyFont="1" applyBorder="1" applyAlignment="1">
      <alignment horizontal="left" vertical="center"/>
    </xf>
    <xf numFmtId="0" fontId="4" fillId="0" borderId="2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8" xfId="0" applyFont="1" applyBorder="1" applyAlignment="1">
      <alignment vertical="center"/>
    </xf>
    <xf numFmtId="0" fontId="8" fillId="0" borderId="28" xfId="0" applyFont="1" applyBorder="1" applyAlignment="1">
      <alignment horizontal="distributed" vertical="center"/>
    </xf>
    <xf numFmtId="176" fontId="8" fillId="0" borderId="28" xfId="49" applyNumberFormat="1" applyFont="1" applyBorder="1" applyAlignment="1">
      <alignment horizontal="right" vertical="center"/>
    </xf>
    <xf numFmtId="176" fontId="1" fillId="0" borderId="28" xfId="0" applyNumberFormat="1" applyFont="1" applyBorder="1" applyAlignment="1">
      <alignment vertical="center"/>
    </xf>
    <xf numFmtId="176" fontId="7" fillId="0" borderId="28" xfId="49" applyNumberFormat="1" applyFont="1" applyBorder="1" applyAlignment="1">
      <alignment vertical="center"/>
    </xf>
    <xf numFmtId="176" fontId="9" fillId="0" borderId="28" xfId="49" applyNumberFormat="1" applyFont="1" applyBorder="1" applyAlignment="1">
      <alignment vertical="center"/>
    </xf>
    <xf numFmtId="0" fontId="4" fillId="0" borderId="29" xfId="0" applyFont="1" applyBorder="1" applyAlignment="1">
      <alignment horizontal="center"/>
    </xf>
    <xf numFmtId="0" fontId="4" fillId="0" borderId="30" xfId="0" applyFont="1" applyBorder="1" applyAlignment="1">
      <alignment horizontal="center"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horizontal="distributed" vertical="center" wrapText="1"/>
    </xf>
    <xf numFmtId="0" fontId="12" fillId="0" borderId="21" xfId="0" applyFont="1" applyFill="1" applyBorder="1" applyAlignment="1">
      <alignment horizontal="center" vertical="center"/>
    </xf>
    <xf numFmtId="176" fontId="5" fillId="0" borderId="20" xfId="49" applyNumberFormat="1" applyFont="1" applyBorder="1" applyAlignment="1">
      <alignment horizontal="right" vertical="center"/>
    </xf>
    <xf numFmtId="176" fontId="5" fillId="0" borderId="0" xfId="49" applyNumberFormat="1" applyFont="1" applyBorder="1" applyAlignment="1">
      <alignment horizontal="right"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8"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20" xfId="0" applyNumberFormat="1" applyFont="1" applyBorder="1" applyAlignment="1">
      <alignmen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182" fontId="5" fillId="0" borderId="20" xfId="0" applyNumberFormat="1" applyFont="1" applyBorder="1" applyAlignment="1">
      <alignment vertical="center"/>
    </xf>
    <xf numFmtId="0" fontId="21" fillId="0" borderId="0" xfId="0" applyFont="1" applyAlignment="1">
      <alignment horizontal="center" vertical="center"/>
    </xf>
    <xf numFmtId="0" fontId="4" fillId="0" borderId="23"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6"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49" fontId="3"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center"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xf>
    <xf numFmtId="0" fontId="4"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0" fontId="4" fillId="0" borderId="18" xfId="0" applyFont="1" applyBorder="1" applyAlignment="1">
      <alignment horizontal="distributed"/>
    </xf>
    <xf numFmtId="0" fontId="4" fillId="0" borderId="22" xfId="0" applyFont="1" applyBorder="1" applyAlignment="1">
      <alignment horizontal="distributed" vertical="top"/>
    </xf>
    <xf numFmtId="0" fontId="4" fillId="0" borderId="15"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0" fontId="4" fillId="0" borderId="22" xfId="0" applyFont="1" applyBorder="1" applyAlignment="1">
      <alignment horizontal="distributed" vertical="center"/>
    </xf>
    <xf numFmtId="49" fontId="11" fillId="0" borderId="0" xfId="0" applyNumberFormat="1" applyFont="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0" fontId="5" fillId="0" borderId="0" xfId="49" applyNumberFormat="1" applyFont="1" applyAlignment="1">
      <alignment horizontal="right" vertical="center"/>
    </xf>
    <xf numFmtId="180" fontId="4" fillId="0" borderId="0" xfId="49" applyNumberFormat="1" applyFont="1" applyAlignment="1">
      <alignment horizontal="right" vertical="center"/>
    </xf>
    <xf numFmtId="49" fontId="4" fillId="0" borderId="0" xfId="0" applyNumberFormat="1" applyFont="1" applyAlignment="1">
      <alignment horizontal="center" vertical="center"/>
    </xf>
    <xf numFmtId="180" fontId="4" fillId="0" borderId="20" xfId="49" applyNumberFormat="1" applyFont="1" applyBorder="1" applyAlignment="1">
      <alignment horizontal="right" vertical="center"/>
    </xf>
    <xf numFmtId="180"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49" fontId="5" fillId="0" borderId="0" xfId="0" applyNumberFormat="1" applyFont="1" applyAlignment="1">
      <alignment horizontal="center" vertical="center"/>
    </xf>
    <xf numFmtId="180" fontId="5" fillId="0" borderId="2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7" fillId="0" borderId="38" xfId="0" applyFont="1" applyBorder="1" applyAlignment="1">
      <alignment horizontal="distributed" vertical="center"/>
    </xf>
    <xf numFmtId="0" fontId="7" fillId="0" borderId="25"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7" fillId="0" borderId="25"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176" fontId="7" fillId="0" borderId="0" xfId="49" applyNumberFormat="1" applyFont="1" applyAlignment="1">
      <alignment horizontal="right" vertical="center"/>
    </xf>
    <xf numFmtId="176" fontId="9" fillId="0" borderId="0" xfId="49" applyNumberFormat="1" applyFont="1" applyAlignment="1">
      <alignment horizontal="right" vertical="center"/>
    </xf>
    <xf numFmtId="0" fontId="4" fillId="0" borderId="0" xfId="0" applyFont="1" applyBorder="1" applyAlignment="1">
      <alignment horizontal="left" vertical="center"/>
    </xf>
    <xf numFmtId="49" fontId="9" fillId="0" borderId="0" xfId="0" applyNumberFormat="1" applyFont="1" applyAlignment="1">
      <alignment horizontal="center" vertical="center"/>
    </xf>
    <xf numFmtId="176" fontId="9" fillId="0" borderId="20"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7" fillId="0" borderId="0" xfId="0" applyNumberFormat="1" applyFont="1" applyAlignment="1">
      <alignment horizontal="center" vertical="center"/>
    </xf>
    <xf numFmtId="176" fontId="7" fillId="0" borderId="20"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23" fillId="0" borderId="0" xfId="0" applyFont="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178" fontId="9" fillId="0" borderId="0" xfId="49" applyNumberFormat="1" applyFont="1" applyAlignment="1">
      <alignment horizontal="right" vertical="center"/>
    </xf>
    <xf numFmtId="178" fontId="7" fillId="0" borderId="0" xfId="49" applyNumberFormat="1" applyFont="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20"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20"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20"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176" fontId="4" fillId="0" borderId="20" xfId="49" applyNumberFormat="1" applyFont="1" applyBorder="1" applyAlignment="1">
      <alignment horizontal="righ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1" fontId="5" fillId="0" borderId="0" xfId="49" applyNumberFormat="1" applyFont="1" applyBorder="1" applyAlignment="1">
      <alignment horizontal="right" vertical="center"/>
    </xf>
    <xf numFmtId="42"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5" fillId="0" borderId="0" xfId="0" applyFont="1" applyBorder="1" applyAlignment="1">
      <alignment horizontal="distributed" vertical="center"/>
    </xf>
    <xf numFmtId="176" fontId="5" fillId="0" borderId="20" xfId="49" applyNumberFormat="1" applyFont="1" applyBorder="1" applyAlignment="1">
      <alignment horizontal="right" vertical="center"/>
    </xf>
    <xf numFmtId="42" fontId="4" fillId="0" borderId="0" xfId="49" applyNumberFormat="1" applyFont="1" applyBorder="1" applyAlignment="1">
      <alignment horizontal="righ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4" fillId="0" borderId="0" xfId="0" applyFont="1" applyBorder="1" applyAlignment="1">
      <alignment horizontal="center" vertical="center"/>
    </xf>
    <xf numFmtId="0" fontId="4" fillId="0" borderId="37" xfId="0" applyFont="1" applyBorder="1" applyAlignment="1">
      <alignment horizontal="distributed" vertical="center"/>
    </xf>
    <xf numFmtId="0" fontId="4" fillId="0" borderId="29" xfId="0" applyFont="1" applyBorder="1" applyAlignment="1">
      <alignment horizontal="distributed" vertical="center"/>
    </xf>
    <xf numFmtId="0" fontId="4" fillId="0" borderId="26" xfId="0" applyFont="1" applyBorder="1" applyAlignment="1">
      <alignment horizontal="distributed" vertical="center"/>
    </xf>
    <xf numFmtId="0" fontId="4" fillId="0" borderId="41" xfId="0" applyFont="1" applyBorder="1" applyAlignment="1">
      <alignment horizontal="distributed" vertical="center"/>
    </xf>
    <xf numFmtId="0" fontId="4" fillId="0" borderId="23" xfId="0" applyFont="1" applyBorder="1" applyAlignment="1">
      <alignment horizontal="distributed" vertical="center"/>
    </xf>
    <xf numFmtId="0" fontId="4" fillId="0" borderId="30" xfId="0" applyFont="1" applyBorder="1" applyAlignment="1">
      <alignment horizontal="distributed"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Alignment="1">
      <alignment horizontal="center" vertical="center"/>
    </xf>
    <xf numFmtId="0" fontId="4" fillId="0" borderId="38"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42" xfId="0" applyFont="1" applyBorder="1" applyAlignment="1">
      <alignment horizontal="distributed" vertical="center"/>
    </xf>
    <xf numFmtId="0" fontId="4" fillId="0" borderId="10" xfId="0" applyFont="1" applyBorder="1" applyAlignment="1">
      <alignment horizontal="distributed" vertical="center"/>
    </xf>
    <xf numFmtId="0" fontId="24" fillId="0" borderId="0" xfId="0" applyFont="1" applyAlignment="1">
      <alignment horizontal="right" vertical="center"/>
    </xf>
    <xf numFmtId="0" fontId="24" fillId="0" borderId="0" xfId="0" applyFont="1" applyAlignment="1">
      <alignment horizontal="left" vertical="center"/>
    </xf>
    <xf numFmtId="0" fontId="5" fillId="0" borderId="0" xfId="0" applyFont="1" applyFill="1" applyAlignment="1">
      <alignment horizontal="distributed" vertical="center"/>
    </xf>
    <xf numFmtId="0" fontId="4" fillId="0" borderId="0" xfId="0" applyFont="1" applyFill="1" applyAlignment="1">
      <alignment horizontal="right"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43" xfId="0" applyFont="1" applyBorder="1" applyAlignment="1">
      <alignment horizontal="distributed" vertical="center"/>
    </xf>
    <xf numFmtId="0" fontId="4" fillId="0" borderId="15"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179" fontId="5" fillId="0" borderId="0" xfId="49"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29"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1" xfId="0" applyFont="1" applyBorder="1" applyAlignment="1">
      <alignment horizontal="distributed" vertical="center" wrapText="1"/>
    </xf>
    <xf numFmtId="195" fontId="4" fillId="0" borderId="0" xfId="0" applyNumberFormat="1" applyFont="1" applyBorder="1" applyAlignment="1">
      <alignment horizontal="right" vertical="center"/>
    </xf>
    <xf numFmtId="195" fontId="5" fillId="0" borderId="0" xfId="49"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0" fontId="0" fillId="0" borderId="11" xfId="0" applyBorder="1" applyAlignment="1">
      <alignment horizontal="distributed" vertical="center" wrapText="1"/>
    </xf>
    <xf numFmtId="0" fontId="0" fillId="0" borderId="37"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horizontal="left" vertical="center"/>
    </xf>
    <xf numFmtId="176" fontId="5" fillId="0" borderId="20"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20" xfId="0" applyFont="1" applyBorder="1" applyAlignment="1">
      <alignment horizontal="distributed"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204" fontId="4" fillId="0" borderId="0" xfId="0" applyNumberFormat="1" applyFont="1" applyAlignment="1">
      <alignment horizontal="right" vertical="center"/>
    </xf>
    <xf numFmtId="204" fontId="5" fillId="0" borderId="0" xfId="0" applyNumberFormat="1" applyFont="1" applyAlignment="1">
      <alignment horizontal="right"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5" xfId="0" applyFont="1" applyBorder="1" applyAlignment="1">
      <alignment horizontal="center" vertical="center"/>
    </xf>
    <xf numFmtId="180" fontId="4" fillId="0" borderId="0" xfId="0" applyNumberFormat="1" applyFont="1" applyBorder="1" applyAlignment="1">
      <alignment vertical="center"/>
    </xf>
    <xf numFmtId="0" fontId="4" fillId="0" borderId="44" xfId="0" applyFont="1" applyBorder="1" applyAlignment="1">
      <alignment horizontal="distributed"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17"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23" xfId="0" applyFont="1" applyBorder="1" applyAlignment="1">
      <alignment horizontal="distributed" vertical="center" wrapText="1"/>
    </xf>
    <xf numFmtId="0" fontId="4" fillId="0" borderId="11" xfId="0" applyFont="1" applyBorder="1" applyAlignment="1">
      <alignment horizontal="distributed"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1" xfId="0" applyFont="1" applyBorder="1" applyAlignment="1">
      <alignment horizontal="distributed" vertical="center"/>
    </xf>
    <xf numFmtId="0" fontId="12" fillId="0" borderId="22" xfId="0" applyFont="1" applyBorder="1" applyAlignment="1">
      <alignment horizontal="distributed" vertical="center"/>
    </xf>
    <xf numFmtId="0" fontId="12" fillId="0" borderId="23" xfId="0" applyFont="1" applyBorder="1" applyAlignment="1">
      <alignment horizontal="distributed" vertical="center"/>
    </xf>
    <xf numFmtId="41" fontId="4" fillId="0" borderId="0" xfId="0" applyNumberFormat="1" applyFont="1" applyBorder="1" applyAlignment="1">
      <alignment horizontal="right" vertical="center"/>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11" xfId="0" applyNumberFormat="1" applyFont="1" applyBorder="1" applyAlignment="1">
      <alignment horizontal="center" vertical="center"/>
    </xf>
    <xf numFmtId="0" fontId="4" fillId="0" borderId="19"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
          <c:w val="1"/>
          <c:h val="1"/>
        </c:manualLayout>
      </c:layout>
      <c:bar3DChart>
        <c:barDir val="col"/>
        <c:grouping val="clustered"/>
        <c:varyColors val="0"/>
        <c:ser>
          <c:idx val="0"/>
          <c:order val="0"/>
          <c:tx>
            <c:strRef>
              <c:f>'人口など推移（国勢調査）　データ'!$B$19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'人口など推移（国勢調査）　データ'!$A$20:$A$30</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データ'!$B$20:$B$30</c:f>
              <c:numCache>
                <c:ptCount val="11"/>
                <c:pt idx="0">
                  <c:v>27465</c:v>
                </c:pt>
                <c:pt idx="1">
                  <c:v>41290</c:v>
                </c:pt>
                <c:pt idx="2">
                  <c:v>79796</c:v>
                </c:pt>
                <c:pt idx="3">
                  <c:v>124887</c:v>
                </c:pt>
                <c:pt idx="4">
                  <c:v>165027</c:v>
                </c:pt>
                <c:pt idx="5">
                  <c:v>187801</c:v>
                </c:pt>
                <c:pt idx="6">
                  <c:v>202316</c:v>
                </c:pt>
                <c:pt idx="7">
                  <c:v>215909</c:v>
                </c:pt>
                <c:pt idx="8">
                  <c:v>242021</c:v>
                </c:pt>
                <c:pt idx="9">
                  <c:v>264086</c:v>
                </c:pt>
                <c:pt idx="10">
                  <c:v>287243</c:v>
                </c:pt>
              </c:numCache>
            </c:numRef>
          </c:val>
          <c:shape val="cylinder"/>
        </c:ser>
        <c:gapWidth val="50"/>
        <c:shape val="cylinder"/>
        <c:axId val="3230081"/>
        <c:axId val="29070730"/>
      </c:bar3DChart>
      <c:catAx>
        <c:axId val="3230081"/>
        <c:scaling>
          <c:orientation val="minMax"/>
        </c:scaling>
        <c:axPos val="b"/>
        <c:delete val="0"/>
        <c:numFmt formatCode="General" sourceLinked="1"/>
        <c:majorTickMark val="in"/>
        <c:minorTickMark val="none"/>
        <c:tickLblPos val="low"/>
        <c:spPr>
          <a:ln w="3175">
            <a:solidFill>
              <a:srgbClr val="000000"/>
            </a:solidFill>
          </a:ln>
        </c:spPr>
        <c:crossAx val="29070730"/>
        <c:crosses val="autoZero"/>
        <c:auto val="1"/>
        <c:lblOffset val="100"/>
        <c:tickLblSkip val="1"/>
        <c:noMultiLvlLbl val="0"/>
      </c:catAx>
      <c:valAx>
        <c:axId val="29070730"/>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323008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325"/>
          <c:w val="0.951"/>
          <c:h val="0.89675"/>
        </c:manualLayout>
      </c:layout>
      <c:barChart>
        <c:barDir val="col"/>
        <c:grouping val="clustered"/>
        <c:varyColors val="0"/>
        <c:ser>
          <c:idx val="0"/>
          <c:order val="0"/>
          <c:tx>
            <c:strRef>
              <c:f>'人口など推移（国勢調査）　データ'!$B$2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データ'!$B$3:$B$13</c:f>
              <c:numCache>
                <c:ptCount val="11"/>
                <c:pt idx="0">
                  <c:v>62263</c:v>
                </c:pt>
                <c:pt idx="1">
                  <c:v>95518</c:v>
                </c:pt>
                <c:pt idx="2">
                  <c:v>156098</c:v>
                </c:pt>
                <c:pt idx="3">
                  <c:v>222699</c:v>
                </c:pt>
                <c:pt idx="4">
                  <c:v>270356</c:v>
                </c:pt>
                <c:pt idx="5">
                  <c:v>285786</c:v>
                </c:pt>
                <c:pt idx="6">
                  <c:v>285789</c:v>
                </c:pt>
                <c:pt idx="7">
                  <c:v>297239</c:v>
                </c:pt>
                <c:pt idx="8">
                  <c:v>312074</c:v>
                </c:pt>
                <c:pt idx="9">
                  <c:v>318551</c:v>
                </c:pt>
                <c:pt idx="10">
                  <c:v>327085</c:v>
                </c:pt>
              </c:numCache>
            </c:numRef>
          </c:val>
        </c:ser>
        <c:ser>
          <c:idx val="1"/>
          <c:order val="1"/>
          <c:tx>
            <c:strRef>
              <c:f>'人口など推移（国勢調査）　データ'!$C$2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データ'!$C$3:$C$13</c:f>
              <c:numCache>
                <c:ptCount val="11"/>
                <c:pt idx="0">
                  <c:v>62934</c:v>
                </c:pt>
                <c:pt idx="1">
                  <c:v>90296</c:v>
                </c:pt>
                <c:pt idx="2">
                  <c:v>149530</c:v>
                </c:pt>
                <c:pt idx="3">
                  <c:v>212022</c:v>
                </c:pt>
                <c:pt idx="4">
                  <c:v>257575</c:v>
                </c:pt>
                <c:pt idx="5">
                  <c:v>273879</c:v>
                </c:pt>
                <c:pt idx="6">
                  <c:v>278367</c:v>
                </c:pt>
                <c:pt idx="7">
                  <c:v>290648</c:v>
                </c:pt>
                <c:pt idx="8">
                  <c:v>306589</c:v>
                </c:pt>
                <c:pt idx="9">
                  <c:v>317195</c:v>
                </c:pt>
                <c:pt idx="10">
                  <c:v>331047</c:v>
                </c:pt>
              </c:numCache>
            </c:numRef>
          </c:val>
        </c:ser>
        <c:gapWidth val="30"/>
        <c:axId val="60309979"/>
        <c:axId val="5918900"/>
      </c:barChart>
      <c:lineChart>
        <c:grouping val="standard"/>
        <c:varyColors val="0"/>
        <c:ser>
          <c:idx val="2"/>
          <c:order val="2"/>
          <c:tx>
            <c:strRef>
              <c:f>'人口など推移（国勢調査）　データ'!$D$2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658,132</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データ'!$D$3:$D$13</c:f>
              <c:numCache>
                <c:ptCount val="11"/>
                <c:pt idx="0">
                  <c:v>125197</c:v>
                </c:pt>
                <c:pt idx="1">
                  <c:v>185814</c:v>
                </c:pt>
                <c:pt idx="2">
                  <c:v>305628</c:v>
                </c:pt>
                <c:pt idx="3">
                  <c:v>434721</c:v>
                </c:pt>
                <c:pt idx="4">
                  <c:v>527931</c:v>
                </c:pt>
                <c:pt idx="5">
                  <c:v>559665</c:v>
                </c:pt>
                <c:pt idx="6">
                  <c:v>564156</c:v>
                </c:pt>
                <c:pt idx="7">
                  <c:v>587887</c:v>
                </c:pt>
                <c:pt idx="8">
                  <c:v>618663</c:v>
                </c:pt>
                <c:pt idx="9">
                  <c:v>635746</c:v>
                </c:pt>
                <c:pt idx="10">
                  <c:v>658132</c:v>
                </c:pt>
              </c:numCache>
            </c:numRef>
          </c:val>
          <c:smooth val="0"/>
        </c:ser>
        <c:axId val="60309979"/>
        <c:axId val="5918900"/>
      </c:lineChart>
      <c:catAx>
        <c:axId val="60309979"/>
        <c:scaling>
          <c:orientation val="minMax"/>
        </c:scaling>
        <c:axPos val="b"/>
        <c:delete val="0"/>
        <c:numFmt formatCode="General" sourceLinked="1"/>
        <c:majorTickMark val="in"/>
        <c:minorTickMark val="none"/>
        <c:tickLblPos val="nextTo"/>
        <c:spPr>
          <a:ln w="3175">
            <a:solidFill>
              <a:srgbClr val="000000"/>
            </a:solidFill>
          </a:ln>
        </c:spPr>
        <c:crossAx val="5918900"/>
        <c:crosses val="autoZero"/>
        <c:auto val="1"/>
        <c:lblOffset val="100"/>
        <c:tickLblSkip val="1"/>
        <c:noMultiLvlLbl val="0"/>
      </c:catAx>
      <c:valAx>
        <c:axId val="5918900"/>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60309979"/>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'昼間、夜間人口（本データ）'!$C$5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'昼間、夜間人口（本データ）'!$C$6:$C$16</c:f>
              <c:numCache>
                <c:ptCount val="11"/>
                <c:pt idx="0">
                  <c:v>112044</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'昼間、夜間人口（本データ）'!$D$5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'昼間、夜間人口（本データ）'!$D$6:$D$16</c:f>
              <c:numCache>
                <c:ptCount val="11"/>
                <c:pt idx="0">
                  <c:v>97991</c:v>
                </c:pt>
                <c:pt idx="1">
                  <c:v>154746</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53270101"/>
        <c:axId val="9668862"/>
      </c:bar3DChart>
      <c:catAx>
        <c:axId val="53270101"/>
        <c:scaling>
          <c:orientation val="minMax"/>
        </c:scaling>
        <c:axPos val="b"/>
        <c:delete val="0"/>
        <c:numFmt formatCode="General" sourceLinked="1"/>
        <c:majorTickMark val="in"/>
        <c:minorTickMark val="none"/>
        <c:tickLblPos val="low"/>
        <c:spPr>
          <a:ln w="3175">
            <a:solidFill>
              <a:srgbClr val="000000"/>
            </a:solidFill>
          </a:ln>
        </c:spPr>
        <c:crossAx val="9668862"/>
        <c:crosses val="autoZero"/>
        <c:auto val="1"/>
        <c:lblOffset val="100"/>
        <c:tickLblSkip val="1"/>
        <c:noMultiLvlLbl val="0"/>
      </c:catAx>
      <c:valAx>
        <c:axId val="966886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53270101"/>
        <c:crossesAt val="1"/>
        <c:crossBetween val="between"/>
        <c:dispUnits/>
      </c:valAx>
      <c:spPr>
        <a:noFill/>
        <a:ln>
          <a:noFill/>
        </a:ln>
      </c:spPr>
    </c:plotArea>
    <c:legend>
      <c:legendPos val="r"/>
      <c:layout>
        <c:manualLayout>
          <c:xMode val="edge"/>
          <c:yMode val="edge"/>
          <c:x val="0.90775"/>
          <c:y val="0.008"/>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275"/>
          <c:w val="0.9615"/>
          <c:h val="0.94725"/>
        </c:manualLayout>
      </c:layout>
      <c:lineChart>
        <c:grouping val="standard"/>
        <c:varyColors val="0"/>
        <c:ser>
          <c:idx val="0"/>
          <c:order val="0"/>
          <c:tx>
            <c:strRef>
              <c:f>'流入・流出・残留データ'!$B$2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'流入・流出・残留データ'!$C$2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19910895"/>
        <c:axId val="44980328"/>
      </c:lineChart>
      <c:catAx>
        <c:axId val="19910895"/>
        <c:scaling>
          <c:orientation val="minMax"/>
        </c:scaling>
        <c:axPos val="b"/>
        <c:delete val="0"/>
        <c:numFmt formatCode="General" sourceLinked="1"/>
        <c:majorTickMark val="in"/>
        <c:minorTickMark val="none"/>
        <c:tickLblPos val="nextTo"/>
        <c:spPr>
          <a:ln w="3175">
            <a:solidFill>
              <a:srgbClr val="000000"/>
            </a:solidFill>
          </a:ln>
        </c:spPr>
        <c:crossAx val="44980328"/>
        <c:crosses val="autoZero"/>
        <c:auto val="1"/>
        <c:lblOffset val="100"/>
        <c:tickLblSkip val="1"/>
        <c:noMultiLvlLbl val="0"/>
      </c:catAx>
      <c:valAx>
        <c:axId val="44980328"/>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9910895"/>
        <c:crossesAt val="1"/>
        <c:crossBetween val="between"/>
        <c:dispUnits/>
      </c:valAx>
      <c:spPr>
        <a:solidFill>
          <a:srgbClr val="FFFFFF"/>
        </a:solidFill>
        <a:ln w="12700">
          <a:solidFill>
            <a:srgbClr val="FFFFFF"/>
          </a:solidFill>
        </a:ln>
      </c:spPr>
    </c:plotArea>
    <c:legend>
      <c:legendPos val="r"/>
      <c:layout>
        <c:manualLayout>
          <c:xMode val="edge"/>
          <c:yMode val="edge"/>
          <c:x val="0.87425"/>
          <c:y val="0.016"/>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'流入・流出・残留データ'!$B$14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a:t>
                    </a:r>
                    <a:r>
                      <a:rPr lang="en-US" cap="none" sz="900" b="0" i="0" u="none" baseline="0">
                        <a:solidFill>
                          <a:srgbClr val="000000"/>
                        </a:solidFill>
                      </a:rPr>
                      <a:t>569</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'流入・流出・残留データ'!$A$15:$A$24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2169769"/>
        <c:axId val="19527922"/>
      </c:bar3DChart>
      <c:catAx>
        <c:axId val="2169769"/>
        <c:scaling>
          <c:orientation val="minMax"/>
        </c:scaling>
        <c:axPos val="b"/>
        <c:delete val="0"/>
        <c:numFmt formatCode="General" sourceLinked="1"/>
        <c:majorTickMark val="in"/>
        <c:minorTickMark val="none"/>
        <c:tickLblPos val="low"/>
        <c:spPr>
          <a:ln w="3175">
            <a:solidFill>
              <a:srgbClr val="000000"/>
            </a:solidFill>
          </a:ln>
        </c:spPr>
        <c:crossAx val="19527922"/>
        <c:crosses val="autoZero"/>
        <c:auto val="1"/>
        <c:lblOffset val="100"/>
        <c:tickLblSkip val="1"/>
        <c:noMultiLvlLbl val="0"/>
      </c:catAx>
      <c:valAx>
        <c:axId val="1952792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2169769"/>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775"/>
          <c:w val="0.74475"/>
          <c:h val="0.878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'産業（大分類）'!$B$57:$B$60</c:f>
              <c:strCache>
                <c:ptCount val="4"/>
                <c:pt idx="0">
                  <c:v>第１次産業</c:v>
                </c:pt>
                <c:pt idx="1">
                  <c:v>第２次産業</c:v>
                </c:pt>
                <c:pt idx="2">
                  <c:v>第３次産業</c:v>
                </c:pt>
                <c:pt idx="3">
                  <c:v>分類不能の産業</c:v>
                </c:pt>
              </c:strCache>
            </c:strRef>
          </c:cat>
          <c:val>
            <c:numRef>
              <c:f>'産業（大分類）'!$C$57:$C$60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2007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a:t>
                    </a:r>
                    <a:r>
                      <a:rPr lang="en-US" cap="none" sz="800" b="0" i="0" u="none" baseline="0">
                        <a:solidFill>
                          <a:srgbClr val="000000"/>
                        </a:solidFill>
                      </a:rPr>
                      <a:t>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a:t>
                    </a:r>
                    <a:r>
                      <a:rPr lang="en-US" cap="none" sz="800" b="0" i="0" u="none" baseline="0">
                        <a:solidFill>
                          <a:srgbClr val="000000"/>
                        </a:solidFill>
                      </a:rPr>
                      <a:t>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a:t>
                    </a:r>
                    <a:r>
                      <a:rPr lang="en-US" cap="none" sz="800" b="0" i="0" u="none" baseline="0">
                        <a:solidFill>
                          <a:srgbClr val="000000"/>
                        </a:solidFill>
                      </a:rPr>
                      <a:t>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'産業（大分類）'!$B$37:$B$50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'産業（大分類）'!$C$37:$C$50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905000" cy="323850"/>
    <xdr:sp>
      <xdr:nvSpPr>
        <xdr:cNvPr id="2" name="Text Box 2"/>
        <xdr:cNvSpPr txBox="1">
          <a:spLocks noChangeArrowheads="1"/>
        </xdr:cNvSpPr>
      </xdr:nvSpPr>
      <xdr:spPr>
        <a:xfrm>
          <a:off x="5067300" y="3038475"/>
          <a:ext cx="19050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104900" cy="323850"/>
    <xdr:sp>
      <xdr:nvSpPr>
        <xdr:cNvPr id="5" name="Text Box 5"/>
        <xdr:cNvSpPr txBox="1">
          <a:spLocks noChangeArrowheads="1"/>
        </xdr:cNvSpPr>
      </xdr:nvSpPr>
      <xdr:spPr>
        <a:xfrm>
          <a:off x="5086350" y="7705725"/>
          <a:ext cx="11049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10</xdr:col>
      <xdr:colOff>676275</xdr:colOff>
      <xdr:row>38</xdr:row>
      <xdr:rowOff>114300</xdr:rowOff>
    </xdr:to>
    <xdr:graphicFrame>
      <xdr:nvGraphicFramePr>
        <xdr:cNvPr id="1" name="グラフ 1"/>
        <xdr:cNvGraphicFramePr/>
      </xdr:nvGraphicFramePr>
      <xdr:xfrm>
        <a:off x="9525"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42</xdr:row>
      <xdr:rowOff>9525</xdr:rowOff>
    </xdr:from>
    <xdr:to>
      <xdr:col>10</xdr:col>
      <xdr:colOff>676275</xdr:colOff>
      <xdr:row>76</xdr:row>
      <xdr:rowOff>114300</xdr:rowOff>
    </xdr:to>
    <xdr:graphicFrame>
      <xdr:nvGraphicFramePr>
        <xdr:cNvPr id="2" name="グラフ 2"/>
        <xdr:cNvGraphicFramePr/>
      </xdr:nvGraphicFramePr>
      <xdr:xfrm>
        <a:off x="9525" y="5972175"/>
        <a:ext cx="7524750" cy="4638675"/>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44</xdr:row>
      <xdr:rowOff>66675</xdr:rowOff>
    </xdr:from>
    <xdr:ext cx="247650" cy="161925"/>
    <xdr:sp>
      <xdr:nvSpPr>
        <xdr:cNvPr id="3" name="Text Box 3"/>
        <xdr:cNvSpPr txBox="1">
          <a:spLocks noChangeArrowheads="1"/>
        </xdr:cNvSpPr>
      </xdr:nvSpPr>
      <xdr:spPr>
        <a:xfrm>
          <a:off x="685800" y="62960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0</xdr:colOff>
      <xdr:row>6</xdr:row>
      <xdr:rowOff>9525</xdr:rowOff>
    </xdr:from>
    <xdr:ext cx="361950" cy="161925"/>
    <xdr:sp>
      <xdr:nvSpPr>
        <xdr:cNvPr id="4" name="Text Box 4"/>
        <xdr:cNvSpPr txBox="1">
          <a:spLocks noChangeArrowheads="1"/>
        </xdr:cNvSpPr>
      </xdr:nvSpPr>
      <xdr:spPr>
        <a:xfrm>
          <a:off x="685800" y="93345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0.07575</cdr:x>
      <cdr:y>0.0465</cdr:y>
    </cdr:to>
    <cdr:sp>
      <cdr:nvSpPr>
        <cdr:cNvPr id="1" name="Text Box 2"/>
        <cdr:cNvSpPr txBox="1">
          <a:spLocks noChangeArrowheads="1"/>
        </cdr:cNvSpPr>
      </cdr:nvSpPr>
      <cdr:spPr>
        <a:xfrm>
          <a:off x="276225" y="57150"/>
          <a:ext cx="285750"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47650" cy="161925"/>
    <xdr:sp>
      <xdr:nvSpPr>
        <xdr:cNvPr id="3" name="Text Box 3"/>
        <xdr:cNvSpPr txBox="1">
          <a:spLocks noChangeArrowheads="1"/>
        </xdr:cNvSpPr>
      </xdr:nvSpPr>
      <xdr:spPr>
        <a:xfrm>
          <a:off x="523875" y="952500"/>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9525</xdr:colOff>
      <xdr:row>59</xdr:row>
      <xdr:rowOff>19050</xdr:rowOff>
    </xdr:from>
    <xdr:to>
      <xdr:col>9</xdr:col>
      <xdr:colOff>76200</xdr:colOff>
      <xdr:row>64</xdr:row>
      <xdr:rowOff>95250</xdr:rowOff>
    </xdr:to>
    <xdr:grpSp>
      <xdr:nvGrpSpPr>
        <xdr:cNvPr id="4" name="Group 33"/>
        <xdr:cNvGrpSpPr>
          <a:grpSpLocks/>
        </xdr:cNvGrpSpPr>
      </xdr:nvGrpSpPr>
      <xdr:grpSpPr>
        <a:xfrm>
          <a:off x="4933950" y="8248650"/>
          <a:ext cx="752475" cy="74295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3" y="888"/>
            <a:ext cx="50" cy="3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95250</xdr:rowOff>
    </xdr:from>
    <xdr:to>
      <xdr:col>3</xdr:col>
      <xdr:colOff>619125</xdr:colOff>
      <xdr:row>62</xdr:row>
      <xdr:rowOff>114300</xdr:rowOff>
    </xdr:to>
    <xdr:grpSp>
      <xdr:nvGrpSpPr>
        <xdr:cNvPr id="7" name="Group 36"/>
        <xdr:cNvGrpSpPr>
          <a:grpSpLocks/>
        </xdr:cNvGrpSpPr>
      </xdr:nvGrpSpPr>
      <xdr:grpSpPr>
        <a:xfrm>
          <a:off x="1428750" y="8058150"/>
          <a:ext cx="685800" cy="68580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6"/>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57150</xdr:rowOff>
    </xdr:from>
    <xdr:ext cx="361950" cy="161925"/>
    <xdr:sp>
      <xdr:nvSpPr>
        <xdr:cNvPr id="10" name="Text Box 37"/>
        <xdr:cNvSpPr txBox="1">
          <a:spLocks noChangeArrowheads="1"/>
        </xdr:cNvSpPr>
      </xdr:nvSpPr>
      <xdr:spPr>
        <a:xfrm>
          <a:off x="714375" y="9810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O42" sqref="O42"/>
    </sheetView>
  </sheetViews>
  <sheetFormatPr defaultColWidth="9.00390625" defaultRowHeight="13.5"/>
  <cols>
    <col min="1" max="63" width="1.625" style="83" customWidth="1"/>
    <col min="64" max="16384" width="9.00390625" style="83"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81" t="s">
        <v>191</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row>
    <row r="10" spans="3:61" ht="15.75" customHeight="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row>
    <row r="11" spans="3:61" ht="15.75" customHeight="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row>
    <row r="12" spans="3:61" ht="15.75" customHeight="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0" ht="10.5" customHeight="1">
      <c r="A1" s="275" t="s">
        <v>551</v>
      </c>
      <c r="R1" s="82"/>
      <c r="S1" s="82"/>
      <c r="T1" s="4"/>
    </row>
    <row r="2" ht="10.5" customHeight="1"/>
    <row r="3" spans="2:19" s="42" customFormat="1" ht="18" customHeight="1">
      <c r="B3" s="357" t="s">
        <v>665</v>
      </c>
      <c r="C3" s="357"/>
      <c r="D3" s="357"/>
      <c r="E3" s="357"/>
      <c r="F3" s="357"/>
      <c r="G3" s="357"/>
      <c r="H3" s="357"/>
      <c r="I3" s="357"/>
      <c r="J3" s="357"/>
      <c r="K3" s="357"/>
      <c r="L3" s="357"/>
      <c r="M3" s="357"/>
      <c r="N3" s="357"/>
      <c r="O3" s="357"/>
      <c r="P3" s="357"/>
      <c r="Q3" s="357"/>
      <c r="R3" s="357"/>
      <c r="S3" s="357"/>
    </row>
    <row r="4" spans="2:19" ht="12.75" customHeight="1">
      <c r="B4" s="33"/>
      <c r="R4" s="33"/>
      <c r="S4" s="33"/>
    </row>
    <row r="5" spans="2:20" ht="13.5" customHeight="1">
      <c r="B5" s="410" t="s">
        <v>374</v>
      </c>
      <c r="C5" s="408"/>
      <c r="D5" s="408"/>
      <c r="E5" s="408"/>
      <c r="F5" s="408"/>
      <c r="G5" s="408"/>
      <c r="H5" s="408"/>
      <c r="I5" s="408"/>
      <c r="J5" s="411"/>
      <c r="K5" s="408" t="s">
        <v>227</v>
      </c>
      <c r="L5" s="408" t="s">
        <v>217</v>
      </c>
      <c r="M5" s="408"/>
      <c r="N5" s="408"/>
      <c r="O5" s="234" t="s">
        <v>221</v>
      </c>
      <c r="P5" s="234" t="s">
        <v>444</v>
      </c>
      <c r="Q5" s="408" t="s">
        <v>375</v>
      </c>
      <c r="R5" s="408"/>
      <c r="S5" s="238" t="s">
        <v>459</v>
      </c>
      <c r="T5" s="56"/>
    </row>
    <row r="6" spans="2:20" ht="13.5" customHeight="1">
      <c r="B6" s="412"/>
      <c r="C6" s="413"/>
      <c r="D6" s="413"/>
      <c r="E6" s="413"/>
      <c r="F6" s="413"/>
      <c r="G6" s="413"/>
      <c r="H6" s="413"/>
      <c r="I6" s="413"/>
      <c r="J6" s="414"/>
      <c r="K6" s="413"/>
      <c r="L6" s="187" t="s">
        <v>483</v>
      </c>
      <c r="M6" s="207" t="s">
        <v>224</v>
      </c>
      <c r="N6" s="207" t="s">
        <v>225</v>
      </c>
      <c r="O6" s="235" t="s">
        <v>226</v>
      </c>
      <c r="P6" s="235" t="s">
        <v>480</v>
      </c>
      <c r="Q6" s="187" t="s">
        <v>376</v>
      </c>
      <c r="R6" s="188" t="s">
        <v>377</v>
      </c>
      <c r="S6" s="239" t="s">
        <v>482</v>
      </c>
      <c r="T6" s="56"/>
    </row>
    <row r="7" spans="3:23" ht="10.5" customHeight="1">
      <c r="C7" s="44"/>
      <c r="D7" s="44"/>
      <c r="E7" s="44"/>
      <c r="F7" s="44"/>
      <c r="G7" s="44"/>
      <c r="H7" s="44"/>
      <c r="I7" s="44"/>
      <c r="J7" s="44"/>
      <c r="K7" s="208"/>
      <c r="L7" s="32"/>
      <c r="M7" s="44"/>
      <c r="N7" s="44"/>
      <c r="O7" s="32"/>
      <c r="P7" s="32"/>
      <c r="Q7" s="44"/>
      <c r="R7" s="1" t="s">
        <v>463</v>
      </c>
      <c r="S7" s="56"/>
      <c r="T7" s="32"/>
      <c r="V7" s="44"/>
      <c r="W7" s="44"/>
    </row>
    <row r="8" spans="11:19" ht="6.75" customHeight="1">
      <c r="K8" s="204"/>
      <c r="L8" s="33"/>
      <c r="M8" s="33"/>
      <c r="N8" s="33"/>
      <c r="O8" s="33"/>
      <c r="P8" s="33"/>
      <c r="Q8" s="33"/>
      <c r="R8" s="33"/>
      <c r="S8" s="33"/>
    </row>
    <row r="9" spans="3:25" s="34" customFormat="1" ht="10.5" customHeight="1">
      <c r="C9" s="421" t="s">
        <v>423</v>
      </c>
      <c r="D9" s="421"/>
      <c r="E9" s="421"/>
      <c r="F9" s="421"/>
      <c r="G9" s="421"/>
      <c r="H9" s="421"/>
      <c r="I9" s="421"/>
      <c r="J9" s="73"/>
      <c r="K9" s="209">
        <f>SUM(K10:K15)</f>
        <v>7058</v>
      </c>
      <c r="L9" s="127">
        <f>SUM(L10:L15)</f>
        <v>16288</v>
      </c>
      <c r="M9" s="127">
        <f>SUM(M10:M15)</f>
        <v>8155</v>
      </c>
      <c r="N9" s="127">
        <f>SUM(N10:N15)</f>
        <v>8133</v>
      </c>
      <c r="O9" s="142">
        <f>SUM(L9/Y9)</f>
        <v>13921.367521367521</v>
      </c>
      <c r="P9" s="119">
        <f>ROUND(L9/K9,2)</f>
        <v>2.31</v>
      </c>
      <c r="Q9" s="116">
        <f>SUM(L9-S9)</f>
        <v>264</v>
      </c>
      <c r="R9" s="120">
        <f>ROUND((Q9/S9)*100,2)</f>
        <v>1.65</v>
      </c>
      <c r="S9" s="97">
        <f>SUM(S10:S15)</f>
        <v>16024</v>
      </c>
      <c r="V9" s="421" t="s">
        <v>423</v>
      </c>
      <c r="W9" s="421"/>
      <c r="X9" s="104">
        <f>SUM(X10:X15)</f>
        <v>1.167</v>
      </c>
      <c r="Y9" s="136">
        <f>ROUND(X9,2)</f>
        <v>1.17</v>
      </c>
    </row>
    <row r="10" spans="3:25" ht="10.5" customHeight="1">
      <c r="C10" s="74"/>
      <c r="D10" s="74"/>
      <c r="E10" s="74"/>
      <c r="F10" s="422" t="s">
        <v>379</v>
      </c>
      <c r="G10" s="422"/>
      <c r="H10" s="422"/>
      <c r="I10" s="422"/>
      <c r="J10" s="74"/>
      <c r="K10" s="260">
        <v>909</v>
      </c>
      <c r="L10" s="128">
        <f aca="true" t="shared" si="0" ref="L10:L15">SUM(M10:N10)</f>
        <v>2291</v>
      </c>
      <c r="M10" s="129">
        <v>1095</v>
      </c>
      <c r="N10" s="129">
        <v>1196</v>
      </c>
      <c r="O10" s="143">
        <f aca="true" t="shared" si="1" ref="O10:O73">SUM(L10/Y10)</f>
        <v>13476.470588235294</v>
      </c>
      <c r="P10" s="70">
        <f aca="true" t="shared" si="2" ref="P10:P73">ROUND(L10/K10,2)</f>
        <v>2.52</v>
      </c>
      <c r="Q10" s="61">
        <f aca="true" t="shared" si="3" ref="Q10:Q73">SUM(L10-S10)</f>
        <v>-178</v>
      </c>
      <c r="R10" s="71">
        <f aca="true" t="shared" si="4" ref="R10:R73">ROUND((Q10/S10)*100,2)</f>
        <v>-7.21</v>
      </c>
      <c r="S10" s="60">
        <v>2469</v>
      </c>
      <c r="V10" s="74"/>
      <c r="W10" s="125" t="s">
        <v>379</v>
      </c>
      <c r="X10" s="103">
        <v>0.166</v>
      </c>
      <c r="Y10" s="137">
        <f aca="true" t="shared" si="5" ref="Y10:Y73">ROUND(X10,2)</f>
        <v>0.17</v>
      </c>
    </row>
    <row r="11" spans="3:25" ht="10.5" customHeight="1">
      <c r="C11" s="74"/>
      <c r="D11" s="74"/>
      <c r="E11" s="74"/>
      <c r="F11" s="422" t="s">
        <v>380</v>
      </c>
      <c r="G11" s="422"/>
      <c r="H11" s="422"/>
      <c r="I11" s="422"/>
      <c r="J11" s="74"/>
      <c r="K11" s="260">
        <v>1266</v>
      </c>
      <c r="L11" s="128">
        <f t="shared" si="0"/>
        <v>3066</v>
      </c>
      <c r="M11" s="129">
        <v>1506</v>
      </c>
      <c r="N11" s="129">
        <v>1560</v>
      </c>
      <c r="O11" s="143">
        <f t="shared" si="1"/>
        <v>14600</v>
      </c>
      <c r="P11" s="70">
        <f t="shared" si="2"/>
        <v>2.42</v>
      </c>
      <c r="Q11" s="61">
        <f t="shared" si="3"/>
        <v>226</v>
      </c>
      <c r="R11" s="71">
        <f t="shared" si="4"/>
        <v>7.96</v>
      </c>
      <c r="S11" s="60">
        <v>2840</v>
      </c>
      <c r="V11" s="74"/>
      <c r="W11" s="125" t="s">
        <v>380</v>
      </c>
      <c r="X11" s="103">
        <v>0.214</v>
      </c>
      <c r="Y11" s="137">
        <f t="shared" si="5"/>
        <v>0.21</v>
      </c>
    </row>
    <row r="12" spans="3:25" ht="10.5" customHeight="1">
      <c r="C12" s="74"/>
      <c r="D12" s="74"/>
      <c r="E12" s="74"/>
      <c r="F12" s="422" t="s">
        <v>384</v>
      </c>
      <c r="G12" s="422"/>
      <c r="H12" s="422"/>
      <c r="I12" s="422"/>
      <c r="J12" s="74"/>
      <c r="K12" s="260">
        <v>759</v>
      </c>
      <c r="L12" s="128">
        <f t="shared" si="0"/>
        <v>1811</v>
      </c>
      <c r="M12" s="129">
        <v>896</v>
      </c>
      <c r="N12" s="129">
        <v>915</v>
      </c>
      <c r="O12" s="143">
        <f t="shared" si="1"/>
        <v>10652.941176470587</v>
      </c>
      <c r="P12" s="70">
        <f t="shared" si="2"/>
        <v>2.39</v>
      </c>
      <c r="Q12" s="61">
        <f t="shared" si="3"/>
        <v>2</v>
      </c>
      <c r="R12" s="71">
        <f t="shared" si="4"/>
        <v>0.11</v>
      </c>
      <c r="S12" s="60">
        <v>1809</v>
      </c>
      <c r="V12" s="74"/>
      <c r="W12" s="125" t="s">
        <v>384</v>
      </c>
      <c r="X12" s="103">
        <v>0.173</v>
      </c>
      <c r="Y12" s="137">
        <f t="shared" si="5"/>
        <v>0.17</v>
      </c>
    </row>
    <row r="13" spans="3:25" ht="10.5" customHeight="1">
      <c r="C13" s="74"/>
      <c r="D13" s="74"/>
      <c r="E13" s="74"/>
      <c r="F13" s="422" t="s">
        <v>387</v>
      </c>
      <c r="G13" s="422"/>
      <c r="H13" s="422"/>
      <c r="I13" s="422"/>
      <c r="J13" s="74"/>
      <c r="K13" s="260">
        <v>1745</v>
      </c>
      <c r="L13" s="128">
        <f t="shared" si="0"/>
        <v>3497</v>
      </c>
      <c r="M13" s="129">
        <v>1805</v>
      </c>
      <c r="N13" s="129">
        <v>1692</v>
      </c>
      <c r="O13" s="143">
        <f t="shared" si="1"/>
        <v>15204.347826086956</v>
      </c>
      <c r="P13" s="70">
        <f t="shared" si="2"/>
        <v>2</v>
      </c>
      <c r="Q13" s="61">
        <f t="shared" si="3"/>
        <v>125</v>
      </c>
      <c r="R13" s="71">
        <f t="shared" si="4"/>
        <v>3.71</v>
      </c>
      <c r="S13" s="60">
        <v>3372</v>
      </c>
      <c r="V13" s="74"/>
      <c r="W13" s="125" t="s">
        <v>387</v>
      </c>
      <c r="X13" s="103">
        <v>0.225</v>
      </c>
      <c r="Y13" s="137">
        <f t="shared" si="5"/>
        <v>0.23</v>
      </c>
    </row>
    <row r="14" spans="3:25" ht="10.5" customHeight="1">
      <c r="C14" s="74"/>
      <c r="D14" s="74"/>
      <c r="E14" s="74"/>
      <c r="F14" s="422" t="s">
        <v>390</v>
      </c>
      <c r="G14" s="422"/>
      <c r="H14" s="422"/>
      <c r="I14" s="422"/>
      <c r="J14" s="74"/>
      <c r="K14" s="260">
        <v>1022</v>
      </c>
      <c r="L14" s="128">
        <f t="shared" si="0"/>
        <v>2269</v>
      </c>
      <c r="M14" s="129">
        <v>1124</v>
      </c>
      <c r="N14" s="129">
        <v>1145</v>
      </c>
      <c r="O14" s="143">
        <f t="shared" si="1"/>
        <v>14181.25</v>
      </c>
      <c r="P14" s="70">
        <f t="shared" si="2"/>
        <v>2.22</v>
      </c>
      <c r="Q14" s="61">
        <f t="shared" si="3"/>
        <v>235</v>
      </c>
      <c r="R14" s="71">
        <f t="shared" si="4"/>
        <v>11.55</v>
      </c>
      <c r="S14" s="60">
        <v>2034</v>
      </c>
      <c r="V14" s="74"/>
      <c r="W14" s="125" t="s">
        <v>390</v>
      </c>
      <c r="X14" s="103">
        <v>0.159</v>
      </c>
      <c r="Y14" s="137">
        <f t="shared" si="5"/>
        <v>0.16</v>
      </c>
    </row>
    <row r="15" spans="3:25" ht="10.5" customHeight="1">
      <c r="C15" s="74"/>
      <c r="D15" s="74"/>
      <c r="E15" s="74"/>
      <c r="F15" s="422" t="s">
        <v>391</v>
      </c>
      <c r="G15" s="422"/>
      <c r="H15" s="422"/>
      <c r="I15" s="422"/>
      <c r="J15" s="74"/>
      <c r="K15" s="260">
        <v>1357</v>
      </c>
      <c r="L15" s="128">
        <f t="shared" si="0"/>
        <v>3354</v>
      </c>
      <c r="M15" s="129">
        <v>1729</v>
      </c>
      <c r="N15" s="129">
        <v>1625</v>
      </c>
      <c r="O15" s="143">
        <f t="shared" si="1"/>
        <v>14582.608695652174</v>
      </c>
      <c r="P15" s="70">
        <f t="shared" si="2"/>
        <v>2.47</v>
      </c>
      <c r="Q15" s="61">
        <f t="shared" si="3"/>
        <v>-146</v>
      </c>
      <c r="R15" s="71">
        <f t="shared" si="4"/>
        <v>-4.17</v>
      </c>
      <c r="S15" s="60">
        <v>3500</v>
      </c>
      <c r="V15" s="74"/>
      <c r="W15" s="125" t="s">
        <v>391</v>
      </c>
      <c r="X15" s="103">
        <v>0.23</v>
      </c>
      <c r="Y15" s="137">
        <f t="shared" si="5"/>
        <v>0.23</v>
      </c>
    </row>
    <row r="16" spans="3:25" ht="6.75" customHeight="1">
      <c r="C16" s="74"/>
      <c r="D16" s="74"/>
      <c r="E16" s="74"/>
      <c r="F16" s="74"/>
      <c r="G16" s="74"/>
      <c r="H16" s="74"/>
      <c r="I16" s="74"/>
      <c r="J16" s="74"/>
      <c r="K16" s="210"/>
      <c r="L16" s="128"/>
      <c r="M16" s="128"/>
      <c r="N16" s="128"/>
      <c r="O16" s="143"/>
      <c r="P16" s="70"/>
      <c r="Q16" s="61"/>
      <c r="R16" s="71"/>
      <c r="S16" s="60"/>
      <c r="V16" s="74"/>
      <c r="W16" s="74"/>
      <c r="X16" s="103"/>
      <c r="Y16" s="137"/>
    </row>
    <row r="17" spans="3:25" s="34" customFormat="1" ht="10.5" customHeight="1">
      <c r="C17" s="421" t="s">
        <v>424</v>
      </c>
      <c r="D17" s="421"/>
      <c r="E17" s="421"/>
      <c r="F17" s="421"/>
      <c r="G17" s="421"/>
      <c r="H17" s="421"/>
      <c r="I17" s="421"/>
      <c r="J17" s="73"/>
      <c r="K17" s="260">
        <v>1878</v>
      </c>
      <c r="L17" s="127">
        <f>SUM(M17:N17)</f>
        <v>4278</v>
      </c>
      <c r="M17" s="135">
        <v>2034</v>
      </c>
      <c r="N17" s="135">
        <v>2244</v>
      </c>
      <c r="O17" s="142">
        <f t="shared" si="1"/>
        <v>11883.333333333334</v>
      </c>
      <c r="P17" s="119">
        <f t="shared" si="2"/>
        <v>2.28</v>
      </c>
      <c r="Q17" s="116">
        <f t="shared" si="3"/>
        <v>693</v>
      </c>
      <c r="R17" s="120">
        <f t="shared" si="4"/>
        <v>19.33</v>
      </c>
      <c r="S17" s="97">
        <v>3585</v>
      </c>
      <c r="V17" s="421" t="s">
        <v>424</v>
      </c>
      <c r="W17" s="421"/>
      <c r="X17" s="104">
        <v>0.358</v>
      </c>
      <c r="Y17" s="136">
        <f t="shared" si="5"/>
        <v>0.36</v>
      </c>
    </row>
    <row r="18" spans="3:25" ht="6.75" customHeight="1">
      <c r="C18" s="66"/>
      <c r="D18" s="66"/>
      <c r="E18" s="66"/>
      <c r="F18" s="66"/>
      <c r="G18" s="66"/>
      <c r="H18" s="66"/>
      <c r="I18" s="66"/>
      <c r="J18" s="66"/>
      <c r="K18" s="210"/>
      <c r="L18" s="128"/>
      <c r="M18" s="128"/>
      <c r="N18" s="128"/>
      <c r="O18" s="143"/>
      <c r="P18" s="70"/>
      <c r="Q18" s="61"/>
      <c r="R18" s="71"/>
      <c r="S18" s="60"/>
      <c r="V18" s="66"/>
      <c r="W18" s="66"/>
      <c r="X18" s="103"/>
      <c r="Y18" s="137"/>
    </row>
    <row r="19" spans="3:25" s="34" customFormat="1" ht="10.5" customHeight="1">
      <c r="C19" s="421" t="s">
        <v>425</v>
      </c>
      <c r="D19" s="421"/>
      <c r="E19" s="421"/>
      <c r="F19" s="421"/>
      <c r="G19" s="421"/>
      <c r="H19" s="421"/>
      <c r="I19" s="421"/>
      <c r="J19" s="73"/>
      <c r="K19" s="209">
        <f>SUM(K20:K21)</f>
        <v>2259</v>
      </c>
      <c r="L19" s="127">
        <f>SUM(L20:L21)</f>
        <v>4600</v>
      </c>
      <c r="M19" s="127">
        <f>SUM(M20:M21)</f>
        <v>2270</v>
      </c>
      <c r="N19" s="127">
        <f>SUM(N20:N21)</f>
        <v>2330</v>
      </c>
      <c r="O19" s="142">
        <f t="shared" si="1"/>
        <v>14375</v>
      </c>
      <c r="P19" s="119">
        <f t="shared" si="2"/>
        <v>2.04</v>
      </c>
      <c r="Q19" s="116">
        <f t="shared" si="3"/>
        <v>4</v>
      </c>
      <c r="R19" s="120">
        <f t="shared" si="4"/>
        <v>0.09</v>
      </c>
      <c r="S19" s="97">
        <f>SUM(S20:S21)</f>
        <v>4596</v>
      </c>
      <c r="V19" s="421" t="s">
        <v>425</v>
      </c>
      <c r="W19" s="421"/>
      <c r="X19" s="104">
        <f>SUM(X20:X21)</f>
        <v>0.319</v>
      </c>
      <c r="Y19" s="136">
        <f t="shared" si="5"/>
        <v>0.32</v>
      </c>
    </row>
    <row r="20" spans="3:25" ht="10.5" customHeight="1">
      <c r="C20" s="74"/>
      <c r="D20" s="74"/>
      <c r="E20" s="74"/>
      <c r="F20" s="422" t="s">
        <v>379</v>
      </c>
      <c r="G20" s="422"/>
      <c r="H20" s="422"/>
      <c r="I20" s="422"/>
      <c r="J20" s="74"/>
      <c r="K20" s="260">
        <v>1577</v>
      </c>
      <c r="L20" s="128">
        <f>SUM(M20:N20)</f>
        <v>3456</v>
      </c>
      <c r="M20" s="129">
        <v>1684</v>
      </c>
      <c r="N20" s="129">
        <v>1772</v>
      </c>
      <c r="O20" s="143">
        <f t="shared" si="1"/>
        <v>15709.09090909091</v>
      </c>
      <c r="P20" s="70">
        <f t="shared" si="2"/>
        <v>2.19</v>
      </c>
      <c r="Q20" s="61">
        <f t="shared" si="3"/>
        <v>66</v>
      </c>
      <c r="R20" s="71">
        <f t="shared" si="4"/>
        <v>1.95</v>
      </c>
      <c r="S20" s="60">
        <v>3390</v>
      </c>
      <c r="V20" s="74"/>
      <c r="W20" s="125" t="s">
        <v>379</v>
      </c>
      <c r="X20" s="103">
        <v>0.223</v>
      </c>
      <c r="Y20" s="137">
        <f t="shared" si="5"/>
        <v>0.22</v>
      </c>
    </row>
    <row r="21" spans="3:25" ht="10.5" customHeight="1">
      <c r="C21" s="74"/>
      <c r="D21" s="74"/>
      <c r="E21" s="74"/>
      <c r="F21" s="422" t="s">
        <v>380</v>
      </c>
      <c r="G21" s="422"/>
      <c r="H21" s="422"/>
      <c r="I21" s="422"/>
      <c r="J21" s="74"/>
      <c r="K21" s="260">
        <v>682</v>
      </c>
      <c r="L21" s="128">
        <f>SUM(M21:N21)</f>
        <v>1144</v>
      </c>
      <c r="M21" s="129">
        <v>586</v>
      </c>
      <c r="N21" s="129">
        <v>558</v>
      </c>
      <c r="O21" s="143">
        <f t="shared" si="1"/>
        <v>11440</v>
      </c>
      <c r="P21" s="70">
        <f t="shared" si="2"/>
        <v>1.68</v>
      </c>
      <c r="Q21" s="61">
        <f t="shared" si="3"/>
        <v>-62</v>
      </c>
      <c r="R21" s="71">
        <f t="shared" si="4"/>
        <v>-5.14</v>
      </c>
      <c r="S21" s="60">
        <v>1206</v>
      </c>
      <c r="V21" s="74"/>
      <c r="W21" s="125" t="s">
        <v>380</v>
      </c>
      <c r="X21" s="103">
        <v>0.096</v>
      </c>
      <c r="Y21" s="137">
        <f t="shared" si="5"/>
        <v>0.1</v>
      </c>
    </row>
    <row r="22" spans="3:25" ht="6.75" customHeight="1">
      <c r="C22" s="66"/>
      <c r="D22" s="66"/>
      <c r="E22" s="66"/>
      <c r="F22" s="66"/>
      <c r="G22" s="66"/>
      <c r="H22" s="66"/>
      <c r="I22" s="66"/>
      <c r="J22" s="66"/>
      <c r="K22" s="210"/>
      <c r="L22" s="128"/>
      <c r="M22" s="128"/>
      <c r="N22" s="128"/>
      <c r="O22" s="143"/>
      <c r="P22" s="70"/>
      <c r="Q22" s="61"/>
      <c r="R22" s="71"/>
      <c r="S22" s="60"/>
      <c r="V22" s="66"/>
      <c r="W22" s="66"/>
      <c r="X22" s="103"/>
      <c r="Y22" s="137"/>
    </row>
    <row r="23" spans="3:25" s="34" customFormat="1" ht="10.5" customHeight="1">
      <c r="C23" s="421" t="s">
        <v>426</v>
      </c>
      <c r="D23" s="421"/>
      <c r="E23" s="421"/>
      <c r="F23" s="421"/>
      <c r="G23" s="421"/>
      <c r="H23" s="421"/>
      <c r="I23" s="421"/>
      <c r="J23" s="73"/>
      <c r="K23" s="209">
        <f>SUM(K24:K27)</f>
        <v>6919</v>
      </c>
      <c r="L23" s="127">
        <f>SUM(L24:L27)</f>
        <v>16441</v>
      </c>
      <c r="M23" s="127">
        <f>SUM(M24:M27)</f>
        <v>8018</v>
      </c>
      <c r="N23" s="127">
        <f>SUM(N24:N27)</f>
        <v>8423</v>
      </c>
      <c r="O23" s="142">
        <f t="shared" si="1"/>
        <v>15658.095238095237</v>
      </c>
      <c r="P23" s="119">
        <f t="shared" si="2"/>
        <v>2.38</v>
      </c>
      <c r="Q23" s="116">
        <f t="shared" si="3"/>
        <v>-111</v>
      </c>
      <c r="R23" s="120">
        <f t="shared" si="4"/>
        <v>-0.67</v>
      </c>
      <c r="S23" s="97">
        <f>SUM(S24:S27)</f>
        <v>16552</v>
      </c>
      <c r="V23" s="421" t="s">
        <v>426</v>
      </c>
      <c r="W23" s="421"/>
      <c r="X23" s="104">
        <f>SUM(X24:X27)</f>
        <v>1.05</v>
      </c>
      <c r="Y23" s="136">
        <f t="shared" si="5"/>
        <v>1.05</v>
      </c>
    </row>
    <row r="24" spans="3:25" ht="10.5" customHeight="1">
      <c r="C24" s="74"/>
      <c r="D24" s="74"/>
      <c r="E24" s="74"/>
      <c r="F24" s="422" t="s">
        <v>379</v>
      </c>
      <c r="G24" s="422"/>
      <c r="H24" s="422"/>
      <c r="I24" s="422"/>
      <c r="J24" s="74"/>
      <c r="K24" s="260">
        <v>1171</v>
      </c>
      <c r="L24" s="128">
        <f>SUM(M24:N24)</f>
        <v>2324</v>
      </c>
      <c r="M24" s="129">
        <v>1043</v>
      </c>
      <c r="N24" s="129">
        <v>1281</v>
      </c>
      <c r="O24" s="143">
        <f t="shared" si="1"/>
        <v>13670.588235294117</v>
      </c>
      <c r="P24" s="70">
        <f t="shared" si="2"/>
        <v>1.98</v>
      </c>
      <c r="Q24" s="61">
        <f t="shared" si="3"/>
        <v>30</v>
      </c>
      <c r="R24" s="71">
        <f t="shared" si="4"/>
        <v>1.31</v>
      </c>
      <c r="S24" s="60">
        <v>2294</v>
      </c>
      <c r="V24" s="74"/>
      <c r="W24" s="125" t="s">
        <v>379</v>
      </c>
      <c r="X24" s="103">
        <v>0.173</v>
      </c>
      <c r="Y24" s="137">
        <f t="shared" si="5"/>
        <v>0.17</v>
      </c>
    </row>
    <row r="25" spans="3:25" ht="10.5" customHeight="1">
      <c r="C25" s="66"/>
      <c r="D25" s="66"/>
      <c r="E25" s="66"/>
      <c r="F25" s="415" t="s">
        <v>380</v>
      </c>
      <c r="G25" s="415"/>
      <c r="H25" s="415"/>
      <c r="I25" s="415"/>
      <c r="J25" s="66"/>
      <c r="K25" s="260">
        <v>1953</v>
      </c>
      <c r="L25" s="128">
        <f>SUM(M25:N25)</f>
        <v>4337</v>
      </c>
      <c r="M25" s="129">
        <v>2080</v>
      </c>
      <c r="N25" s="129">
        <v>2257</v>
      </c>
      <c r="O25" s="143">
        <f t="shared" si="1"/>
        <v>15489.285714285712</v>
      </c>
      <c r="P25" s="70">
        <f t="shared" si="2"/>
        <v>2.22</v>
      </c>
      <c r="Q25" s="61">
        <f t="shared" si="3"/>
        <v>96</v>
      </c>
      <c r="R25" s="71">
        <f t="shared" si="4"/>
        <v>2.26</v>
      </c>
      <c r="S25" s="60">
        <v>4241</v>
      </c>
      <c r="V25" s="66"/>
      <c r="W25" s="99" t="s">
        <v>380</v>
      </c>
      <c r="X25" s="103">
        <v>0.278</v>
      </c>
      <c r="Y25" s="137">
        <f t="shared" si="5"/>
        <v>0.28</v>
      </c>
    </row>
    <row r="26" spans="3:25" ht="10.5" customHeight="1">
      <c r="C26" s="66"/>
      <c r="D26" s="66"/>
      <c r="E26" s="66"/>
      <c r="F26" s="415" t="s">
        <v>384</v>
      </c>
      <c r="G26" s="415"/>
      <c r="H26" s="415"/>
      <c r="I26" s="415"/>
      <c r="J26" s="66"/>
      <c r="K26" s="260">
        <v>1475</v>
      </c>
      <c r="L26" s="128">
        <f>SUM(M26:N26)</f>
        <v>3405</v>
      </c>
      <c r="M26" s="129">
        <v>1773</v>
      </c>
      <c r="N26" s="129">
        <v>1632</v>
      </c>
      <c r="O26" s="143">
        <f t="shared" si="1"/>
        <v>12611.11111111111</v>
      </c>
      <c r="P26" s="70">
        <f t="shared" si="2"/>
        <v>2.31</v>
      </c>
      <c r="Q26" s="61">
        <f t="shared" si="3"/>
        <v>-16</v>
      </c>
      <c r="R26" s="71">
        <f t="shared" si="4"/>
        <v>-0.47</v>
      </c>
      <c r="S26" s="60">
        <v>3421</v>
      </c>
      <c r="V26" s="66"/>
      <c r="W26" s="99" t="s">
        <v>384</v>
      </c>
      <c r="X26" s="103">
        <v>0.272</v>
      </c>
      <c r="Y26" s="137">
        <f t="shared" si="5"/>
        <v>0.27</v>
      </c>
    </row>
    <row r="27" spans="3:25" ht="10.5" customHeight="1">
      <c r="C27" s="66"/>
      <c r="D27" s="66"/>
      <c r="E27" s="66"/>
      <c r="F27" s="415" t="s">
        <v>387</v>
      </c>
      <c r="G27" s="415"/>
      <c r="H27" s="415"/>
      <c r="I27" s="415"/>
      <c r="J27" s="66"/>
      <c r="K27" s="260">
        <v>2320</v>
      </c>
      <c r="L27" s="128">
        <f>SUM(M27:N27)</f>
        <v>6375</v>
      </c>
      <c r="M27" s="129">
        <v>3122</v>
      </c>
      <c r="N27" s="129">
        <v>3253</v>
      </c>
      <c r="O27" s="143">
        <f t="shared" si="1"/>
        <v>19318.181818181816</v>
      </c>
      <c r="P27" s="70">
        <f t="shared" si="2"/>
        <v>2.75</v>
      </c>
      <c r="Q27" s="61">
        <f t="shared" si="3"/>
        <v>-221</v>
      </c>
      <c r="R27" s="71">
        <f t="shared" si="4"/>
        <v>-3.35</v>
      </c>
      <c r="S27" s="60">
        <v>6596</v>
      </c>
      <c r="V27" s="66"/>
      <c r="W27" s="99" t="s">
        <v>387</v>
      </c>
      <c r="X27" s="103">
        <v>0.327</v>
      </c>
      <c r="Y27" s="137">
        <f t="shared" si="5"/>
        <v>0.33</v>
      </c>
    </row>
    <row r="28" spans="11:25" s="33" customFormat="1" ht="6.75" customHeight="1">
      <c r="K28" s="206"/>
      <c r="L28" s="129"/>
      <c r="M28" s="129"/>
      <c r="N28" s="129"/>
      <c r="O28" s="143"/>
      <c r="P28" s="70"/>
      <c r="Q28" s="61"/>
      <c r="R28" s="71"/>
      <c r="S28" s="52"/>
      <c r="X28" s="45"/>
      <c r="Y28" s="137"/>
    </row>
    <row r="29" spans="3:25" s="34" customFormat="1" ht="10.5" customHeight="1">
      <c r="C29" s="409" t="s">
        <v>427</v>
      </c>
      <c r="D29" s="409"/>
      <c r="E29" s="409"/>
      <c r="F29" s="409"/>
      <c r="G29" s="409"/>
      <c r="H29" s="409"/>
      <c r="I29" s="409"/>
      <c r="J29" s="65"/>
      <c r="K29" s="209">
        <f>SUM(K30:K34)</f>
        <v>8374</v>
      </c>
      <c r="L29" s="127">
        <f>SUM(L30:L34)</f>
        <v>18619</v>
      </c>
      <c r="M29" s="127">
        <f>SUM(M30:M34)</f>
        <v>9115</v>
      </c>
      <c r="N29" s="127">
        <f>SUM(N30:N34)</f>
        <v>9504</v>
      </c>
      <c r="O29" s="142">
        <f t="shared" si="1"/>
        <v>13791.85185185185</v>
      </c>
      <c r="P29" s="119">
        <f t="shared" si="2"/>
        <v>2.22</v>
      </c>
      <c r="Q29" s="116">
        <f t="shared" si="3"/>
        <v>2402</v>
      </c>
      <c r="R29" s="120">
        <f t="shared" si="4"/>
        <v>14.81</v>
      </c>
      <c r="S29" s="97">
        <f>SUM(S30:S34)</f>
        <v>16217</v>
      </c>
      <c r="V29" s="409" t="s">
        <v>427</v>
      </c>
      <c r="W29" s="409"/>
      <c r="X29" s="104">
        <f>SUM(X30:X34)</f>
        <v>1.3459999999999999</v>
      </c>
      <c r="Y29" s="136">
        <f t="shared" si="5"/>
        <v>1.35</v>
      </c>
    </row>
    <row r="30" spans="3:25" ht="10.5" customHeight="1">
      <c r="C30" s="66"/>
      <c r="D30" s="66"/>
      <c r="E30" s="66"/>
      <c r="F30" s="415" t="s">
        <v>379</v>
      </c>
      <c r="G30" s="415"/>
      <c r="H30" s="415"/>
      <c r="I30" s="415"/>
      <c r="J30" s="66"/>
      <c r="K30" s="260">
        <v>1518</v>
      </c>
      <c r="L30" s="128">
        <f>SUM(M30:N30)</f>
        <v>3067</v>
      </c>
      <c r="M30" s="129">
        <v>1490</v>
      </c>
      <c r="N30" s="129">
        <v>1577</v>
      </c>
      <c r="O30" s="143">
        <f t="shared" si="1"/>
        <v>21907.142857142855</v>
      </c>
      <c r="P30" s="70">
        <f t="shared" si="2"/>
        <v>2.02</v>
      </c>
      <c r="Q30" s="61">
        <f t="shared" si="3"/>
        <v>673</v>
      </c>
      <c r="R30" s="71">
        <f t="shared" si="4"/>
        <v>28.11</v>
      </c>
      <c r="S30" s="60">
        <v>2394</v>
      </c>
      <c r="V30" s="66"/>
      <c r="W30" s="99" t="s">
        <v>379</v>
      </c>
      <c r="X30" s="103">
        <v>0.142</v>
      </c>
      <c r="Y30" s="137">
        <f t="shared" si="5"/>
        <v>0.14</v>
      </c>
    </row>
    <row r="31" spans="3:25" ht="10.5" customHeight="1">
      <c r="C31" s="66"/>
      <c r="D31" s="66"/>
      <c r="E31" s="66"/>
      <c r="F31" s="415" t="s">
        <v>380</v>
      </c>
      <c r="G31" s="415"/>
      <c r="H31" s="415"/>
      <c r="I31" s="415"/>
      <c r="J31" s="66"/>
      <c r="K31" s="260">
        <v>1898</v>
      </c>
      <c r="L31" s="128">
        <f>SUM(M31:N31)</f>
        <v>3557</v>
      </c>
      <c r="M31" s="129">
        <v>1732</v>
      </c>
      <c r="N31" s="129">
        <v>1825</v>
      </c>
      <c r="O31" s="143">
        <f t="shared" si="1"/>
        <v>16938.09523809524</v>
      </c>
      <c r="P31" s="70">
        <f t="shared" si="2"/>
        <v>1.87</v>
      </c>
      <c r="Q31" s="61">
        <f t="shared" si="3"/>
        <v>126</v>
      </c>
      <c r="R31" s="71">
        <f t="shared" si="4"/>
        <v>3.67</v>
      </c>
      <c r="S31" s="60">
        <v>3431</v>
      </c>
      <c r="V31" s="66"/>
      <c r="W31" s="99" t="s">
        <v>380</v>
      </c>
      <c r="X31" s="103">
        <v>0.206</v>
      </c>
      <c r="Y31" s="137">
        <f t="shared" si="5"/>
        <v>0.21</v>
      </c>
    </row>
    <row r="32" spans="3:25" ht="10.5" customHeight="1">
      <c r="C32" s="66"/>
      <c r="D32" s="66"/>
      <c r="E32" s="66"/>
      <c r="F32" s="415" t="s">
        <v>384</v>
      </c>
      <c r="G32" s="415"/>
      <c r="H32" s="415"/>
      <c r="I32" s="415"/>
      <c r="J32" s="66"/>
      <c r="K32" s="260">
        <v>1735</v>
      </c>
      <c r="L32" s="128">
        <f>SUM(M32:N32)</f>
        <v>3912</v>
      </c>
      <c r="M32" s="129">
        <v>1931</v>
      </c>
      <c r="N32" s="129">
        <v>1981</v>
      </c>
      <c r="O32" s="143">
        <f t="shared" si="1"/>
        <v>10866.666666666668</v>
      </c>
      <c r="P32" s="70">
        <f t="shared" si="2"/>
        <v>2.25</v>
      </c>
      <c r="Q32" s="61">
        <f t="shared" si="3"/>
        <v>-35</v>
      </c>
      <c r="R32" s="71">
        <f t="shared" si="4"/>
        <v>-0.89</v>
      </c>
      <c r="S32" s="60">
        <v>3947</v>
      </c>
      <c r="V32" s="66"/>
      <c r="W32" s="99" t="s">
        <v>384</v>
      </c>
      <c r="X32" s="103">
        <v>0.362</v>
      </c>
      <c r="Y32" s="137">
        <f t="shared" si="5"/>
        <v>0.36</v>
      </c>
    </row>
    <row r="33" spans="3:25" ht="10.5" customHeight="1">
      <c r="C33" s="66"/>
      <c r="D33" s="66"/>
      <c r="E33" s="66"/>
      <c r="F33" s="415" t="s">
        <v>387</v>
      </c>
      <c r="G33" s="415"/>
      <c r="H33" s="415"/>
      <c r="I33" s="415"/>
      <c r="J33" s="66"/>
      <c r="K33" s="260">
        <v>1774</v>
      </c>
      <c r="L33" s="128">
        <f>SUM(M33:N33)</f>
        <v>4163</v>
      </c>
      <c r="M33" s="129">
        <v>2041</v>
      </c>
      <c r="N33" s="129">
        <v>2122</v>
      </c>
      <c r="O33" s="143">
        <f t="shared" si="1"/>
        <v>11894.285714285716</v>
      </c>
      <c r="P33" s="70">
        <f t="shared" si="2"/>
        <v>2.35</v>
      </c>
      <c r="Q33" s="61">
        <f t="shared" si="3"/>
        <v>260</v>
      </c>
      <c r="R33" s="71">
        <f t="shared" si="4"/>
        <v>6.66</v>
      </c>
      <c r="S33" s="60">
        <v>3903</v>
      </c>
      <c r="V33" s="66"/>
      <c r="W33" s="99" t="s">
        <v>387</v>
      </c>
      <c r="X33" s="103">
        <v>0.353</v>
      </c>
      <c r="Y33" s="137">
        <f t="shared" si="5"/>
        <v>0.35</v>
      </c>
    </row>
    <row r="34" spans="3:25" ht="10.5" customHeight="1">
      <c r="C34" s="66"/>
      <c r="D34" s="66"/>
      <c r="E34" s="66"/>
      <c r="F34" s="415" t="s">
        <v>390</v>
      </c>
      <c r="G34" s="415"/>
      <c r="H34" s="415"/>
      <c r="I34" s="415"/>
      <c r="J34" s="66"/>
      <c r="K34" s="260">
        <v>1449</v>
      </c>
      <c r="L34" s="128">
        <f>SUM(M34:N34)</f>
        <v>3920</v>
      </c>
      <c r="M34" s="129">
        <v>1921</v>
      </c>
      <c r="N34" s="129">
        <v>1999</v>
      </c>
      <c r="O34" s="143">
        <f t="shared" si="1"/>
        <v>13999.999999999998</v>
      </c>
      <c r="P34" s="70">
        <f t="shared" si="2"/>
        <v>2.71</v>
      </c>
      <c r="Q34" s="61">
        <f t="shared" si="3"/>
        <v>1378</v>
      </c>
      <c r="R34" s="71">
        <f t="shared" si="4"/>
        <v>54.21</v>
      </c>
      <c r="S34" s="60">
        <v>2542</v>
      </c>
      <c r="V34" s="66"/>
      <c r="W34" s="99" t="s">
        <v>390</v>
      </c>
      <c r="X34" s="103">
        <v>0.283</v>
      </c>
      <c r="Y34" s="137">
        <f t="shared" si="5"/>
        <v>0.28</v>
      </c>
    </row>
    <row r="35" spans="3:25" ht="6.75" customHeight="1">
      <c r="C35" s="66"/>
      <c r="D35" s="66"/>
      <c r="E35" s="66"/>
      <c r="F35" s="66"/>
      <c r="G35" s="66"/>
      <c r="H35" s="66"/>
      <c r="I35" s="66"/>
      <c r="J35" s="66"/>
      <c r="K35" s="210"/>
      <c r="L35" s="128"/>
      <c r="M35" s="128"/>
      <c r="N35" s="128"/>
      <c r="O35" s="143"/>
      <c r="P35" s="70"/>
      <c r="Q35" s="61"/>
      <c r="R35" s="71"/>
      <c r="S35" s="60"/>
      <c r="V35" s="66"/>
      <c r="W35" s="66"/>
      <c r="X35" s="103"/>
      <c r="Y35" s="137"/>
    </row>
    <row r="36" spans="3:25" s="34" customFormat="1" ht="10.5" customHeight="1">
      <c r="C36" s="409" t="s">
        <v>428</v>
      </c>
      <c r="D36" s="409"/>
      <c r="E36" s="409"/>
      <c r="F36" s="409"/>
      <c r="G36" s="409"/>
      <c r="H36" s="409"/>
      <c r="I36" s="409"/>
      <c r="J36" s="65"/>
      <c r="K36" s="209">
        <f>SUM(K37:K43)</f>
        <v>13629</v>
      </c>
      <c r="L36" s="127">
        <f>SUM(L37:L43)</f>
        <v>30847</v>
      </c>
      <c r="M36" s="127">
        <f>SUM(M37:M43)</f>
        <v>15025</v>
      </c>
      <c r="N36" s="127">
        <f>SUM(N37:N43)</f>
        <v>15822</v>
      </c>
      <c r="O36" s="142">
        <f t="shared" si="1"/>
        <v>12694.23868312757</v>
      </c>
      <c r="P36" s="119">
        <f t="shared" si="2"/>
        <v>2.26</v>
      </c>
      <c r="Q36" s="116">
        <f t="shared" si="3"/>
        <v>906</v>
      </c>
      <c r="R36" s="120">
        <f t="shared" si="4"/>
        <v>3.03</v>
      </c>
      <c r="S36" s="97">
        <f>SUM(S37:S43)</f>
        <v>29941</v>
      </c>
      <c r="V36" s="409" t="s">
        <v>428</v>
      </c>
      <c r="W36" s="409"/>
      <c r="X36" s="104">
        <v>2.433</v>
      </c>
      <c r="Y36" s="136">
        <f t="shared" si="5"/>
        <v>2.43</v>
      </c>
    </row>
    <row r="37" spans="3:25" ht="10.5" customHeight="1">
      <c r="C37" s="74"/>
      <c r="D37" s="74"/>
      <c r="E37" s="74"/>
      <c r="F37" s="422" t="s">
        <v>379</v>
      </c>
      <c r="G37" s="422"/>
      <c r="H37" s="422"/>
      <c r="I37" s="422"/>
      <c r="J37" s="74"/>
      <c r="K37" s="260">
        <v>1807</v>
      </c>
      <c r="L37" s="128">
        <f aca="true" t="shared" si="6" ref="L37:L43">SUM(M37:N37)</f>
        <v>3927</v>
      </c>
      <c r="M37" s="129">
        <v>2020</v>
      </c>
      <c r="N37" s="129">
        <v>1907</v>
      </c>
      <c r="O37" s="143">
        <f t="shared" si="1"/>
        <v>14544.444444444443</v>
      </c>
      <c r="P37" s="70">
        <f t="shared" si="2"/>
        <v>2.17</v>
      </c>
      <c r="Q37" s="61">
        <f t="shared" si="3"/>
        <v>232</v>
      </c>
      <c r="R37" s="71">
        <f t="shared" si="4"/>
        <v>6.28</v>
      </c>
      <c r="S37" s="60">
        <v>3695</v>
      </c>
      <c r="V37" s="74"/>
      <c r="W37" s="125" t="s">
        <v>379</v>
      </c>
      <c r="X37" s="103">
        <v>0.27</v>
      </c>
      <c r="Y37" s="137">
        <f t="shared" si="5"/>
        <v>0.27</v>
      </c>
    </row>
    <row r="38" spans="3:25" ht="10.5" customHeight="1">
      <c r="C38" s="74"/>
      <c r="D38" s="74"/>
      <c r="E38" s="74"/>
      <c r="F38" s="422" t="s">
        <v>380</v>
      </c>
      <c r="G38" s="422"/>
      <c r="H38" s="422"/>
      <c r="I38" s="422"/>
      <c r="J38" s="74"/>
      <c r="K38" s="260">
        <v>1947</v>
      </c>
      <c r="L38" s="128">
        <f t="shared" si="6"/>
        <v>4695</v>
      </c>
      <c r="M38" s="129">
        <v>2284</v>
      </c>
      <c r="N38" s="129">
        <v>2411</v>
      </c>
      <c r="O38" s="143">
        <f t="shared" si="1"/>
        <v>11178.57142857143</v>
      </c>
      <c r="P38" s="70">
        <f t="shared" si="2"/>
        <v>2.41</v>
      </c>
      <c r="Q38" s="61">
        <f t="shared" si="3"/>
        <v>16</v>
      </c>
      <c r="R38" s="71">
        <f t="shared" si="4"/>
        <v>0.34</v>
      </c>
      <c r="S38" s="60">
        <v>4679</v>
      </c>
      <c r="V38" s="74"/>
      <c r="W38" s="125" t="s">
        <v>380</v>
      </c>
      <c r="X38" s="103">
        <v>0.418</v>
      </c>
      <c r="Y38" s="137">
        <f t="shared" si="5"/>
        <v>0.42</v>
      </c>
    </row>
    <row r="39" spans="3:25" ht="10.5" customHeight="1">
      <c r="C39" s="74"/>
      <c r="D39" s="74"/>
      <c r="E39" s="74"/>
      <c r="F39" s="422" t="s">
        <v>384</v>
      </c>
      <c r="G39" s="422"/>
      <c r="H39" s="422"/>
      <c r="I39" s="422"/>
      <c r="J39" s="74"/>
      <c r="K39" s="260">
        <v>2244</v>
      </c>
      <c r="L39" s="128">
        <f t="shared" si="6"/>
        <v>4880</v>
      </c>
      <c r="M39" s="129">
        <v>2277</v>
      </c>
      <c r="N39" s="129">
        <v>2603</v>
      </c>
      <c r="O39" s="143">
        <f t="shared" si="1"/>
        <v>15250</v>
      </c>
      <c r="P39" s="70">
        <f t="shared" si="2"/>
        <v>2.17</v>
      </c>
      <c r="Q39" s="61">
        <f t="shared" si="3"/>
        <v>59</v>
      </c>
      <c r="R39" s="71">
        <f t="shared" si="4"/>
        <v>1.22</v>
      </c>
      <c r="S39" s="60">
        <v>4821</v>
      </c>
      <c r="V39" s="74"/>
      <c r="W39" s="125" t="s">
        <v>384</v>
      </c>
      <c r="X39" s="103">
        <v>0.324</v>
      </c>
      <c r="Y39" s="137">
        <f t="shared" si="5"/>
        <v>0.32</v>
      </c>
    </row>
    <row r="40" spans="3:25" ht="10.5" customHeight="1">
      <c r="C40" s="74"/>
      <c r="D40" s="74"/>
      <c r="E40" s="74"/>
      <c r="F40" s="422" t="s">
        <v>387</v>
      </c>
      <c r="G40" s="422"/>
      <c r="H40" s="422"/>
      <c r="I40" s="422"/>
      <c r="J40" s="74"/>
      <c r="K40" s="260">
        <v>1271</v>
      </c>
      <c r="L40" s="128">
        <f t="shared" si="6"/>
        <v>2445</v>
      </c>
      <c r="M40" s="129">
        <v>1213</v>
      </c>
      <c r="N40" s="129">
        <v>1232</v>
      </c>
      <c r="O40" s="143">
        <f t="shared" si="1"/>
        <v>10630.434782608696</v>
      </c>
      <c r="P40" s="70">
        <f t="shared" si="2"/>
        <v>1.92</v>
      </c>
      <c r="Q40" s="61">
        <f t="shared" si="3"/>
        <v>148</v>
      </c>
      <c r="R40" s="71">
        <f t="shared" si="4"/>
        <v>6.44</v>
      </c>
      <c r="S40" s="60">
        <v>2297</v>
      </c>
      <c r="V40" s="74"/>
      <c r="W40" s="125" t="s">
        <v>387</v>
      </c>
      <c r="X40" s="103">
        <v>0.225</v>
      </c>
      <c r="Y40" s="137">
        <f t="shared" si="5"/>
        <v>0.23</v>
      </c>
    </row>
    <row r="41" spans="3:25" ht="10.5" customHeight="1">
      <c r="C41" s="74"/>
      <c r="D41" s="74"/>
      <c r="E41" s="74"/>
      <c r="F41" s="422" t="s">
        <v>390</v>
      </c>
      <c r="G41" s="422"/>
      <c r="H41" s="422"/>
      <c r="I41" s="422"/>
      <c r="J41" s="74"/>
      <c r="K41" s="260">
        <v>1543</v>
      </c>
      <c r="L41" s="128">
        <f t="shared" si="6"/>
        <v>3422</v>
      </c>
      <c r="M41" s="129">
        <v>1648</v>
      </c>
      <c r="N41" s="129">
        <v>1774</v>
      </c>
      <c r="O41" s="143">
        <f t="shared" si="1"/>
        <v>9777.142857142857</v>
      </c>
      <c r="P41" s="70">
        <f t="shared" si="2"/>
        <v>2.22</v>
      </c>
      <c r="Q41" s="61">
        <f t="shared" si="3"/>
        <v>300</v>
      </c>
      <c r="R41" s="71">
        <f t="shared" si="4"/>
        <v>9.61</v>
      </c>
      <c r="S41" s="60">
        <v>3122</v>
      </c>
      <c r="V41" s="74"/>
      <c r="W41" s="125" t="s">
        <v>390</v>
      </c>
      <c r="X41" s="103">
        <v>0.351</v>
      </c>
      <c r="Y41" s="137">
        <f t="shared" si="5"/>
        <v>0.35</v>
      </c>
    </row>
    <row r="42" spans="3:25" ht="10.5" customHeight="1">
      <c r="C42" s="74"/>
      <c r="D42" s="74"/>
      <c r="E42" s="74"/>
      <c r="F42" s="422" t="s">
        <v>391</v>
      </c>
      <c r="G42" s="422"/>
      <c r="H42" s="422"/>
      <c r="I42" s="422"/>
      <c r="J42" s="74"/>
      <c r="K42" s="260">
        <v>2520</v>
      </c>
      <c r="L42" s="128">
        <f t="shared" si="6"/>
        <v>5659</v>
      </c>
      <c r="M42" s="129">
        <v>2684</v>
      </c>
      <c r="N42" s="129">
        <v>2975</v>
      </c>
      <c r="O42" s="143">
        <f t="shared" si="1"/>
        <v>12861.363636363636</v>
      </c>
      <c r="P42" s="70">
        <f t="shared" si="2"/>
        <v>2.25</v>
      </c>
      <c r="Q42" s="61">
        <f t="shared" si="3"/>
        <v>259</v>
      </c>
      <c r="R42" s="71">
        <f t="shared" si="4"/>
        <v>4.8</v>
      </c>
      <c r="S42" s="60">
        <v>5400</v>
      </c>
      <c r="V42" s="74"/>
      <c r="W42" s="125" t="s">
        <v>391</v>
      </c>
      <c r="X42" s="103">
        <v>0.443</v>
      </c>
      <c r="Y42" s="137">
        <f t="shared" si="5"/>
        <v>0.44</v>
      </c>
    </row>
    <row r="43" spans="3:25" ht="10.5" customHeight="1">
      <c r="C43" s="74"/>
      <c r="D43" s="74"/>
      <c r="E43" s="74"/>
      <c r="F43" s="422" t="s">
        <v>406</v>
      </c>
      <c r="G43" s="422"/>
      <c r="H43" s="422"/>
      <c r="I43" s="422"/>
      <c r="J43" s="74"/>
      <c r="K43" s="260">
        <v>2297</v>
      </c>
      <c r="L43" s="128">
        <f t="shared" si="6"/>
        <v>5819</v>
      </c>
      <c r="M43" s="129">
        <v>2899</v>
      </c>
      <c r="N43" s="129">
        <v>2920</v>
      </c>
      <c r="O43" s="143">
        <f t="shared" si="1"/>
        <v>14547.5</v>
      </c>
      <c r="P43" s="70">
        <f t="shared" si="2"/>
        <v>2.53</v>
      </c>
      <c r="Q43" s="61">
        <f t="shared" si="3"/>
        <v>-108</v>
      </c>
      <c r="R43" s="71">
        <f t="shared" si="4"/>
        <v>-1.82</v>
      </c>
      <c r="S43" s="60">
        <v>5927</v>
      </c>
      <c r="V43" s="74"/>
      <c r="W43" s="125" t="s">
        <v>406</v>
      </c>
      <c r="X43" s="103">
        <v>0.403</v>
      </c>
      <c r="Y43" s="137">
        <f t="shared" si="5"/>
        <v>0.4</v>
      </c>
    </row>
    <row r="44" spans="3:25" ht="6.75" customHeight="1">
      <c r="C44" s="66"/>
      <c r="D44" s="66"/>
      <c r="E44" s="66"/>
      <c r="F44" s="66"/>
      <c r="G44" s="66"/>
      <c r="H44" s="66"/>
      <c r="I44" s="66"/>
      <c r="J44" s="66"/>
      <c r="K44" s="210"/>
      <c r="L44" s="128"/>
      <c r="M44" s="128"/>
      <c r="N44" s="128"/>
      <c r="O44" s="143"/>
      <c r="P44" s="70"/>
      <c r="Q44" s="61"/>
      <c r="R44" s="71"/>
      <c r="S44" s="60"/>
      <c r="V44" s="66"/>
      <c r="W44" s="66"/>
      <c r="X44" s="103"/>
      <c r="Y44" s="137"/>
    </row>
    <row r="45" spans="3:25" s="34" customFormat="1" ht="10.5" customHeight="1">
      <c r="C45" s="421" t="s">
        <v>429</v>
      </c>
      <c r="D45" s="421"/>
      <c r="E45" s="421"/>
      <c r="F45" s="421"/>
      <c r="G45" s="421"/>
      <c r="H45" s="421"/>
      <c r="I45" s="421"/>
      <c r="J45" s="73"/>
      <c r="K45" s="205">
        <v>7</v>
      </c>
      <c r="L45" s="127">
        <f>SUM(M45:N45)</f>
        <v>17</v>
      </c>
      <c r="M45" s="135">
        <v>7</v>
      </c>
      <c r="N45" s="135">
        <v>10</v>
      </c>
      <c r="O45" s="142">
        <f>SUM(L45/Y45)</f>
        <v>1700</v>
      </c>
      <c r="P45" s="119">
        <f t="shared" si="2"/>
        <v>2.43</v>
      </c>
      <c r="Q45" s="116">
        <f t="shared" si="3"/>
        <v>-2</v>
      </c>
      <c r="R45" s="120">
        <f t="shared" si="4"/>
        <v>-10.53</v>
      </c>
      <c r="S45" s="97">
        <v>19</v>
      </c>
      <c r="V45" s="421" t="s">
        <v>429</v>
      </c>
      <c r="W45" s="421"/>
      <c r="X45" s="104">
        <v>0.002</v>
      </c>
      <c r="Y45" s="136">
        <v>0.01</v>
      </c>
    </row>
    <row r="46" spans="3:25" ht="6.75" customHeight="1">
      <c r="C46" s="66"/>
      <c r="D46" s="66"/>
      <c r="E46" s="66"/>
      <c r="F46" s="66"/>
      <c r="G46" s="66"/>
      <c r="H46" s="66"/>
      <c r="I46" s="66"/>
      <c r="J46" s="66"/>
      <c r="K46" s="210"/>
      <c r="L46" s="128"/>
      <c r="M46" s="128"/>
      <c r="N46" s="128"/>
      <c r="O46" s="143"/>
      <c r="P46" s="70"/>
      <c r="Q46" s="61"/>
      <c r="R46" s="71"/>
      <c r="S46" s="60"/>
      <c r="V46" s="66"/>
      <c r="W46" s="66"/>
      <c r="X46" s="103"/>
      <c r="Y46" s="137"/>
    </row>
    <row r="47" spans="3:25" s="34" customFormat="1" ht="10.5" customHeight="1">
      <c r="C47" s="421" t="s">
        <v>430</v>
      </c>
      <c r="D47" s="421"/>
      <c r="E47" s="421"/>
      <c r="F47" s="421"/>
      <c r="G47" s="421"/>
      <c r="H47" s="421"/>
      <c r="I47" s="421"/>
      <c r="J47" s="73"/>
      <c r="K47" s="209">
        <f>SUM(K48:K53)</f>
        <v>7553</v>
      </c>
      <c r="L47" s="127">
        <f>SUM(L48:L53)</f>
        <v>20274</v>
      </c>
      <c r="M47" s="127">
        <f>SUM(M48:M53)</f>
        <v>10183</v>
      </c>
      <c r="N47" s="127">
        <f>SUM(N48:N53)</f>
        <v>10091</v>
      </c>
      <c r="O47" s="142">
        <f t="shared" si="1"/>
        <v>11139.560439560439</v>
      </c>
      <c r="P47" s="119">
        <f t="shared" si="2"/>
        <v>2.68</v>
      </c>
      <c r="Q47" s="116">
        <f t="shared" si="3"/>
        <v>772</v>
      </c>
      <c r="R47" s="120">
        <f t="shared" si="4"/>
        <v>3.96</v>
      </c>
      <c r="S47" s="97">
        <f>SUM(S48:S53)</f>
        <v>19502</v>
      </c>
      <c r="V47" s="421" t="s">
        <v>430</v>
      </c>
      <c r="W47" s="421"/>
      <c r="X47" s="104">
        <f>SUM(X48:X53)</f>
        <v>1.8190000000000002</v>
      </c>
      <c r="Y47" s="136">
        <f t="shared" si="5"/>
        <v>1.82</v>
      </c>
    </row>
    <row r="48" spans="3:25" ht="10.5" customHeight="1">
      <c r="C48" s="74"/>
      <c r="D48" s="74"/>
      <c r="E48" s="74"/>
      <c r="F48" s="422" t="s">
        <v>379</v>
      </c>
      <c r="G48" s="422"/>
      <c r="H48" s="422"/>
      <c r="I48" s="422"/>
      <c r="J48" s="74"/>
      <c r="K48" s="260">
        <v>1501</v>
      </c>
      <c r="L48" s="128">
        <f aca="true" t="shared" si="7" ref="L48:L53">SUM(M48:N48)</f>
        <v>3666</v>
      </c>
      <c r="M48" s="129">
        <v>1865</v>
      </c>
      <c r="N48" s="129">
        <v>1801</v>
      </c>
      <c r="O48" s="143">
        <f t="shared" si="1"/>
        <v>13577.777777777777</v>
      </c>
      <c r="P48" s="70">
        <f t="shared" si="2"/>
        <v>2.44</v>
      </c>
      <c r="Q48" s="61">
        <f t="shared" si="3"/>
        <v>367</v>
      </c>
      <c r="R48" s="71">
        <f t="shared" si="4"/>
        <v>11.12</v>
      </c>
      <c r="S48" s="60">
        <v>3299</v>
      </c>
      <c r="V48" s="74"/>
      <c r="W48" s="125" t="s">
        <v>379</v>
      </c>
      <c r="X48" s="103">
        <v>0.274</v>
      </c>
      <c r="Y48" s="137">
        <f t="shared" si="5"/>
        <v>0.27</v>
      </c>
    </row>
    <row r="49" spans="3:25" ht="10.5" customHeight="1">
      <c r="C49" s="74"/>
      <c r="D49" s="74"/>
      <c r="E49" s="74"/>
      <c r="F49" s="422" t="s">
        <v>380</v>
      </c>
      <c r="G49" s="422"/>
      <c r="H49" s="422"/>
      <c r="I49" s="422"/>
      <c r="J49" s="74"/>
      <c r="K49" s="260">
        <v>1013</v>
      </c>
      <c r="L49" s="128">
        <f t="shared" si="7"/>
        <v>2874</v>
      </c>
      <c r="M49" s="129">
        <v>1414</v>
      </c>
      <c r="N49" s="129">
        <v>1460</v>
      </c>
      <c r="O49" s="143">
        <f t="shared" si="1"/>
        <v>8709.090909090908</v>
      </c>
      <c r="P49" s="70">
        <f t="shared" si="2"/>
        <v>2.84</v>
      </c>
      <c r="Q49" s="61">
        <f t="shared" si="3"/>
        <v>11</v>
      </c>
      <c r="R49" s="71">
        <f t="shared" si="4"/>
        <v>0.38</v>
      </c>
      <c r="S49" s="60">
        <v>2863</v>
      </c>
      <c r="V49" s="74"/>
      <c r="W49" s="125" t="s">
        <v>380</v>
      </c>
      <c r="X49" s="103">
        <v>0.33</v>
      </c>
      <c r="Y49" s="137">
        <f t="shared" si="5"/>
        <v>0.33</v>
      </c>
    </row>
    <row r="50" spans="3:25" ht="10.5" customHeight="1">
      <c r="C50" s="74"/>
      <c r="D50" s="74"/>
      <c r="E50" s="74"/>
      <c r="F50" s="422" t="s">
        <v>384</v>
      </c>
      <c r="G50" s="422"/>
      <c r="H50" s="422"/>
      <c r="I50" s="422"/>
      <c r="J50" s="74"/>
      <c r="K50" s="260">
        <v>1373</v>
      </c>
      <c r="L50" s="128">
        <f t="shared" si="7"/>
        <v>3480</v>
      </c>
      <c r="M50" s="129">
        <v>1754</v>
      </c>
      <c r="N50" s="129">
        <v>1726</v>
      </c>
      <c r="O50" s="143">
        <f t="shared" si="1"/>
        <v>11600</v>
      </c>
      <c r="P50" s="70">
        <f t="shared" si="2"/>
        <v>2.53</v>
      </c>
      <c r="Q50" s="61">
        <f t="shared" si="3"/>
        <v>4</v>
      </c>
      <c r="R50" s="71">
        <f t="shared" si="4"/>
        <v>0.12</v>
      </c>
      <c r="S50" s="60">
        <v>3476</v>
      </c>
      <c r="V50" s="74"/>
      <c r="W50" s="125" t="s">
        <v>384</v>
      </c>
      <c r="X50" s="103">
        <v>0.298</v>
      </c>
      <c r="Y50" s="137">
        <f t="shared" si="5"/>
        <v>0.3</v>
      </c>
    </row>
    <row r="51" spans="3:25" ht="10.5" customHeight="1">
      <c r="C51" s="74"/>
      <c r="D51" s="74"/>
      <c r="E51" s="74"/>
      <c r="F51" s="422" t="s">
        <v>387</v>
      </c>
      <c r="G51" s="422"/>
      <c r="H51" s="422"/>
      <c r="I51" s="422"/>
      <c r="J51" s="74"/>
      <c r="K51" s="260">
        <v>968</v>
      </c>
      <c r="L51" s="128">
        <f t="shared" si="7"/>
        <v>2768</v>
      </c>
      <c r="M51" s="129">
        <v>1390</v>
      </c>
      <c r="N51" s="129">
        <v>1378</v>
      </c>
      <c r="O51" s="143">
        <f t="shared" si="1"/>
        <v>7908.571428571429</v>
      </c>
      <c r="P51" s="70">
        <f t="shared" si="2"/>
        <v>2.86</v>
      </c>
      <c r="Q51" s="61">
        <f t="shared" si="3"/>
        <v>52</v>
      </c>
      <c r="R51" s="71">
        <f t="shared" si="4"/>
        <v>1.91</v>
      </c>
      <c r="S51" s="60">
        <v>2716</v>
      </c>
      <c r="V51" s="74"/>
      <c r="W51" s="125" t="s">
        <v>387</v>
      </c>
      <c r="X51" s="103">
        <v>0.351</v>
      </c>
      <c r="Y51" s="137">
        <f t="shared" si="5"/>
        <v>0.35</v>
      </c>
    </row>
    <row r="52" spans="3:25" ht="10.5" customHeight="1">
      <c r="C52" s="74"/>
      <c r="D52" s="74"/>
      <c r="E52" s="74"/>
      <c r="F52" s="422" t="s">
        <v>390</v>
      </c>
      <c r="G52" s="422"/>
      <c r="H52" s="422"/>
      <c r="I52" s="422"/>
      <c r="J52" s="74"/>
      <c r="K52" s="260">
        <v>1738</v>
      </c>
      <c r="L52" s="128">
        <f t="shared" si="7"/>
        <v>4760</v>
      </c>
      <c r="M52" s="129">
        <v>2394</v>
      </c>
      <c r="N52" s="129">
        <v>2366</v>
      </c>
      <c r="O52" s="143">
        <f t="shared" si="1"/>
        <v>12526.315789473683</v>
      </c>
      <c r="P52" s="70">
        <f t="shared" si="2"/>
        <v>2.74</v>
      </c>
      <c r="Q52" s="61">
        <f t="shared" si="3"/>
        <v>213</v>
      </c>
      <c r="R52" s="71">
        <f t="shared" si="4"/>
        <v>4.68</v>
      </c>
      <c r="S52" s="60">
        <v>4547</v>
      </c>
      <c r="V52" s="74"/>
      <c r="W52" s="125" t="s">
        <v>390</v>
      </c>
      <c r="X52" s="103">
        <v>0.383</v>
      </c>
      <c r="Y52" s="137">
        <f t="shared" si="5"/>
        <v>0.38</v>
      </c>
    </row>
    <row r="53" spans="3:25" ht="10.5" customHeight="1">
      <c r="C53" s="66"/>
      <c r="D53" s="66"/>
      <c r="E53" s="66"/>
      <c r="F53" s="415" t="s">
        <v>391</v>
      </c>
      <c r="G53" s="415"/>
      <c r="H53" s="415"/>
      <c r="I53" s="415"/>
      <c r="J53" s="66"/>
      <c r="K53" s="260">
        <v>960</v>
      </c>
      <c r="L53" s="128">
        <f t="shared" si="7"/>
        <v>2726</v>
      </c>
      <c r="M53" s="129">
        <v>1366</v>
      </c>
      <c r="N53" s="129">
        <v>1360</v>
      </c>
      <c r="O53" s="143">
        <f t="shared" si="1"/>
        <v>15144.444444444445</v>
      </c>
      <c r="P53" s="70">
        <f t="shared" si="2"/>
        <v>2.84</v>
      </c>
      <c r="Q53" s="61">
        <f t="shared" si="3"/>
        <v>125</v>
      </c>
      <c r="R53" s="71">
        <f t="shared" si="4"/>
        <v>4.81</v>
      </c>
      <c r="S53" s="60">
        <v>2601</v>
      </c>
      <c r="V53" s="66"/>
      <c r="W53" s="99" t="s">
        <v>391</v>
      </c>
      <c r="X53" s="103">
        <v>0.183</v>
      </c>
      <c r="Y53" s="137">
        <f t="shared" si="5"/>
        <v>0.18</v>
      </c>
    </row>
    <row r="54" spans="11:25" ht="6.75" customHeight="1">
      <c r="K54" s="210"/>
      <c r="L54" s="128"/>
      <c r="M54" s="128"/>
      <c r="N54" s="128"/>
      <c r="O54" s="143"/>
      <c r="P54" s="70"/>
      <c r="Q54" s="61"/>
      <c r="R54" s="71"/>
      <c r="S54" s="60"/>
      <c r="X54" s="103"/>
      <c r="Y54" s="137"/>
    </row>
    <row r="55" spans="3:25" s="34" customFormat="1" ht="10.5" customHeight="1">
      <c r="C55" s="409" t="s">
        <v>431</v>
      </c>
      <c r="D55" s="409"/>
      <c r="E55" s="409"/>
      <c r="F55" s="409"/>
      <c r="G55" s="409"/>
      <c r="H55" s="409"/>
      <c r="I55" s="409"/>
      <c r="J55" s="65"/>
      <c r="K55" s="209">
        <f>SUM(K56:K61)</f>
        <v>9658</v>
      </c>
      <c r="L55" s="127">
        <f>SUM(L56:L61)</f>
        <v>24503</v>
      </c>
      <c r="M55" s="127">
        <f>SUM(M56:M61)</f>
        <v>12207</v>
      </c>
      <c r="N55" s="127">
        <f>SUM(N56:N61)</f>
        <v>12296</v>
      </c>
      <c r="O55" s="142">
        <f t="shared" si="1"/>
        <v>13612.777777777777</v>
      </c>
      <c r="P55" s="119">
        <f t="shared" si="2"/>
        <v>2.54</v>
      </c>
      <c r="Q55" s="116">
        <f t="shared" si="3"/>
        <v>1258</v>
      </c>
      <c r="R55" s="120">
        <f t="shared" si="4"/>
        <v>5.41</v>
      </c>
      <c r="S55" s="97">
        <f>SUM(S56:S61)</f>
        <v>23245</v>
      </c>
      <c r="V55" s="409" t="s">
        <v>431</v>
      </c>
      <c r="W55" s="409"/>
      <c r="X55" s="104">
        <f>SUM(X56:X61)</f>
        <v>1.802</v>
      </c>
      <c r="Y55" s="136">
        <f t="shared" si="5"/>
        <v>1.8</v>
      </c>
    </row>
    <row r="56" spans="3:25" ht="10.5" customHeight="1">
      <c r="C56" s="66"/>
      <c r="D56" s="66"/>
      <c r="E56" s="66"/>
      <c r="F56" s="415" t="s">
        <v>379</v>
      </c>
      <c r="G56" s="415"/>
      <c r="H56" s="415"/>
      <c r="I56" s="415"/>
      <c r="J56" s="66"/>
      <c r="K56" s="260">
        <v>1691</v>
      </c>
      <c r="L56" s="128">
        <f aca="true" t="shared" si="8" ref="L56:L61">SUM(M56:N56)</f>
        <v>4466</v>
      </c>
      <c r="M56" s="129">
        <v>2196</v>
      </c>
      <c r="N56" s="129">
        <v>2270</v>
      </c>
      <c r="O56" s="143">
        <f t="shared" si="1"/>
        <v>13533.333333333332</v>
      </c>
      <c r="P56" s="70">
        <f t="shared" si="2"/>
        <v>2.64</v>
      </c>
      <c r="Q56" s="61">
        <f t="shared" si="3"/>
        <v>96</v>
      </c>
      <c r="R56" s="71">
        <f t="shared" si="4"/>
        <v>2.2</v>
      </c>
      <c r="S56" s="60">
        <v>4370</v>
      </c>
      <c r="V56" s="66"/>
      <c r="W56" s="99" t="s">
        <v>379</v>
      </c>
      <c r="X56" s="103">
        <v>0.333</v>
      </c>
      <c r="Y56" s="137">
        <f t="shared" si="5"/>
        <v>0.33</v>
      </c>
    </row>
    <row r="57" spans="3:25" ht="10.5" customHeight="1">
      <c r="C57" s="66"/>
      <c r="D57" s="66"/>
      <c r="E57" s="66"/>
      <c r="F57" s="415" t="s">
        <v>380</v>
      </c>
      <c r="G57" s="415"/>
      <c r="H57" s="415"/>
      <c r="I57" s="415"/>
      <c r="J57" s="66"/>
      <c r="K57" s="260">
        <v>1374</v>
      </c>
      <c r="L57" s="128">
        <f t="shared" si="8"/>
        <v>3757</v>
      </c>
      <c r="M57" s="129">
        <v>1872</v>
      </c>
      <c r="N57" s="129">
        <v>1885</v>
      </c>
      <c r="O57" s="143">
        <f t="shared" si="1"/>
        <v>13417.857142857141</v>
      </c>
      <c r="P57" s="70">
        <f t="shared" si="2"/>
        <v>2.73</v>
      </c>
      <c r="Q57" s="61">
        <f t="shared" si="3"/>
        <v>390</v>
      </c>
      <c r="R57" s="71">
        <f t="shared" si="4"/>
        <v>11.58</v>
      </c>
      <c r="S57" s="60">
        <v>3367</v>
      </c>
      <c r="V57" s="66"/>
      <c r="W57" s="99" t="s">
        <v>380</v>
      </c>
      <c r="X57" s="103">
        <v>0.281</v>
      </c>
      <c r="Y57" s="137">
        <f t="shared" si="5"/>
        <v>0.28</v>
      </c>
    </row>
    <row r="58" spans="3:25" ht="10.5" customHeight="1">
      <c r="C58" s="66"/>
      <c r="D58" s="66"/>
      <c r="E58" s="66"/>
      <c r="F58" s="415" t="s">
        <v>384</v>
      </c>
      <c r="G58" s="415"/>
      <c r="H58" s="415"/>
      <c r="I58" s="415"/>
      <c r="J58" s="66"/>
      <c r="K58" s="260">
        <v>1797</v>
      </c>
      <c r="L58" s="128">
        <f t="shared" si="8"/>
        <v>4432</v>
      </c>
      <c r="M58" s="129">
        <v>2215</v>
      </c>
      <c r="N58" s="129">
        <v>2217</v>
      </c>
      <c r="O58" s="143">
        <f t="shared" si="1"/>
        <v>13035.294117647058</v>
      </c>
      <c r="P58" s="70">
        <f t="shared" si="2"/>
        <v>2.47</v>
      </c>
      <c r="Q58" s="61">
        <f t="shared" si="3"/>
        <v>360</v>
      </c>
      <c r="R58" s="71">
        <f t="shared" si="4"/>
        <v>8.84</v>
      </c>
      <c r="S58" s="60">
        <v>4072</v>
      </c>
      <c r="V58" s="66"/>
      <c r="W58" s="99" t="s">
        <v>384</v>
      </c>
      <c r="X58" s="103">
        <v>0.338</v>
      </c>
      <c r="Y58" s="137">
        <f t="shared" si="5"/>
        <v>0.34</v>
      </c>
    </row>
    <row r="59" spans="3:25" ht="10.5" customHeight="1">
      <c r="C59" s="66"/>
      <c r="D59" s="66"/>
      <c r="E59" s="66"/>
      <c r="F59" s="415" t="s">
        <v>387</v>
      </c>
      <c r="G59" s="415"/>
      <c r="H59" s="415"/>
      <c r="I59" s="415"/>
      <c r="J59" s="66"/>
      <c r="K59" s="260">
        <v>2378</v>
      </c>
      <c r="L59" s="128">
        <f t="shared" si="8"/>
        <v>5596</v>
      </c>
      <c r="M59" s="129">
        <v>2789</v>
      </c>
      <c r="N59" s="129">
        <v>2807</v>
      </c>
      <c r="O59" s="143">
        <f t="shared" si="1"/>
        <v>15124.324324324325</v>
      </c>
      <c r="P59" s="70">
        <f t="shared" si="2"/>
        <v>2.35</v>
      </c>
      <c r="Q59" s="61">
        <f t="shared" si="3"/>
        <v>168</v>
      </c>
      <c r="R59" s="71">
        <f t="shared" si="4"/>
        <v>3.1</v>
      </c>
      <c r="S59" s="60">
        <v>5428</v>
      </c>
      <c r="V59" s="66"/>
      <c r="W59" s="99" t="s">
        <v>387</v>
      </c>
      <c r="X59" s="103">
        <v>0.366</v>
      </c>
      <c r="Y59" s="137">
        <f t="shared" si="5"/>
        <v>0.37</v>
      </c>
    </row>
    <row r="60" spans="3:25" ht="10.5" customHeight="1">
      <c r="C60" s="66"/>
      <c r="D60" s="66"/>
      <c r="E60" s="66"/>
      <c r="F60" s="415" t="s">
        <v>390</v>
      </c>
      <c r="G60" s="415"/>
      <c r="H60" s="415"/>
      <c r="I60" s="415"/>
      <c r="J60" s="66"/>
      <c r="K60" s="260">
        <v>1765</v>
      </c>
      <c r="L60" s="128">
        <f t="shared" si="8"/>
        <v>4542</v>
      </c>
      <c r="M60" s="129">
        <v>2291</v>
      </c>
      <c r="N60" s="129">
        <v>2251</v>
      </c>
      <c r="O60" s="143">
        <f t="shared" si="1"/>
        <v>12616.666666666668</v>
      </c>
      <c r="P60" s="70">
        <f t="shared" si="2"/>
        <v>2.57</v>
      </c>
      <c r="Q60" s="61">
        <f t="shared" si="3"/>
        <v>139</v>
      </c>
      <c r="R60" s="71">
        <f t="shared" si="4"/>
        <v>3.16</v>
      </c>
      <c r="S60" s="60">
        <v>4403</v>
      </c>
      <c r="V60" s="66"/>
      <c r="W60" s="99" t="s">
        <v>390</v>
      </c>
      <c r="X60" s="103">
        <v>0.363</v>
      </c>
      <c r="Y60" s="137">
        <f t="shared" si="5"/>
        <v>0.36</v>
      </c>
    </row>
    <row r="61" spans="3:25" ht="10.5" customHeight="1">
      <c r="C61" s="66"/>
      <c r="D61" s="66"/>
      <c r="E61" s="66"/>
      <c r="F61" s="415" t="s">
        <v>391</v>
      </c>
      <c r="G61" s="415"/>
      <c r="H61" s="415"/>
      <c r="I61" s="415"/>
      <c r="J61" s="66"/>
      <c r="K61" s="260">
        <v>653</v>
      </c>
      <c r="L61" s="128">
        <f t="shared" si="8"/>
        <v>1710</v>
      </c>
      <c r="M61" s="129">
        <v>844</v>
      </c>
      <c r="N61" s="129">
        <v>866</v>
      </c>
      <c r="O61" s="143">
        <f t="shared" si="1"/>
        <v>14250</v>
      </c>
      <c r="P61" s="70">
        <f t="shared" si="2"/>
        <v>2.62</v>
      </c>
      <c r="Q61" s="61">
        <f t="shared" si="3"/>
        <v>105</v>
      </c>
      <c r="R61" s="71">
        <f t="shared" si="4"/>
        <v>6.54</v>
      </c>
      <c r="S61" s="60">
        <v>1605</v>
      </c>
      <c r="V61" s="66"/>
      <c r="W61" s="99" t="s">
        <v>391</v>
      </c>
      <c r="X61" s="103">
        <v>0.121</v>
      </c>
      <c r="Y61" s="137">
        <f t="shared" si="5"/>
        <v>0.12</v>
      </c>
    </row>
    <row r="62" spans="3:25" ht="6.75" customHeight="1">
      <c r="C62" s="66"/>
      <c r="D62" s="66"/>
      <c r="E62" s="66"/>
      <c r="F62" s="66"/>
      <c r="G62" s="66"/>
      <c r="H62" s="66"/>
      <c r="I62" s="66"/>
      <c r="J62" s="66"/>
      <c r="K62" s="210"/>
      <c r="L62" s="128"/>
      <c r="M62" s="128"/>
      <c r="N62" s="128"/>
      <c r="O62" s="143"/>
      <c r="P62" s="70"/>
      <c r="Q62" s="61"/>
      <c r="R62" s="71"/>
      <c r="S62" s="60"/>
      <c r="V62" s="66"/>
      <c r="W62" s="66"/>
      <c r="X62" s="103"/>
      <c r="Y62" s="137"/>
    </row>
    <row r="63" spans="3:25" s="34" customFormat="1" ht="10.5" customHeight="1">
      <c r="C63" s="409" t="s">
        <v>432</v>
      </c>
      <c r="D63" s="409"/>
      <c r="E63" s="409"/>
      <c r="F63" s="409"/>
      <c r="G63" s="409"/>
      <c r="H63" s="409"/>
      <c r="I63" s="409"/>
      <c r="J63" s="65"/>
      <c r="K63" s="209">
        <f>SUM(K64:K69)</f>
        <v>7685</v>
      </c>
      <c r="L63" s="127">
        <f>SUM(L64:L69)</f>
        <v>21100</v>
      </c>
      <c r="M63" s="127">
        <f>SUM(M64:M69)</f>
        <v>10634</v>
      </c>
      <c r="N63" s="127">
        <f>SUM(N64:N69)</f>
        <v>10466</v>
      </c>
      <c r="O63" s="142">
        <f t="shared" si="1"/>
        <v>10144.23076923077</v>
      </c>
      <c r="P63" s="119">
        <f t="shared" si="2"/>
        <v>2.75</v>
      </c>
      <c r="Q63" s="116">
        <f t="shared" si="3"/>
        <v>450</v>
      </c>
      <c r="R63" s="120">
        <f t="shared" si="4"/>
        <v>2.18</v>
      </c>
      <c r="S63" s="97">
        <f>SUM(S64:S69)</f>
        <v>20650</v>
      </c>
      <c r="V63" s="409" t="s">
        <v>432</v>
      </c>
      <c r="W63" s="409"/>
      <c r="X63" s="104">
        <f>SUM(X64:X69)</f>
        <v>2.081</v>
      </c>
      <c r="Y63" s="136">
        <f t="shared" si="5"/>
        <v>2.08</v>
      </c>
    </row>
    <row r="64" spans="3:25" ht="10.5" customHeight="1">
      <c r="C64" s="66"/>
      <c r="D64" s="66"/>
      <c r="E64" s="66"/>
      <c r="F64" s="415" t="s">
        <v>379</v>
      </c>
      <c r="G64" s="415"/>
      <c r="H64" s="415"/>
      <c r="I64" s="415"/>
      <c r="J64" s="66"/>
      <c r="K64" s="260">
        <v>1581</v>
      </c>
      <c r="L64" s="128">
        <f aca="true" t="shared" si="9" ref="L64:L69">SUM(M64:N64)</f>
        <v>4449</v>
      </c>
      <c r="M64" s="129">
        <v>2228</v>
      </c>
      <c r="N64" s="129">
        <v>2221</v>
      </c>
      <c r="O64" s="143">
        <f t="shared" si="1"/>
        <v>8898</v>
      </c>
      <c r="P64" s="70">
        <f t="shared" si="2"/>
        <v>2.81</v>
      </c>
      <c r="Q64" s="61">
        <f t="shared" si="3"/>
        <v>101</v>
      </c>
      <c r="R64" s="71">
        <f t="shared" si="4"/>
        <v>2.32</v>
      </c>
      <c r="S64" s="60">
        <v>4348</v>
      </c>
      <c r="V64" s="66"/>
      <c r="W64" s="99" t="s">
        <v>379</v>
      </c>
      <c r="X64" s="103">
        <v>0.496</v>
      </c>
      <c r="Y64" s="137">
        <f t="shared" si="5"/>
        <v>0.5</v>
      </c>
    </row>
    <row r="65" spans="3:25" ht="10.5" customHeight="1">
      <c r="C65" s="66"/>
      <c r="D65" s="66"/>
      <c r="E65" s="66"/>
      <c r="F65" s="415" t="s">
        <v>380</v>
      </c>
      <c r="G65" s="415"/>
      <c r="H65" s="415"/>
      <c r="I65" s="415"/>
      <c r="J65" s="66"/>
      <c r="K65" s="260">
        <v>1685</v>
      </c>
      <c r="L65" s="128">
        <f t="shared" si="9"/>
        <v>4994</v>
      </c>
      <c r="M65" s="129">
        <v>2496</v>
      </c>
      <c r="N65" s="129">
        <v>2498</v>
      </c>
      <c r="O65" s="143">
        <f t="shared" si="1"/>
        <v>10625.531914893618</v>
      </c>
      <c r="P65" s="70">
        <f t="shared" si="2"/>
        <v>2.96</v>
      </c>
      <c r="Q65" s="61">
        <f t="shared" si="3"/>
        <v>-255</v>
      </c>
      <c r="R65" s="71">
        <f t="shared" si="4"/>
        <v>-4.86</v>
      </c>
      <c r="S65" s="60">
        <v>5249</v>
      </c>
      <c r="V65" s="66"/>
      <c r="W65" s="99" t="s">
        <v>380</v>
      </c>
      <c r="X65" s="103">
        <v>0.468</v>
      </c>
      <c r="Y65" s="137">
        <f t="shared" si="5"/>
        <v>0.47</v>
      </c>
    </row>
    <row r="66" spans="3:25" ht="10.5" customHeight="1">
      <c r="C66" s="66"/>
      <c r="D66" s="66"/>
      <c r="E66" s="66"/>
      <c r="F66" s="415" t="s">
        <v>384</v>
      </c>
      <c r="G66" s="415"/>
      <c r="H66" s="415"/>
      <c r="I66" s="415"/>
      <c r="J66" s="66"/>
      <c r="K66" s="260">
        <v>1429</v>
      </c>
      <c r="L66" s="128">
        <f t="shared" si="9"/>
        <v>4031</v>
      </c>
      <c r="M66" s="129">
        <v>2039</v>
      </c>
      <c r="N66" s="129">
        <v>1992</v>
      </c>
      <c r="O66" s="143">
        <f t="shared" si="1"/>
        <v>9831.707317073171</v>
      </c>
      <c r="P66" s="70">
        <f t="shared" si="2"/>
        <v>2.82</v>
      </c>
      <c r="Q66" s="61">
        <f t="shared" si="3"/>
        <v>431</v>
      </c>
      <c r="R66" s="71">
        <f t="shared" si="4"/>
        <v>11.97</v>
      </c>
      <c r="S66" s="60">
        <v>3600</v>
      </c>
      <c r="V66" s="66"/>
      <c r="W66" s="99" t="s">
        <v>384</v>
      </c>
      <c r="X66" s="103">
        <v>0.41</v>
      </c>
      <c r="Y66" s="137">
        <f t="shared" si="5"/>
        <v>0.41</v>
      </c>
    </row>
    <row r="67" spans="3:25" ht="10.5" customHeight="1">
      <c r="C67" s="66"/>
      <c r="D67" s="66"/>
      <c r="E67" s="66"/>
      <c r="F67" s="415" t="s">
        <v>387</v>
      </c>
      <c r="G67" s="415"/>
      <c r="H67" s="415"/>
      <c r="I67" s="415"/>
      <c r="J67" s="66"/>
      <c r="K67" s="260">
        <v>1135</v>
      </c>
      <c r="L67" s="128">
        <f t="shared" si="9"/>
        <v>3130</v>
      </c>
      <c r="M67" s="129">
        <v>1591</v>
      </c>
      <c r="N67" s="129">
        <v>1539</v>
      </c>
      <c r="O67" s="143">
        <f t="shared" si="1"/>
        <v>9205.882352941177</v>
      </c>
      <c r="P67" s="70">
        <f t="shared" si="2"/>
        <v>2.76</v>
      </c>
      <c r="Q67" s="61">
        <f t="shared" si="3"/>
        <v>276</v>
      </c>
      <c r="R67" s="71">
        <f t="shared" si="4"/>
        <v>9.67</v>
      </c>
      <c r="S67" s="60">
        <v>2854</v>
      </c>
      <c r="V67" s="66"/>
      <c r="W67" s="99" t="s">
        <v>387</v>
      </c>
      <c r="X67" s="103">
        <v>0.344</v>
      </c>
      <c r="Y67" s="137">
        <f t="shared" si="5"/>
        <v>0.34</v>
      </c>
    </row>
    <row r="68" spans="3:25" ht="10.5" customHeight="1">
      <c r="C68" s="66"/>
      <c r="D68" s="66"/>
      <c r="E68" s="66"/>
      <c r="F68" s="415" t="s">
        <v>390</v>
      </c>
      <c r="G68" s="415"/>
      <c r="H68" s="415"/>
      <c r="I68" s="415"/>
      <c r="J68" s="66"/>
      <c r="K68" s="260">
        <v>884</v>
      </c>
      <c r="L68" s="128">
        <f t="shared" si="9"/>
        <v>2183</v>
      </c>
      <c r="M68" s="129">
        <v>1087</v>
      </c>
      <c r="N68" s="129">
        <v>1096</v>
      </c>
      <c r="O68" s="143">
        <f t="shared" si="1"/>
        <v>9491.304347826086</v>
      </c>
      <c r="P68" s="70">
        <f t="shared" si="2"/>
        <v>2.47</v>
      </c>
      <c r="Q68" s="61">
        <f t="shared" si="3"/>
        <v>-170</v>
      </c>
      <c r="R68" s="71">
        <f t="shared" si="4"/>
        <v>-7.22</v>
      </c>
      <c r="S68" s="60">
        <v>2353</v>
      </c>
      <c r="V68" s="66"/>
      <c r="W68" s="99" t="s">
        <v>390</v>
      </c>
      <c r="X68" s="103">
        <v>0.227</v>
      </c>
      <c r="Y68" s="137">
        <f t="shared" si="5"/>
        <v>0.23</v>
      </c>
    </row>
    <row r="69" spans="3:25" s="33" customFormat="1" ht="10.5" customHeight="1">
      <c r="C69" s="66"/>
      <c r="D69" s="66"/>
      <c r="E69" s="66"/>
      <c r="F69" s="415" t="s">
        <v>391</v>
      </c>
      <c r="G69" s="415"/>
      <c r="H69" s="415"/>
      <c r="I69" s="415"/>
      <c r="J69" s="66"/>
      <c r="K69" s="260">
        <v>971</v>
      </c>
      <c r="L69" s="128">
        <f t="shared" si="9"/>
        <v>2313</v>
      </c>
      <c r="M69" s="129">
        <v>1193</v>
      </c>
      <c r="N69" s="129">
        <v>1120</v>
      </c>
      <c r="O69" s="143">
        <f t="shared" si="1"/>
        <v>16521.42857142857</v>
      </c>
      <c r="P69" s="70">
        <f t="shared" si="2"/>
        <v>2.38</v>
      </c>
      <c r="Q69" s="61">
        <f t="shared" si="3"/>
        <v>67</v>
      </c>
      <c r="R69" s="71">
        <f t="shared" si="4"/>
        <v>2.98</v>
      </c>
      <c r="S69" s="60">
        <v>2246</v>
      </c>
      <c r="V69" s="66"/>
      <c r="W69" s="99" t="s">
        <v>391</v>
      </c>
      <c r="X69" s="103">
        <v>0.136</v>
      </c>
      <c r="Y69" s="137">
        <f t="shared" si="5"/>
        <v>0.14</v>
      </c>
    </row>
    <row r="70" spans="3:25" s="33" customFormat="1" ht="6.75" customHeight="1">
      <c r="C70" s="66"/>
      <c r="D70" s="66"/>
      <c r="E70" s="66"/>
      <c r="F70" s="66"/>
      <c r="G70" s="66"/>
      <c r="H70" s="66"/>
      <c r="I70" s="66"/>
      <c r="J70" s="66"/>
      <c r="K70" s="210"/>
      <c r="L70" s="128"/>
      <c r="M70" s="128"/>
      <c r="N70" s="128"/>
      <c r="O70" s="143"/>
      <c r="P70" s="70"/>
      <c r="Q70" s="61"/>
      <c r="R70" s="71"/>
      <c r="S70" s="60"/>
      <c r="V70" s="66"/>
      <c r="W70" s="66"/>
      <c r="X70" s="103"/>
      <c r="Y70" s="137"/>
    </row>
    <row r="71" spans="3:25" s="34" customFormat="1" ht="10.5" customHeight="1">
      <c r="C71" s="409" t="s">
        <v>36</v>
      </c>
      <c r="D71" s="409"/>
      <c r="E71" s="409"/>
      <c r="F71" s="409"/>
      <c r="G71" s="409"/>
      <c r="H71" s="409"/>
      <c r="I71" s="409"/>
      <c r="J71" s="65"/>
      <c r="K71" s="209">
        <f>SUM(K72:K80)</f>
        <v>11847</v>
      </c>
      <c r="L71" s="127">
        <f>SUM(L72:L80)</f>
        <v>31365</v>
      </c>
      <c r="M71" s="127">
        <f>SUM(M72:M80)</f>
        <v>15527</v>
      </c>
      <c r="N71" s="127">
        <f>SUM(N72:N80)</f>
        <v>15838</v>
      </c>
      <c r="O71" s="142">
        <f t="shared" si="1"/>
        <v>9740.683229813663</v>
      </c>
      <c r="P71" s="119">
        <f t="shared" si="2"/>
        <v>2.65</v>
      </c>
      <c r="Q71" s="116">
        <f t="shared" si="3"/>
        <v>889</v>
      </c>
      <c r="R71" s="120">
        <f t="shared" si="4"/>
        <v>2.92</v>
      </c>
      <c r="S71" s="97">
        <f>SUM(S72:S80)</f>
        <v>30476</v>
      </c>
      <c r="V71" s="409" t="s">
        <v>36</v>
      </c>
      <c r="W71" s="409"/>
      <c r="X71" s="104">
        <f>SUM(X72:X80)</f>
        <v>3.2159999999999997</v>
      </c>
      <c r="Y71" s="136">
        <f t="shared" si="5"/>
        <v>3.22</v>
      </c>
    </row>
    <row r="72" spans="3:25" ht="10.5" customHeight="1">
      <c r="C72" s="66"/>
      <c r="D72" s="66"/>
      <c r="E72" s="66"/>
      <c r="F72" s="415" t="s">
        <v>379</v>
      </c>
      <c r="G72" s="415"/>
      <c r="H72" s="415"/>
      <c r="I72" s="415"/>
      <c r="J72" s="66"/>
      <c r="K72" s="260">
        <v>1118</v>
      </c>
      <c r="L72" s="128">
        <f aca="true" t="shared" si="10" ref="L72:L80">SUM(M72:N72)</f>
        <v>2751</v>
      </c>
      <c r="M72" s="129">
        <v>1381</v>
      </c>
      <c r="N72" s="129">
        <v>1370</v>
      </c>
      <c r="O72" s="143">
        <f t="shared" si="1"/>
        <v>11462.5</v>
      </c>
      <c r="P72" s="70">
        <f t="shared" si="2"/>
        <v>2.46</v>
      </c>
      <c r="Q72" s="61">
        <f t="shared" si="3"/>
        <v>211</v>
      </c>
      <c r="R72" s="71">
        <f t="shared" si="4"/>
        <v>8.31</v>
      </c>
      <c r="S72" s="60">
        <v>2540</v>
      </c>
      <c r="V72" s="66"/>
      <c r="W72" s="99" t="s">
        <v>379</v>
      </c>
      <c r="X72" s="103">
        <v>0.235</v>
      </c>
      <c r="Y72" s="137">
        <f t="shared" si="5"/>
        <v>0.24</v>
      </c>
    </row>
    <row r="73" spans="3:25" ht="10.5" customHeight="1">
      <c r="C73" s="66"/>
      <c r="D73" s="66"/>
      <c r="E73" s="66"/>
      <c r="F73" s="415" t="s">
        <v>380</v>
      </c>
      <c r="G73" s="415"/>
      <c r="H73" s="415"/>
      <c r="I73" s="415"/>
      <c r="J73" s="66"/>
      <c r="K73" s="260">
        <v>1463</v>
      </c>
      <c r="L73" s="128">
        <f t="shared" si="10"/>
        <v>3527</v>
      </c>
      <c r="M73" s="129">
        <v>1747</v>
      </c>
      <c r="N73" s="129">
        <v>1780</v>
      </c>
      <c r="O73" s="143">
        <f t="shared" si="1"/>
        <v>10687.878787878788</v>
      </c>
      <c r="P73" s="70">
        <f t="shared" si="2"/>
        <v>2.41</v>
      </c>
      <c r="Q73" s="61">
        <f t="shared" si="3"/>
        <v>191</v>
      </c>
      <c r="R73" s="71">
        <f t="shared" si="4"/>
        <v>5.73</v>
      </c>
      <c r="S73" s="60">
        <v>3336</v>
      </c>
      <c r="V73" s="66"/>
      <c r="W73" s="99" t="s">
        <v>380</v>
      </c>
      <c r="X73" s="103">
        <v>0.333</v>
      </c>
      <c r="Y73" s="137">
        <f t="shared" si="5"/>
        <v>0.33</v>
      </c>
    </row>
    <row r="74" spans="3:25" ht="10.5" customHeight="1">
      <c r="C74" s="66"/>
      <c r="D74" s="66"/>
      <c r="E74" s="66"/>
      <c r="F74" s="415" t="s">
        <v>384</v>
      </c>
      <c r="G74" s="415"/>
      <c r="H74" s="415"/>
      <c r="I74" s="415"/>
      <c r="J74" s="66"/>
      <c r="K74" s="260">
        <v>967</v>
      </c>
      <c r="L74" s="128">
        <f t="shared" si="10"/>
        <v>2687</v>
      </c>
      <c r="M74" s="129">
        <v>1355</v>
      </c>
      <c r="N74" s="129">
        <v>1332</v>
      </c>
      <c r="O74" s="143">
        <f aca="true" t="shared" si="11" ref="O74:O80">SUM(L74/Y74)</f>
        <v>7463.88888888889</v>
      </c>
      <c r="P74" s="70">
        <f aca="true" t="shared" si="12" ref="P74:P79">ROUND(L74/K74,2)</f>
        <v>2.78</v>
      </c>
      <c r="Q74" s="61">
        <f aca="true" t="shared" si="13" ref="Q74:Q80">SUM(L74-S74)</f>
        <v>272</v>
      </c>
      <c r="R74" s="71">
        <f aca="true" t="shared" si="14" ref="R74:R80">ROUND((Q74/S74)*100,2)</f>
        <v>11.26</v>
      </c>
      <c r="S74" s="60">
        <v>2415</v>
      </c>
      <c r="V74" s="66"/>
      <c r="W74" s="99" t="s">
        <v>384</v>
      </c>
      <c r="X74" s="103">
        <v>0.363</v>
      </c>
      <c r="Y74" s="137">
        <f aca="true" t="shared" si="15" ref="Y74:Y80">ROUND(X74,2)</f>
        <v>0.36</v>
      </c>
    </row>
    <row r="75" spans="3:25" ht="10.5" customHeight="1">
      <c r="C75" s="66"/>
      <c r="D75" s="66"/>
      <c r="E75" s="66"/>
      <c r="F75" s="415" t="s">
        <v>387</v>
      </c>
      <c r="G75" s="415"/>
      <c r="H75" s="415"/>
      <c r="I75" s="415"/>
      <c r="J75" s="66"/>
      <c r="K75" s="260">
        <v>1420</v>
      </c>
      <c r="L75" s="128">
        <f t="shared" si="10"/>
        <v>3798</v>
      </c>
      <c r="M75" s="129">
        <v>1839</v>
      </c>
      <c r="N75" s="129">
        <v>1959</v>
      </c>
      <c r="O75" s="143">
        <f t="shared" si="11"/>
        <v>9994.736842105263</v>
      </c>
      <c r="P75" s="70">
        <f t="shared" si="12"/>
        <v>2.67</v>
      </c>
      <c r="Q75" s="61">
        <f t="shared" si="13"/>
        <v>73</v>
      </c>
      <c r="R75" s="71">
        <f t="shared" si="14"/>
        <v>1.96</v>
      </c>
      <c r="S75" s="60">
        <v>3725</v>
      </c>
      <c r="V75" s="66"/>
      <c r="W75" s="99" t="s">
        <v>387</v>
      </c>
      <c r="X75" s="103">
        <v>0.383</v>
      </c>
      <c r="Y75" s="137">
        <f t="shared" si="15"/>
        <v>0.38</v>
      </c>
    </row>
    <row r="76" spans="3:25" ht="10.5" customHeight="1">
      <c r="C76" s="66"/>
      <c r="D76" s="66"/>
      <c r="E76" s="66"/>
      <c r="F76" s="415" t="s">
        <v>390</v>
      </c>
      <c r="G76" s="415"/>
      <c r="H76" s="415"/>
      <c r="I76" s="415"/>
      <c r="J76" s="66"/>
      <c r="K76" s="260">
        <v>1486</v>
      </c>
      <c r="L76" s="128">
        <f t="shared" si="10"/>
        <v>3920</v>
      </c>
      <c r="M76" s="129">
        <v>1974</v>
      </c>
      <c r="N76" s="129">
        <v>1946</v>
      </c>
      <c r="O76" s="143">
        <f t="shared" si="11"/>
        <v>10315.78947368421</v>
      </c>
      <c r="P76" s="70">
        <f t="shared" si="12"/>
        <v>2.64</v>
      </c>
      <c r="Q76" s="61">
        <f t="shared" si="13"/>
        <v>-21</v>
      </c>
      <c r="R76" s="71">
        <f t="shared" si="14"/>
        <v>-0.53</v>
      </c>
      <c r="S76" s="60">
        <v>3941</v>
      </c>
      <c r="V76" s="66"/>
      <c r="W76" s="99" t="s">
        <v>390</v>
      </c>
      <c r="X76" s="103">
        <v>0.384</v>
      </c>
      <c r="Y76" s="137">
        <f t="shared" si="15"/>
        <v>0.38</v>
      </c>
    </row>
    <row r="77" spans="3:25" ht="10.5" customHeight="1">
      <c r="C77" s="66"/>
      <c r="D77" s="66"/>
      <c r="E77" s="66"/>
      <c r="F77" s="415" t="s">
        <v>391</v>
      </c>
      <c r="G77" s="415"/>
      <c r="H77" s="415"/>
      <c r="I77" s="415"/>
      <c r="J77" s="66"/>
      <c r="K77" s="260">
        <v>1807</v>
      </c>
      <c r="L77" s="128">
        <f t="shared" si="10"/>
        <v>5137</v>
      </c>
      <c r="M77" s="129">
        <v>2496</v>
      </c>
      <c r="N77" s="129">
        <v>2641</v>
      </c>
      <c r="O77" s="143">
        <f t="shared" si="11"/>
        <v>11946.511627906977</v>
      </c>
      <c r="P77" s="70">
        <f t="shared" si="12"/>
        <v>2.84</v>
      </c>
      <c r="Q77" s="61">
        <f t="shared" si="13"/>
        <v>53</v>
      </c>
      <c r="R77" s="71">
        <f t="shared" si="14"/>
        <v>1.04</v>
      </c>
      <c r="S77" s="60">
        <v>5084</v>
      </c>
      <c r="V77" s="66"/>
      <c r="W77" s="99" t="s">
        <v>391</v>
      </c>
      <c r="X77" s="103">
        <v>0.427</v>
      </c>
      <c r="Y77" s="137">
        <f t="shared" si="15"/>
        <v>0.43</v>
      </c>
    </row>
    <row r="78" spans="3:25" ht="10.5" customHeight="1">
      <c r="C78" s="66"/>
      <c r="D78" s="66"/>
      <c r="E78" s="66"/>
      <c r="F78" s="415" t="s">
        <v>406</v>
      </c>
      <c r="G78" s="415"/>
      <c r="H78" s="415"/>
      <c r="I78" s="415"/>
      <c r="J78" s="66"/>
      <c r="K78" s="260">
        <v>1755</v>
      </c>
      <c r="L78" s="128">
        <f t="shared" si="10"/>
        <v>4556</v>
      </c>
      <c r="M78" s="129">
        <v>2241</v>
      </c>
      <c r="N78" s="129">
        <v>2315</v>
      </c>
      <c r="O78" s="143">
        <f t="shared" si="11"/>
        <v>11390</v>
      </c>
      <c r="P78" s="70">
        <f t="shared" si="12"/>
        <v>2.6</v>
      </c>
      <c r="Q78" s="61">
        <f t="shared" si="13"/>
        <v>-127</v>
      </c>
      <c r="R78" s="71">
        <f t="shared" si="14"/>
        <v>-2.71</v>
      </c>
      <c r="S78" s="60">
        <v>4683</v>
      </c>
      <c r="V78" s="66"/>
      <c r="W78" s="99" t="s">
        <v>406</v>
      </c>
      <c r="X78" s="103">
        <v>0.4</v>
      </c>
      <c r="Y78" s="137">
        <f t="shared" si="15"/>
        <v>0.4</v>
      </c>
    </row>
    <row r="79" spans="3:25" ht="10.5" customHeight="1">
      <c r="C79" s="66"/>
      <c r="D79" s="66"/>
      <c r="E79" s="66"/>
      <c r="F79" s="415" t="s">
        <v>407</v>
      </c>
      <c r="G79" s="415"/>
      <c r="H79" s="415"/>
      <c r="I79" s="415"/>
      <c r="J79" s="66"/>
      <c r="K79" s="260">
        <v>1825</v>
      </c>
      <c r="L79" s="128">
        <f t="shared" si="10"/>
        <v>4869</v>
      </c>
      <c r="M79" s="129">
        <v>2429</v>
      </c>
      <c r="N79" s="129">
        <v>2440</v>
      </c>
      <c r="O79" s="143">
        <f t="shared" si="11"/>
        <v>13525</v>
      </c>
      <c r="P79" s="70">
        <f t="shared" si="12"/>
        <v>2.67</v>
      </c>
      <c r="Q79" s="61">
        <f t="shared" si="13"/>
        <v>240</v>
      </c>
      <c r="R79" s="71">
        <f t="shared" si="14"/>
        <v>5.18</v>
      </c>
      <c r="S79" s="60">
        <v>4629</v>
      </c>
      <c r="V79" s="66"/>
      <c r="W79" s="99" t="s">
        <v>407</v>
      </c>
      <c r="X79" s="103">
        <v>0.355</v>
      </c>
      <c r="Y79" s="137">
        <f t="shared" si="15"/>
        <v>0.36</v>
      </c>
    </row>
    <row r="80" spans="3:25" ht="10.5" customHeight="1">
      <c r="C80" s="66"/>
      <c r="D80" s="66"/>
      <c r="E80" s="66"/>
      <c r="F80" s="415" t="s">
        <v>37</v>
      </c>
      <c r="G80" s="415"/>
      <c r="H80" s="415"/>
      <c r="I80" s="415"/>
      <c r="J80" s="66"/>
      <c r="K80" s="260">
        <v>6</v>
      </c>
      <c r="L80" s="128">
        <f t="shared" si="10"/>
        <v>120</v>
      </c>
      <c r="M80" s="129">
        <v>65</v>
      </c>
      <c r="N80" s="129">
        <v>55</v>
      </c>
      <c r="O80" s="143">
        <f t="shared" si="11"/>
        <v>352.94117647058823</v>
      </c>
      <c r="P80" s="70">
        <v>20</v>
      </c>
      <c r="Q80" s="61">
        <f t="shared" si="13"/>
        <v>-3</v>
      </c>
      <c r="R80" s="71">
        <f t="shared" si="14"/>
        <v>-2.44</v>
      </c>
      <c r="S80" s="60">
        <v>123</v>
      </c>
      <c r="V80" s="66"/>
      <c r="W80" s="99" t="s">
        <v>37</v>
      </c>
      <c r="X80" s="103">
        <v>0.336</v>
      </c>
      <c r="Y80" s="137">
        <f t="shared" si="15"/>
        <v>0.34</v>
      </c>
    </row>
    <row r="81" spans="3:23" ht="10.5" customHeight="1">
      <c r="C81" s="36"/>
      <c r="D81" s="36"/>
      <c r="E81" s="36"/>
      <c r="F81" s="36"/>
      <c r="G81" s="36"/>
      <c r="H81" s="36"/>
      <c r="I81" s="36"/>
      <c r="J81" s="36"/>
      <c r="K81" s="211"/>
      <c r="L81" s="131"/>
      <c r="M81" s="131"/>
      <c r="N81" s="131"/>
      <c r="O81" s="131"/>
      <c r="P81" s="36"/>
      <c r="Q81" s="36"/>
      <c r="R81" s="36"/>
      <c r="S81" s="36"/>
      <c r="V81" s="36"/>
      <c r="W81" s="36"/>
    </row>
    <row r="82" ht="10.5" customHeight="1"/>
    <row r="83" ht="15.75" customHeight="1"/>
    <row r="84" ht="15.75" customHeight="1"/>
    <row r="85" ht="15.75" customHeight="1"/>
    <row r="86" ht="15.75" customHeight="1">
      <c r="G86" s="31" t="s">
        <v>38</v>
      </c>
    </row>
    <row r="87" ht="15.75" customHeight="1"/>
    <row r="88" ht="15.75" customHeight="1"/>
    <row r="89" spans="3:23" ht="15.75" customHeight="1">
      <c r="C89" s="416" t="s">
        <v>411</v>
      </c>
      <c r="D89" s="416"/>
      <c r="E89" s="416"/>
      <c r="F89" s="416"/>
      <c r="G89" s="416"/>
      <c r="H89" s="416"/>
      <c r="I89" s="416"/>
      <c r="J89" s="66"/>
      <c r="K89" s="121">
        <f>SUM(K9,K17,K19,K23,K29,K36,K45,K47,K55,K63,K71)</f>
        <v>76867</v>
      </c>
      <c r="L89" s="121">
        <f>SUM(L9,L17,L19,L23,L29,L36,L45,L47,L55,L63,L71)</f>
        <v>188332</v>
      </c>
      <c r="M89" s="121">
        <f>SUM(M9,M17,M19,M23,M29,M36,M45,M47,M55,M63,M71)</f>
        <v>93175</v>
      </c>
      <c r="N89" s="121">
        <f>SUM(N9,N17,N19,N23,N29,N36,N45,N47,N55,N63,N71)</f>
        <v>95157</v>
      </c>
      <c r="O89" s="121"/>
      <c r="P89" s="122"/>
      <c r="Q89" s="123"/>
      <c r="R89" s="124"/>
      <c r="S89" s="121">
        <f>SUM(S9,S17,S19,S23,S29,S36,S45,S47,S55,S63,S71)</f>
        <v>180807</v>
      </c>
      <c r="V89" s="416" t="s">
        <v>411</v>
      </c>
      <c r="W89" s="416"/>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6:I76"/>
    <mergeCell ref="F75:I75"/>
    <mergeCell ref="F74:I74"/>
    <mergeCell ref="F73:I73"/>
    <mergeCell ref="F72:I72"/>
    <mergeCell ref="C71:I71"/>
    <mergeCell ref="F69:I69"/>
    <mergeCell ref="F68:I68"/>
    <mergeCell ref="B3:S3"/>
    <mergeCell ref="C89:I89"/>
    <mergeCell ref="F80:I80"/>
    <mergeCell ref="F79:I79"/>
    <mergeCell ref="F78:I78"/>
    <mergeCell ref="F77:I77"/>
    <mergeCell ref="C63:I63"/>
    <mergeCell ref="F61:I61"/>
    <mergeCell ref="F60:I60"/>
    <mergeCell ref="F59:I59"/>
    <mergeCell ref="F67:I67"/>
    <mergeCell ref="F66:I66"/>
    <mergeCell ref="F65:I65"/>
    <mergeCell ref="F64:I64"/>
    <mergeCell ref="F53:I53"/>
    <mergeCell ref="F52:I52"/>
    <mergeCell ref="F51:I51"/>
    <mergeCell ref="F50:I50"/>
    <mergeCell ref="F58:I58"/>
    <mergeCell ref="F57:I57"/>
    <mergeCell ref="F56:I56"/>
    <mergeCell ref="C55:I55"/>
    <mergeCell ref="F43:I43"/>
    <mergeCell ref="F42:I42"/>
    <mergeCell ref="F41:I41"/>
    <mergeCell ref="F40:I40"/>
    <mergeCell ref="F49:I49"/>
    <mergeCell ref="F48:I48"/>
    <mergeCell ref="C47:I47"/>
    <mergeCell ref="C45:I45"/>
    <mergeCell ref="F34:I34"/>
    <mergeCell ref="F33:I33"/>
    <mergeCell ref="F32:I32"/>
    <mergeCell ref="F31:I31"/>
    <mergeCell ref="F39:I39"/>
    <mergeCell ref="F38:I38"/>
    <mergeCell ref="F37:I37"/>
    <mergeCell ref="C36:I36"/>
    <mergeCell ref="F25:I25"/>
    <mergeCell ref="F24:I24"/>
    <mergeCell ref="C23:I23"/>
    <mergeCell ref="F21:I21"/>
    <mergeCell ref="F30:I30"/>
    <mergeCell ref="C29:I29"/>
    <mergeCell ref="F27:I27"/>
    <mergeCell ref="F26:I26"/>
    <mergeCell ref="F14:I14"/>
    <mergeCell ref="F13:I13"/>
    <mergeCell ref="F12:I12"/>
    <mergeCell ref="F11:I11"/>
    <mergeCell ref="F20:I20"/>
    <mergeCell ref="C19:I19"/>
    <mergeCell ref="C17:I17"/>
    <mergeCell ref="F15:I15"/>
    <mergeCell ref="F10:I10"/>
    <mergeCell ref="C9:I9"/>
    <mergeCell ref="Q5:R5"/>
    <mergeCell ref="B5:J6"/>
    <mergeCell ref="K5:K6"/>
    <mergeCell ref="L5:N5"/>
    <mergeCell ref="V36:W36"/>
    <mergeCell ref="V29:W29"/>
    <mergeCell ref="V19:W19"/>
    <mergeCell ref="V23:W23"/>
    <mergeCell ref="V17:W17"/>
    <mergeCell ref="V9:W9"/>
    <mergeCell ref="V89:W89"/>
    <mergeCell ref="V71:W71"/>
    <mergeCell ref="V63:W63"/>
    <mergeCell ref="V55:W55"/>
    <mergeCell ref="V45:W45"/>
    <mergeCell ref="V47:W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T83"/>
  <sheetViews>
    <sheetView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75" t="s">
        <v>553</v>
      </c>
      <c r="B1" s="3"/>
      <c r="C1" s="41"/>
      <c r="D1" s="82"/>
      <c r="E1" s="82"/>
      <c r="F1" s="82"/>
      <c r="G1" s="82"/>
      <c r="H1" s="82"/>
      <c r="I1" s="82"/>
      <c r="J1" s="82"/>
      <c r="K1" s="82"/>
      <c r="T1" s="4"/>
    </row>
    <row r="2" spans="1:5" ht="10.5" customHeight="1">
      <c r="A2" s="82"/>
      <c r="E2" s="82"/>
    </row>
    <row r="3" spans="2:19" s="59" customFormat="1" ht="18" customHeight="1">
      <c r="B3" s="381" t="s">
        <v>563</v>
      </c>
      <c r="C3" s="381"/>
      <c r="D3" s="381"/>
      <c r="E3" s="381"/>
      <c r="F3" s="381"/>
      <c r="G3" s="381"/>
      <c r="H3" s="381"/>
      <c r="I3" s="381"/>
      <c r="J3" s="381"/>
      <c r="K3" s="381"/>
      <c r="L3" s="381"/>
      <c r="M3" s="381"/>
      <c r="N3" s="381"/>
      <c r="O3" s="381"/>
      <c r="P3" s="381"/>
      <c r="Q3" s="381"/>
      <c r="R3" s="381"/>
      <c r="S3" s="381"/>
    </row>
    <row r="4" spans="4:19" s="33" customFormat="1" ht="12.75" customHeight="1">
      <c r="D4" s="44"/>
      <c r="E4" s="44"/>
      <c r="S4" s="1" t="s">
        <v>653</v>
      </c>
    </row>
    <row r="5" spans="2:19" ht="15" customHeight="1">
      <c r="B5" s="410" t="s">
        <v>543</v>
      </c>
      <c r="C5" s="408"/>
      <c r="D5" s="408"/>
      <c r="E5" s="408"/>
      <c r="F5" s="408"/>
      <c r="G5" s="408"/>
      <c r="H5" s="408"/>
      <c r="I5" s="408"/>
      <c r="J5" s="408"/>
      <c r="K5" s="408" t="s">
        <v>539</v>
      </c>
      <c r="L5" s="408" t="s">
        <v>540</v>
      </c>
      <c r="M5" s="383" t="s">
        <v>541</v>
      </c>
      <c r="N5" s="408"/>
      <c r="O5" s="408"/>
      <c r="P5" s="383" t="s">
        <v>542</v>
      </c>
      <c r="Q5" s="408"/>
      <c r="R5" s="408"/>
      <c r="S5" s="411" t="s">
        <v>214</v>
      </c>
    </row>
    <row r="6" spans="2:19" ht="15" customHeight="1">
      <c r="B6" s="412"/>
      <c r="C6" s="413"/>
      <c r="D6" s="413"/>
      <c r="E6" s="413"/>
      <c r="F6" s="413"/>
      <c r="G6" s="413"/>
      <c r="H6" s="413"/>
      <c r="I6" s="413"/>
      <c r="J6" s="413"/>
      <c r="K6" s="413"/>
      <c r="L6" s="413"/>
      <c r="M6" s="187" t="s">
        <v>483</v>
      </c>
      <c r="N6" s="187" t="s">
        <v>310</v>
      </c>
      <c r="O6" s="187" t="s">
        <v>311</v>
      </c>
      <c r="P6" s="187" t="s">
        <v>483</v>
      </c>
      <c r="Q6" s="187" t="s">
        <v>310</v>
      </c>
      <c r="R6" s="187" t="s">
        <v>311</v>
      </c>
      <c r="S6" s="414"/>
    </row>
    <row r="7" spans="3:11" ht="10.5" customHeight="1">
      <c r="C7" s="33"/>
      <c r="D7" s="33"/>
      <c r="E7" s="33"/>
      <c r="F7" s="33"/>
      <c r="G7" s="33"/>
      <c r="H7" s="33"/>
      <c r="I7" s="33"/>
      <c r="J7" s="33"/>
      <c r="K7" s="182"/>
    </row>
    <row r="8" spans="2:19" ht="10.5" customHeight="1">
      <c r="B8" s="321" t="s">
        <v>544</v>
      </c>
      <c r="C8" s="321"/>
      <c r="D8" s="321"/>
      <c r="E8" s="407">
        <v>30</v>
      </c>
      <c r="F8" s="407"/>
      <c r="G8" s="407"/>
      <c r="H8" s="407" t="s">
        <v>228</v>
      </c>
      <c r="I8" s="407"/>
      <c r="J8" s="407"/>
      <c r="K8" s="193">
        <v>185814</v>
      </c>
      <c r="L8" s="156">
        <v>154462</v>
      </c>
      <c r="M8" s="156">
        <f>SUM(N8:O8)</f>
        <v>15074</v>
      </c>
      <c r="N8" s="156">
        <v>7739</v>
      </c>
      <c r="O8" s="156">
        <v>7335</v>
      </c>
      <c r="P8" s="156">
        <f>SUM(Q8:R8)</f>
        <v>46426</v>
      </c>
      <c r="Q8" s="156">
        <v>36057</v>
      </c>
      <c r="R8" s="156">
        <v>10369</v>
      </c>
      <c r="S8" s="156">
        <v>139388</v>
      </c>
    </row>
    <row r="9" spans="3:19" ht="10.5" customHeight="1">
      <c r="C9" s="33"/>
      <c r="D9" s="33"/>
      <c r="E9" s="407">
        <v>35</v>
      </c>
      <c r="F9" s="407"/>
      <c r="G9" s="407"/>
      <c r="H9" s="33"/>
      <c r="I9" s="33"/>
      <c r="J9" s="33"/>
      <c r="K9" s="193">
        <v>305628</v>
      </c>
      <c r="L9" s="156">
        <v>239543</v>
      </c>
      <c r="M9" s="156">
        <f aca="true" t="shared" si="0" ref="M9:M16">SUM(N9:O9)</f>
        <v>25198</v>
      </c>
      <c r="N9" s="156">
        <v>15686</v>
      </c>
      <c r="O9" s="156">
        <v>9512</v>
      </c>
      <c r="P9" s="156">
        <f aca="true" t="shared" si="1" ref="P9:P16">SUM(Q9:R9)</f>
        <v>91059</v>
      </c>
      <c r="Q9" s="156">
        <v>72967</v>
      </c>
      <c r="R9" s="156">
        <v>18092</v>
      </c>
      <c r="S9" s="156">
        <v>214569</v>
      </c>
    </row>
    <row r="10" spans="3:19" ht="10.5" customHeight="1">
      <c r="C10" s="33"/>
      <c r="D10" s="33"/>
      <c r="E10" s="407">
        <v>40</v>
      </c>
      <c r="F10" s="407"/>
      <c r="G10" s="407"/>
      <c r="H10" s="33"/>
      <c r="I10" s="33"/>
      <c r="J10" s="33"/>
      <c r="K10" s="193">
        <v>434721</v>
      </c>
      <c r="L10" s="156">
        <v>339426</v>
      </c>
      <c r="M10" s="156">
        <f t="shared" si="0"/>
        <v>46161</v>
      </c>
      <c r="N10" s="156">
        <v>30629</v>
      </c>
      <c r="O10" s="156">
        <v>15532</v>
      </c>
      <c r="P10" s="156">
        <f t="shared" si="1"/>
        <v>141456</v>
      </c>
      <c r="Q10" s="156">
        <v>109521</v>
      </c>
      <c r="R10" s="156">
        <v>31935</v>
      </c>
      <c r="S10" s="156">
        <v>293265</v>
      </c>
    </row>
    <row r="11" spans="3:19" ht="10.5" customHeight="1">
      <c r="C11" s="33"/>
      <c r="D11" s="33"/>
      <c r="E11" s="407">
        <v>45</v>
      </c>
      <c r="F11" s="407"/>
      <c r="G11" s="407"/>
      <c r="H11" s="33"/>
      <c r="I11" s="33"/>
      <c r="J11" s="33"/>
      <c r="K11" s="193">
        <v>527931</v>
      </c>
      <c r="L11" s="156">
        <v>418131</v>
      </c>
      <c r="M11" s="156">
        <f t="shared" si="0"/>
        <v>61711</v>
      </c>
      <c r="N11" s="156">
        <v>44727</v>
      </c>
      <c r="O11" s="156">
        <v>16984</v>
      </c>
      <c r="P11" s="156">
        <f t="shared" si="1"/>
        <v>171511</v>
      </c>
      <c r="Q11" s="156">
        <v>132482</v>
      </c>
      <c r="R11" s="156">
        <v>39029</v>
      </c>
      <c r="S11" s="156">
        <v>356420</v>
      </c>
    </row>
    <row r="12" spans="3:19" ht="10.5" customHeight="1">
      <c r="C12" s="33"/>
      <c r="D12" s="33"/>
      <c r="E12" s="407">
        <v>50</v>
      </c>
      <c r="F12" s="407"/>
      <c r="G12" s="407"/>
      <c r="H12" s="33"/>
      <c r="I12" s="33"/>
      <c r="J12" s="33"/>
      <c r="K12" s="193">
        <v>559665</v>
      </c>
      <c r="L12" s="156">
        <v>446554</v>
      </c>
      <c r="M12" s="156">
        <f t="shared" si="0"/>
        <v>70271</v>
      </c>
      <c r="N12" s="156">
        <v>53022</v>
      </c>
      <c r="O12" s="156">
        <v>17249</v>
      </c>
      <c r="P12" s="156">
        <f t="shared" si="1"/>
        <v>183382</v>
      </c>
      <c r="Q12" s="156">
        <v>138662</v>
      </c>
      <c r="R12" s="156">
        <v>44720</v>
      </c>
      <c r="S12" s="156">
        <v>376283</v>
      </c>
    </row>
    <row r="13" spans="3:19" ht="10.5" customHeight="1">
      <c r="C13" s="33"/>
      <c r="D13" s="33"/>
      <c r="E13" s="407">
        <v>55</v>
      </c>
      <c r="F13" s="407"/>
      <c r="G13" s="407"/>
      <c r="H13" s="33"/>
      <c r="I13" s="33"/>
      <c r="J13" s="33"/>
      <c r="K13" s="193">
        <v>563274</v>
      </c>
      <c r="L13" s="156">
        <v>442139</v>
      </c>
      <c r="M13" s="156">
        <f t="shared" si="0"/>
        <v>75721</v>
      </c>
      <c r="N13" s="156">
        <v>59882</v>
      </c>
      <c r="O13" s="156">
        <v>15839</v>
      </c>
      <c r="P13" s="156">
        <f t="shared" si="1"/>
        <v>196856</v>
      </c>
      <c r="Q13" s="156">
        <v>150209</v>
      </c>
      <c r="R13" s="156">
        <v>46647</v>
      </c>
      <c r="S13" s="156">
        <v>366418</v>
      </c>
    </row>
    <row r="14" spans="3:19" ht="10.5" customHeight="1">
      <c r="C14" s="33"/>
      <c r="D14" s="33"/>
      <c r="E14" s="407">
        <v>60</v>
      </c>
      <c r="F14" s="407"/>
      <c r="G14" s="407"/>
      <c r="H14" s="33"/>
      <c r="I14" s="33"/>
      <c r="J14" s="33"/>
      <c r="K14" s="193">
        <v>587475</v>
      </c>
      <c r="L14" s="156">
        <v>451541</v>
      </c>
      <c r="M14" s="156">
        <f t="shared" si="0"/>
        <v>80788</v>
      </c>
      <c r="N14" s="156">
        <v>64726</v>
      </c>
      <c r="O14" s="156">
        <v>16062</v>
      </c>
      <c r="P14" s="156">
        <f t="shared" si="1"/>
        <v>216722</v>
      </c>
      <c r="Q14" s="156">
        <v>172885</v>
      </c>
      <c r="R14" s="156">
        <v>43837</v>
      </c>
      <c r="S14" s="156">
        <v>370753</v>
      </c>
    </row>
    <row r="15" spans="2:19" ht="10.5" customHeight="1">
      <c r="B15" s="321" t="s">
        <v>545</v>
      </c>
      <c r="C15" s="321"/>
      <c r="D15" s="321"/>
      <c r="E15" s="314" t="s">
        <v>547</v>
      </c>
      <c r="F15" s="314"/>
      <c r="G15" s="314"/>
      <c r="H15" s="407" t="s">
        <v>228</v>
      </c>
      <c r="I15" s="407"/>
      <c r="J15" s="407"/>
      <c r="K15" s="193">
        <v>614646</v>
      </c>
      <c r="L15" s="156">
        <v>461017</v>
      </c>
      <c r="M15" s="156">
        <f t="shared" si="0"/>
        <v>88310</v>
      </c>
      <c r="N15" s="156">
        <v>72744</v>
      </c>
      <c r="O15" s="156">
        <v>15566</v>
      </c>
      <c r="P15" s="156">
        <f t="shared" si="1"/>
        <v>241939</v>
      </c>
      <c r="Q15" s="156">
        <v>198533</v>
      </c>
      <c r="R15" s="156">
        <v>43406</v>
      </c>
      <c r="S15" s="156">
        <v>372707</v>
      </c>
    </row>
    <row r="16" spans="3:19" ht="10.5" customHeight="1">
      <c r="C16" s="33"/>
      <c r="D16" s="33"/>
      <c r="E16" s="314" t="s">
        <v>546</v>
      </c>
      <c r="F16" s="314"/>
      <c r="G16" s="314"/>
      <c r="H16" s="33"/>
      <c r="I16" s="33"/>
      <c r="J16" s="33"/>
      <c r="K16" s="193">
        <v>630366</v>
      </c>
      <c r="L16" s="156">
        <v>476777</v>
      </c>
      <c r="M16" s="156">
        <f t="shared" si="0"/>
        <v>90779</v>
      </c>
      <c r="N16" s="156">
        <v>76505</v>
      </c>
      <c r="O16" s="156">
        <v>14274</v>
      </c>
      <c r="P16" s="156">
        <f t="shared" si="1"/>
        <v>244368</v>
      </c>
      <c r="Q16" s="156">
        <v>204872</v>
      </c>
      <c r="R16" s="156">
        <v>39496</v>
      </c>
      <c r="S16" s="156">
        <v>385998</v>
      </c>
    </row>
    <row r="17" spans="2:19" s="34" customFormat="1" ht="10.5" customHeight="1">
      <c r="B17" s="423"/>
      <c r="C17" s="423"/>
      <c r="D17" s="423"/>
      <c r="E17" s="318">
        <v>12</v>
      </c>
      <c r="F17" s="318"/>
      <c r="G17" s="318"/>
      <c r="H17" s="423"/>
      <c r="I17" s="423"/>
      <c r="J17" s="423"/>
      <c r="K17" s="191">
        <f aca="true" t="shared" si="2" ref="K17:S17">SUM(K19:K35)</f>
        <v>654150</v>
      </c>
      <c r="L17" s="148">
        <f t="shared" si="2"/>
        <v>507286</v>
      </c>
      <c r="M17" s="149">
        <f t="shared" si="2"/>
        <v>85656</v>
      </c>
      <c r="N17" s="149">
        <f t="shared" si="2"/>
        <v>73099</v>
      </c>
      <c r="O17" s="149">
        <f t="shared" si="2"/>
        <v>12557</v>
      </c>
      <c r="P17" s="149">
        <f>SUM(P19:P35)</f>
        <v>232520</v>
      </c>
      <c r="Q17" s="149">
        <f>SUM(Q19:Q35)</f>
        <v>197822</v>
      </c>
      <c r="R17" s="149">
        <f t="shared" si="2"/>
        <v>34698</v>
      </c>
      <c r="S17" s="149">
        <f t="shared" si="2"/>
        <v>421630</v>
      </c>
    </row>
    <row r="18" spans="3:19" ht="7.5" customHeight="1">
      <c r="C18" s="44"/>
      <c r="D18" s="44"/>
      <c r="E18" s="44"/>
      <c r="F18" s="44"/>
      <c r="G18" s="44"/>
      <c r="H18" s="44"/>
      <c r="I18" s="44"/>
      <c r="J18" s="33"/>
      <c r="K18" s="192"/>
      <c r="L18" s="151"/>
      <c r="M18" s="150"/>
      <c r="N18" s="150"/>
      <c r="O18" s="150"/>
      <c r="P18" s="150"/>
      <c r="Q18" s="150"/>
      <c r="R18" s="150"/>
      <c r="S18" s="150"/>
    </row>
    <row r="19" spans="3:19" ht="10.5" customHeight="1">
      <c r="C19" s="290" t="s">
        <v>312</v>
      </c>
      <c r="D19" s="290"/>
      <c r="E19" s="290"/>
      <c r="F19" s="290"/>
      <c r="G19" s="290"/>
      <c r="H19" s="290"/>
      <c r="I19" s="290"/>
      <c r="J19" s="33"/>
      <c r="K19" s="192">
        <v>85765</v>
      </c>
      <c r="L19" s="151">
        <v>83456</v>
      </c>
      <c r="M19" s="152">
        <f aca="true" t="shared" si="3" ref="M19:M28">SUM(N19:O19)</f>
        <v>1950</v>
      </c>
      <c r="N19" s="152">
        <v>0</v>
      </c>
      <c r="O19" s="152">
        <v>1950</v>
      </c>
      <c r="P19" s="152">
        <f aca="true" t="shared" si="4" ref="P19:P28">SUM(Q19:R19)</f>
        <v>4259</v>
      </c>
      <c r="Q19" s="152">
        <v>0</v>
      </c>
      <c r="R19" s="152">
        <v>4259</v>
      </c>
      <c r="S19" s="151">
        <f aca="true" t="shared" si="5" ref="S19:S28">SUM(L19-M19)</f>
        <v>81506</v>
      </c>
    </row>
    <row r="20" spans="3:19" ht="10.5" customHeight="1">
      <c r="C20" s="290" t="s">
        <v>313</v>
      </c>
      <c r="D20" s="290"/>
      <c r="E20" s="290"/>
      <c r="F20" s="290"/>
      <c r="G20" s="290"/>
      <c r="H20" s="290"/>
      <c r="I20" s="290"/>
      <c r="J20" s="33"/>
      <c r="K20" s="192">
        <v>34101</v>
      </c>
      <c r="L20" s="151">
        <v>21417</v>
      </c>
      <c r="M20" s="152">
        <f t="shared" si="3"/>
        <v>7519</v>
      </c>
      <c r="N20" s="152">
        <v>881</v>
      </c>
      <c r="O20" s="152">
        <v>6638</v>
      </c>
      <c r="P20" s="152">
        <f t="shared" si="4"/>
        <v>20203</v>
      </c>
      <c r="Q20" s="152">
        <v>2238</v>
      </c>
      <c r="R20" s="152">
        <v>17965</v>
      </c>
      <c r="S20" s="151">
        <f t="shared" si="5"/>
        <v>13898</v>
      </c>
    </row>
    <row r="21" spans="3:19" ht="10.5" customHeight="1">
      <c r="C21" s="290" t="s">
        <v>314</v>
      </c>
      <c r="D21" s="290"/>
      <c r="E21" s="290"/>
      <c r="F21" s="290"/>
      <c r="G21" s="290"/>
      <c r="H21" s="290"/>
      <c r="I21" s="290"/>
      <c r="J21" s="33"/>
      <c r="K21" s="192">
        <v>51243</v>
      </c>
      <c r="L21" s="151">
        <v>31638</v>
      </c>
      <c r="M21" s="152">
        <f t="shared" si="3"/>
        <v>10505</v>
      </c>
      <c r="N21" s="152">
        <v>6799</v>
      </c>
      <c r="O21" s="152">
        <v>3706</v>
      </c>
      <c r="P21" s="152">
        <f t="shared" si="4"/>
        <v>30110</v>
      </c>
      <c r="Q21" s="152">
        <v>19257</v>
      </c>
      <c r="R21" s="152">
        <v>10853</v>
      </c>
      <c r="S21" s="151">
        <f t="shared" si="5"/>
        <v>21133</v>
      </c>
    </row>
    <row r="22" spans="3:19" ht="10.5" customHeight="1">
      <c r="C22" s="290" t="s">
        <v>315</v>
      </c>
      <c r="D22" s="290"/>
      <c r="E22" s="290"/>
      <c r="F22" s="290"/>
      <c r="G22" s="290"/>
      <c r="H22" s="290"/>
      <c r="I22" s="290"/>
      <c r="J22" s="33"/>
      <c r="K22" s="192">
        <v>59818</v>
      </c>
      <c r="L22" s="151">
        <v>37137</v>
      </c>
      <c r="M22" s="152">
        <f t="shared" si="3"/>
        <v>10551</v>
      </c>
      <c r="N22" s="152">
        <v>10367</v>
      </c>
      <c r="O22" s="152">
        <v>184</v>
      </c>
      <c r="P22" s="152">
        <f t="shared" si="4"/>
        <v>33232</v>
      </c>
      <c r="Q22" s="152">
        <v>32119</v>
      </c>
      <c r="R22" s="152">
        <v>1113</v>
      </c>
      <c r="S22" s="151">
        <f t="shared" si="5"/>
        <v>26586</v>
      </c>
    </row>
    <row r="23" spans="3:19" ht="10.5" customHeight="1">
      <c r="C23" s="290" t="s">
        <v>316</v>
      </c>
      <c r="D23" s="290"/>
      <c r="E23" s="290"/>
      <c r="F23" s="290"/>
      <c r="G23" s="290"/>
      <c r="H23" s="290"/>
      <c r="I23" s="290"/>
      <c r="J23" s="33"/>
      <c r="K23" s="192">
        <v>58106</v>
      </c>
      <c r="L23" s="151">
        <v>37562</v>
      </c>
      <c r="M23" s="152">
        <f t="shared" si="3"/>
        <v>8762</v>
      </c>
      <c r="N23" s="152">
        <v>8716</v>
      </c>
      <c r="O23" s="152">
        <v>46</v>
      </c>
      <c r="P23" s="152">
        <f t="shared" si="4"/>
        <v>29306</v>
      </c>
      <c r="Q23" s="152">
        <v>29015</v>
      </c>
      <c r="R23" s="152">
        <v>291</v>
      </c>
      <c r="S23" s="151">
        <f t="shared" si="5"/>
        <v>28800</v>
      </c>
    </row>
    <row r="24" spans="3:19" ht="10.5" customHeight="1">
      <c r="C24" s="290" t="s">
        <v>317</v>
      </c>
      <c r="D24" s="290"/>
      <c r="E24" s="290"/>
      <c r="F24" s="290"/>
      <c r="G24" s="290"/>
      <c r="H24" s="290"/>
      <c r="I24" s="290"/>
      <c r="J24" s="33"/>
      <c r="K24" s="192">
        <v>50965</v>
      </c>
      <c r="L24" s="151">
        <v>34247</v>
      </c>
      <c r="M24" s="152">
        <f t="shared" si="3"/>
        <v>7785</v>
      </c>
      <c r="N24" s="152">
        <v>7769</v>
      </c>
      <c r="O24" s="152">
        <v>16</v>
      </c>
      <c r="P24" s="152">
        <f t="shared" si="4"/>
        <v>24503</v>
      </c>
      <c r="Q24" s="152">
        <v>24399</v>
      </c>
      <c r="R24" s="152">
        <v>104</v>
      </c>
      <c r="S24" s="151">
        <f t="shared" si="5"/>
        <v>26462</v>
      </c>
    </row>
    <row r="25" spans="3:19" ht="10.5" customHeight="1">
      <c r="C25" s="290" t="s">
        <v>318</v>
      </c>
      <c r="D25" s="290"/>
      <c r="E25" s="290"/>
      <c r="F25" s="290"/>
      <c r="G25" s="290"/>
      <c r="H25" s="290"/>
      <c r="I25" s="290"/>
      <c r="J25" s="33"/>
      <c r="K25" s="192">
        <v>42454</v>
      </c>
      <c r="L25" s="151">
        <v>29237</v>
      </c>
      <c r="M25" s="152">
        <f t="shared" si="3"/>
        <v>6811</v>
      </c>
      <c r="N25" s="152">
        <v>6807</v>
      </c>
      <c r="O25" s="152">
        <v>4</v>
      </c>
      <c r="P25" s="152">
        <f t="shared" si="4"/>
        <v>20028</v>
      </c>
      <c r="Q25" s="152">
        <v>19989</v>
      </c>
      <c r="R25" s="152">
        <v>39</v>
      </c>
      <c r="S25" s="151">
        <f t="shared" si="5"/>
        <v>22426</v>
      </c>
    </row>
    <row r="26" spans="3:19" ht="10.5" customHeight="1">
      <c r="C26" s="290" t="s">
        <v>319</v>
      </c>
      <c r="D26" s="290"/>
      <c r="E26" s="290"/>
      <c r="F26" s="290"/>
      <c r="G26" s="290"/>
      <c r="H26" s="290"/>
      <c r="I26" s="290"/>
      <c r="J26" s="33"/>
      <c r="K26" s="192">
        <v>40783</v>
      </c>
      <c r="L26" s="151">
        <v>30325</v>
      </c>
      <c r="M26" s="152">
        <f t="shared" si="3"/>
        <v>7806</v>
      </c>
      <c r="N26" s="152">
        <v>7799</v>
      </c>
      <c r="O26" s="152">
        <v>7</v>
      </c>
      <c r="P26" s="152">
        <f t="shared" si="4"/>
        <v>18264</v>
      </c>
      <c r="Q26" s="152">
        <v>18242</v>
      </c>
      <c r="R26" s="152">
        <v>22</v>
      </c>
      <c r="S26" s="151">
        <f t="shared" si="5"/>
        <v>22519</v>
      </c>
    </row>
    <row r="27" spans="3:19" ht="10.5" customHeight="1">
      <c r="C27" s="290" t="s">
        <v>320</v>
      </c>
      <c r="D27" s="290"/>
      <c r="E27" s="290"/>
      <c r="F27" s="290"/>
      <c r="G27" s="290"/>
      <c r="H27" s="290"/>
      <c r="I27" s="290"/>
      <c r="J27" s="33"/>
      <c r="K27" s="192">
        <v>47932</v>
      </c>
      <c r="L27" s="151">
        <v>37455</v>
      </c>
      <c r="M27" s="152">
        <f t="shared" si="3"/>
        <v>9307</v>
      </c>
      <c r="N27" s="152">
        <v>9305</v>
      </c>
      <c r="O27" s="152">
        <v>2</v>
      </c>
      <c r="P27" s="152">
        <f t="shared" si="4"/>
        <v>19784</v>
      </c>
      <c r="Q27" s="152">
        <v>19759</v>
      </c>
      <c r="R27" s="152">
        <v>25</v>
      </c>
      <c r="S27" s="151">
        <f t="shared" si="5"/>
        <v>28148</v>
      </c>
    </row>
    <row r="28" spans="3:19" ht="10.5" customHeight="1">
      <c r="C28" s="290" t="s">
        <v>321</v>
      </c>
      <c r="D28" s="290"/>
      <c r="E28" s="290"/>
      <c r="F28" s="290"/>
      <c r="G28" s="290"/>
      <c r="H28" s="290"/>
      <c r="I28" s="290"/>
      <c r="J28" s="33"/>
      <c r="K28" s="192">
        <v>42527</v>
      </c>
      <c r="L28" s="151">
        <v>34861</v>
      </c>
      <c r="M28" s="152">
        <f t="shared" si="3"/>
        <v>7491</v>
      </c>
      <c r="N28" s="152">
        <v>7490</v>
      </c>
      <c r="O28" s="152">
        <v>1</v>
      </c>
      <c r="P28" s="152">
        <f t="shared" si="4"/>
        <v>15157</v>
      </c>
      <c r="Q28" s="152">
        <v>15146</v>
      </c>
      <c r="R28" s="152">
        <v>11</v>
      </c>
      <c r="S28" s="151">
        <f t="shared" si="5"/>
        <v>27370</v>
      </c>
    </row>
    <row r="29" spans="3:19" ht="7.5" customHeight="1">
      <c r="C29" s="44"/>
      <c r="D29" s="44"/>
      <c r="E29" s="44"/>
      <c r="F29" s="44"/>
      <c r="G29" s="44"/>
      <c r="H29" s="44"/>
      <c r="I29" s="44"/>
      <c r="J29" s="33"/>
      <c r="K29" s="192"/>
      <c r="L29" s="151"/>
      <c r="M29" s="150"/>
      <c r="N29" s="150"/>
      <c r="O29" s="150"/>
      <c r="P29" s="150"/>
      <c r="Q29" s="150"/>
      <c r="R29" s="150"/>
      <c r="S29" s="151"/>
    </row>
    <row r="30" spans="3:19" ht="10.5" customHeight="1">
      <c r="C30" s="290" t="s">
        <v>322</v>
      </c>
      <c r="D30" s="290"/>
      <c r="E30" s="290"/>
      <c r="F30" s="290"/>
      <c r="G30" s="290"/>
      <c r="H30" s="290"/>
      <c r="I30" s="290"/>
      <c r="J30" s="33"/>
      <c r="K30" s="192">
        <v>39417</v>
      </c>
      <c r="L30" s="151">
        <v>34568</v>
      </c>
      <c r="M30" s="152">
        <f aca="true" t="shared" si="6" ref="M30:M35">SUM(N30:O30)</f>
        <v>4380</v>
      </c>
      <c r="N30" s="152">
        <v>4379</v>
      </c>
      <c r="O30" s="152">
        <v>1</v>
      </c>
      <c r="P30" s="152">
        <f aca="true" t="shared" si="7" ref="P30:P35">SUM(Q30:R30)</f>
        <v>9229</v>
      </c>
      <c r="Q30" s="152">
        <v>9217</v>
      </c>
      <c r="R30" s="152">
        <v>12</v>
      </c>
      <c r="S30" s="151">
        <f aca="true" t="shared" si="8" ref="S30:S35">SUM(L30-M30)</f>
        <v>30188</v>
      </c>
    </row>
    <row r="31" spans="3:19" ht="10.5" customHeight="1">
      <c r="C31" s="290" t="s">
        <v>323</v>
      </c>
      <c r="D31" s="290"/>
      <c r="E31" s="290"/>
      <c r="F31" s="290"/>
      <c r="G31" s="290"/>
      <c r="H31" s="290"/>
      <c r="I31" s="290"/>
      <c r="J31" s="33"/>
      <c r="K31" s="192">
        <v>36449</v>
      </c>
      <c r="L31" s="151">
        <v>33172</v>
      </c>
      <c r="M31" s="152">
        <f t="shared" si="6"/>
        <v>1910</v>
      </c>
      <c r="N31" s="152">
        <v>1909</v>
      </c>
      <c r="O31" s="152">
        <v>1</v>
      </c>
      <c r="P31" s="152">
        <f t="shared" si="7"/>
        <v>5187</v>
      </c>
      <c r="Q31" s="152">
        <v>5185</v>
      </c>
      <c r="R31" s="152">
        <v>2</v>
      </c>
      <c r="S31" s="151">
        <f t="shared" si="8"/>
        <v>31262</v>
      </c>
    </row>
    <row r="32" spans="3:19" ht="10.5" customHeight="1">
      <c r="C32" s="290" t="s">
        <v>324</v>
      </c>
      <c r="D32" s="290"/>
      <c r="E32" s="290"/>
      <c r="F32" s="290"/>
      <c r="G32" s="290"/>
      <c r="H32" s="290"/>
      <c r="I32" s="290"/>
      <c r="J32" s="33"/>
      <c r="K32" s="192">
        <v>27769</v>
      </c>
      <c r="L32" s="151">
        <v>26260</v>
      </c>
      <c r="M32" s="152">
        <f t="shared" si="6"/>
        <v>638</v>
      </c>
      <c r="N32" s="152">
        <v>637</v>
      </c>
      <c r="O32" s="152">
        <v>1</v>
      </c>
      <c r="P32" s="152">
        <f t="shared" si="7"/>
        <v>2147</v>
      </c>
      <c r="Q32" s="152">
        <v>2146</v>
      </c>
      <c r="R32" s="152">
        <v>1</v>
      </c>
      <c r="S32" s="151">
        <f t="shared" si="8"/>
        <v>25622</v>
      </c>
    </row>
    <row r="33" spans="3:19" ht="10.5" customHeight="1">
      <c r="C33" s="290" t="s">
        <v>325</v>
      </c>
      <c r="D33" s="290"/>
      <c r="E33" s="290"/>
      <c r="F33" s="290"/>
      <c r="G33" s="290"/>
      <c r="H33" s="290"/>
      <c r="I33" s="290"/>
      <c r="J33" s="33"/>
      <c r="K33" s="192">
        <v>17905</v>
      </c>
      <c r="L33" s="151">
        <v>17250</v>
      </c>
      <c r="M33" s="152">
        <f t="shared" si="6"/>
        <v>174</v>
      </c>
      <c r="N33" s="152">
        <v>174</v>
      </c>
      <c r="O33" s="152">
        <v>0</v>
      </c>
      <c r="P33" s="152">
        <f t="shared" si="7"/>
        <v>829</v>
      </c>
      <c r="Q33" s="152">
        <v>829</v>
      </c>
      <c r="R33" s="152">
        <v>0</v>
      </c>
      <c r="S33" s="151">
        <f t="shared" si="8"/>
        <v>17076</v>
      </c>
    </row>
    <row r="34" spans="3:19" ht="10.5" customHeight="1">
      <c r="C34" s="290" t="s">
        <v>326</v>
      </c>
      <c r="D34" s="290"/>
      <c r="E34" s="290"/>
      <c r="F34" s="290"/>
      <c r="G34" s="290"/>
      <c r="H34" s="290"/>
      <c r="I34" s="290"/>
      <c r="J34" s="33"/>
      <c r="K34" s="192">
        <v>10454</v>
      </c>
      <c r="L34" s="151">
        <v>10305</v>
      </c>
      <c r="M34" s="152">
        <f t="shared" si="6"/>
        <v>48</v>
      </c>
      <c r="N34" s="152">
        <v>48</v>
      </c>
      <c r="O34" s="152">
        <v>0</v>
      </c>
      <c r="P34" s="152">
        <f t="shared" si="7"/>
        <v>197</v>
      </c>
      <c r="Q34" s="152">
        <v>196</v>
      </c>
      <c r="R34" s="152">
        <v>1</v>
      </c>
      <c r="S34" s="151">
        <f t="shared" si="8"/>
        <v>10257</v>
      </c>
    </row>
    <row r="35" spans="3:19" ht="10.5" customHeight="1">
      <c r="C35" s="290" t="s">
        <v>327</v>
      </c>
      <c r="D35" s="290"/>
      <c r="E35" s="290"/>
      <c r="F35" s="290"/>
      <c r="G35" s="290"/>
      <c r="H35" s="290"/>
      <c r="I35" s="290"/>
      <c r="J35" s="33"/>
      <c r="K35" s="192">
        <v>8462</v>
      </c>
      <c r="L35" s="151">
        <v>8396</v>
      </c>
      <c r="M35" s="152">
        <f t="shared" si="6"/>
        <v>19</v>
      </c>
      <c r="N35" s="152">
        <v>19</v>
      </c>
      <c r="O35" s="152">
        <v>0</v>
      </c>
      <c r="P35" s="152">
        <f t="shared" si="7"/>
        <v>85</v>
      </c>
      <c r="Q35" s="152">
        <v>85</v>
      </c>
      <c r="R35" s="152">
        <v>0</v>
      </c>
      <c r="S35" s="151">
        <f t="shared" si="8"/>
        <v>8377</v>
      </c>
    </row>
    <row r="36" spans="3:19" ht="7.5" customHeight="1">
      <c r="C36" s="44"/>
      <c r="D36" s="44"/>
      <c r="E36" s="44"/>
      <c r="F36" s="44"/>
      <c r="G36" s="44"/>
      <c r="H36" s="44"/>
      <c r="I36" s="44"/>
      <c r="J36" s="33"/>
      <c r="K36" s="192"/>
      <c r="L36" s="151"/>
      <c r="M36" s="152"/>
      <c r="N36" s="152"/>
      <c r="O36" s="152"/>
      <c r="P36" s="152"/>
      <c r="Q36" s="152"/>
      <c r="R36" s="152"/>
      <c r="S36" s="151"/>
    </row>
    <row r="37" spans="3:19" ht="7.5" customHeight="1">
      <c r="C37" s="44"/>
      <c r="D37" s="44"/>
      <c r="E37" s="44"/>
      <c r="F37" s="44"/>
      <c r="G37" s="44"/>
      <c r="H37" s="44"/>
      <c r="I37" s="44"/>
      <c r="J37" s="33"/>
      <c r="K37" s="192"/>
      <c r="L37" s="150"/>
      <c r="M37" s="150"/>
      <c r="N37" s="150"/>
      <c r="O37" s="150"/>
      <c r="P37" s="150"/>
      <c r="Q37" s="150"/>
      <c r="R37" s="150"/>
      <c r="S37" s="150"/>
    </row>
    <row r="38" spans="3:19" s="34" customFormat="1" ht="10.5" customHeight="1">
      <c r="C38" s="374" t="s">
        <v>328</v>
      </c>
      <c r="D38" s="374"/>
      <c r="E38" s="374"/>
      <c r="F38" s="374"/>
      <c r="G38" s="374"/>
      <c r="H38" s="374"/>
      <c r="I38" s="374"/>
      <c r="J38" s="35"/>
      <c r="K38" s="191">
        <f aca="true" t="shared" si="9" ref="K38:S38">SUM(K40:K56)</f>
        <v>324707</v>
      </c>
      <c r="L38" s="148">
        <f t="shared" si="9"/>
        <v>236581</v>
      </c>
      <c r="M38" s="149">
        <f t="shared" si="9"/>
        <v>57360</v>
      </c>
      <c r="N38" s="149">
        <f t="shared" si="9"/>
        <v>51195</v>
      </c>
      <c r="O38" s="149">
        <f t="shared" si="9"/>
        <v>6165</v>
      </c>
      <c r="P38" s="149">
        <f t="shared" si="9"/>
        <v>145486</v>
      </c>
      <c r="Q38" s="149">
        <f t="shared" si="9"/>
        <v>127595</v>
      </c>
      <c r="R38" s="149">
        <f t="shared" si="9"/>
        <v>17891</v>
      </c>
      <c r="S38" s="149">
        <f t="shared" si="9"/>
        <v>179221</v>
      </c>
    </row>
    <row r="39" spans="3:19" ht="7.5" customHeight="1">
      <c r="C39" s="44"/>
      <c r="D39" s="44"/>
      <c r="E39" s="44"/>
      <c r="F39" s="44"/>
      <c r="G39" s="44"/>
      <c r="H39" s="44"/>
      <c r="I39" s="44"/>
      <c r="J39" s="33"/>
      <c r="K39" s="192"/>
      <c r="L39" s="150"/>
      <c r="M39" s="150"/>
      <c r="N39" s="150"/>
      <c r="O39" s="150"/>
      <c r="P39" s="150"/>
      <c r="Q39" s="150"/>
      <c r="R39" s="150"/>
      <c r="S39" s="150"/>
    </row>
    <row r="40" spans="3:19" ht="10.5" customHeight="1">
      <c r="C40" s="290" t="s">
        <v>312</v>
      </c>
      <c r="D40" s="290"/>
      <c r="E40" s="290"/>
      <c r="F40" s="290"/>
      <c r="G40" s="290"/>
      <c r="H40" s="290"/>
      <c r="I40" s="290"/>
      <c r="J40" s="33"/>
      <c r="K40" s="192">
        <v>43979</v>
      </c>
      <c r="L40" s="151">
        <v>42971</v>
      </c>
      <c r="M40" s="152">
        <f aca="true" t="shared" si="10" ref="M40:M49">SUM(N40:O40)</f>
        <v>896</v>
      </c>
      <c r="N40" s="152">
        <v>0</v>
      </c>
      <c r="O40" s="152">
        <v>896</v>
      </c>
      <c r="P40" s="152">
        <f aca="true" t="shared" si="11" ref="P40:P49">SUM(Q40:R40)</f>
        <v>1904</v>
      </c>
      <c r="Q40" s="152">
        <v>0</v>
      </c>
      <c r="R40" s="152">
        <v>1904</v>
      </c>
      <c r="S40" s="151">
        <f aca="true" t="shared" si="12" ref="S40:S49">SUM(L40-M40)</f>
        <v>42075</v>
      </c>
    </row>
    <row r="41" spans="3:19" ht="10.5" customHeight="1">
      <c r="C41" s="290" t="s">
        <v>313</v>
      </c>
      <c r="D41" s="290"/>
      <c r="E41" s="290"/>
      <c r="F41" s="290"/>
      <c r="G41" s="290"/>
      <c r="H41" s="290"/>
      <c r="I41" s="290"/>
      <c r="J41" s="33"/>
      <c r="K41" s="192">
        <v>17355</v>
      </c>
      <c r="L41" s="151">
        <v>11377</v>
      </c>
      <c r="M41" s="152">
        <f t="shared" si="10"/>
        <v>3991</v>
      </c>
      <c r="N41" s="152">
        <v>451</v>
      </c>
      <c r="O41" s="152">
        <v>3540</v>
      </c>
      <c r="P41" s="152">
        <f t="shared" si="11"/>
        <v>9969</v>
      </c>
      <c r="Q41" s="152">
        <v>1106</v>
      </c>
      <c r="R41" s="152">
        <v>8863</v>
      </c>
      <c r="S41" s="151">
        <f t="shared" si="12"/>
        <v>7386</v>
      </c>
    </row>
    <row r="42" spans="3:19" ht="10.5" customHeight="1">
      <c r="C42" s="290" t="s">
        <v>314</v>
      </c>
      <c r="D42" s="290"/>
      <c r="E42" s="290"/>
      <c r="F42" s="290"/>
      <c r="G42" s="290"/>
      <c r="H42" s="290"/>
      <c r="I42" s="290"/>
      <c r="J42" s="33"/>
      <c r="K42" s="192">
        <v>26404</v>
      </c>
      <c r="L42" s="151">
        <v>16521</v>
      </c>
      <c r="M42" s="152">
        <f t="shared" si="10"/>
        <v>5097</v>
      </c>
      <c r="N42" s="152">
        <v>3510</v>
      </c>
      <c r="O42" s="152">
        <v>1587</v>
      </c>
      <c r="P42" s="152">
        <f t="shared" si="11"/>
        <v>14980</v>
      </c>
      <c r="Q42" s="152">
        <v>8799</v>
      </c>
      <c r="R42" s="152">
        <v>6181</v>
      </c>
      <c r="S42" s="151">
        <f t="shared" si="12"/>
        <v>11424</v>
      </c>
    </row>
    <row r="43" spans="3:19" ht="10.5" customHeight="1">
      <c r="C43" s="290" t="s">
        <v>315</v>
      </c>
      <c r="D43" s="290"/>
      <c r="E43" s="290"/>
      <c r="F43" s="290"/>
      <c r="G43" s="290"/>
      <c r="H43" s="290"/>
      <c r="I43" s="290"/>
      <c r="J43" s="33"/>
      <c r="K43" s="192">
        <v>30184</v>
      </c>
      <c r="L43" s="151">
        <v>19100</v>
      </c>
      <c r="M43" s="152">
        <f t="shared" si="10"/>
        <v>6696</v>
      </c>
      <c r="N43" s="152">
        <v>6589</v>
      </c>
      <c r="O43" s="152">
        <v>107</v>
      </c>
      <c r="P43" s="152">
        <f t="shared" si="11"/>
        <v>17780</v>
      </c>
      <c r="Q43" s="152">
        <v>17091</v>
      </c>
      <c r="R43" s="152">
        <v>689</v>
      </c>
      <c r="S43" s="151">
        <f t="shared" si="12"/>
        <v>12404</v>
      </c>
    </row>
    <row r="44" spans="3:19" ht="10.5" customHeight="1">
      <c r="C44" s="290" t="s">
        <v>316</v>
      </c>
      <c r="D44" s="290"/>
      <c r="E44" s="290"/>
      <c r="F44" s="290"/>
      <c r="G44" s="290"/>
      <c r="H44" s="290"/>
      <c r="I44" s="290"/>
      <c r="J44" s="33"/>
      <c r="K44" s="192">
        <v>29677</v>
      </c>
      <c r="L44" s="151">
        <v>17171</v>
      </c>
      <c r="M44" s="152">
        <f t="shared" si="10"/>
        <v>6349</v>
      </c>
      <c r="N44" s="152">
        <v>6327</v>
      </c>
      <c r="O44" s="152">
        <v>22</v>
      </c>
      <c r="P44" s="152">
        <f t="shared" si="11"/>
        <v>18855</v>
      </c>
      <c r="Q44" s="152">
        <v>18695</v>
      </c>
      <c r="R44" s="152">
        <v>160</v>
      </c>
      <c r="S44" s="151">
        <f t="shared" si="12"/>
        <v>10822</v>
      </c>
    </row>
    <row r="45" spans="3:19" ht="10.5" customHeight="1">
      <c r="C45" s="290" t="s">
        <v>317</v>
      </c>
      <c r="D45" s="290"/>
      <c r="E45" s="290"/>
      <c r="F45" s="290"/>
      <c r="G45" s="290"/>
      <c r="H45" s="290"/>
      <c r="I45" s="290"/>
      <c r="J45" s="33"/>
      <c r="K45" s="192">
        <v>26474</v>
      </c>
      <c r="L45" s="150">
        <v>14937</v>
      </c>
      <c r="M45" s="152">
        <f t="shared" si="10"/>
        <v>5786</v>
      </c>
      <c r="N45" s="150">
        <v>5779</v>
      </c>
      <c r="O45" s="150">
        <v>7</v>
      </c>
      <c r="P45" s="152">
        <f t="shared" si="11"/>
        <v>17323</v>
      </c>
      <c r="Q45" s="150">
        <v>17276</v>
      </c>
      <c r="R45" s="150">
        <v>47</v>
      </c>
      <c r="S45" s="151">
        <f t="shared" si="12"/>
        <v>9151</v>
      </c>
    </row>
    <row r="46" spans="3:19" ht="10.5" customHeight="1">
      <c r="C46" s="290" t="s">
        <v>318</v>
      </c>
      <c r="D46" s="290"/>
      <c r="E46" s="290"/>
      <c r="F46" s="290"/>
      <c r="G46" s="290"/>
      <c r="H46" s="290"/>
      <c r="I46" s="290"/>
      <c r="J46" s="33"/>
      <c r="K46" s="192">
        <v>21873</v>
      </c>
      <c r="L46" s="150">
        <v>12612</v>
      </c>
      <c r="M46" s="152">
        <f t="shared" si="10"/>
        <v>5023</v>
      </c>
      <c r="N46" s="150">
        <v>5022</v>
      </c>
      <c r="O46" s="150">
        <v>1</v>
      </c>
      <c r="P46" s="152">
        <f t="shared" si="11"/>
        <v>14284</v>
      </c>
      <c r="Q46" s="150">
        <v>14270</v>
      </c>
      <c r="R46" s="150">
        <v>14</v>
      </c>
      <c r="S46" s="151">
        <f t="shared" si="12"/>
        <v>7589</v>
      </c>
    </row>
    <row r="47" spans="3:19" ht="10.5" customHeight="1">
      <c r="C47" s="290" t="s">
        <v>319</v>
      </c>
      <c r="D47" s="290"/>
      <c r="E47" s="290"/>
      <c r="F47" s="290"/>
      <c r="G47" s="290"/>
      <c r="H47" s="290"/>
      <c r="I47" s="290"/>
      <c r="J47" s="33"/>
      <c r="K47" s="192">
        <v>20884</v>
      </c>
      <c r="L47" s="150">
        <v>13750</v>
      </c>
      <c r="M47" s="152">
        <f t="shared" si="10"/>
        <v>5645</v>
      </c>
      <c r="N47" s="150">
        <v>5644</v>
      </c>
      <c r="O47" s="150">
        <v>1</v>
      </c>
      <c r="P47" s="152">
        <f t="shared" si="11"/>
        <v>12779</v>
      </c>
      <c r="Q47" s="150">
        <v>12768</v>
      </c>
      <c r="R47" s="150">
        <v>11</v>
      </c>
      <c r="S47" s="151">
        <f t="shared" si="12"/>
        <v>8105</v>
      </c>
    </row>
    <row r="48" spans="3:19" ht="10.5" customHeight="1">
      <c r="C48" s="290" t="s">
        <v>320</v>
      </c>
      <c r="D48" s="290"/>
      <c r="E48" s="290"/>
      <c r="F48" s="290"/>
      <c r="G48" s="290"/>
      <c r="H48" s="290"/>
      <c r="I48" s="290"/>
      <c r="J48" s="33"/>
      <c r="K48" s="192">
        <v>24084</v>
      </c>
      <c r="L48" s="150">
        <v>17096</v>
      </c>
      <c r="M48" s="152">
        <f t="shared" si="10"/>
        <v>6743</v>
      </c>
      <c r="N48" s="150">
        <v>6741</v>
      </c>
      <c r="O48" s="150">
        <v>2</v>
      </c>
      <c r="P48" s="152">
        <f t="shared" si="11"/>
        <v>13731</v>
      </c>
      <c r="Q48" s="150">
        <v>13724</v>
      </c>
      <c r="R48" s="150">
        <v>7</v>
      </c>
      <c r="S48" s="151">
        <f t="shared" si="12"/>
        <v>10353</v>
      </c>
    </row>
    <row r="49" spans="3:19" ht="10.5" customHeight="1">
      <c r="C49" s="290" t="s">
        <v>321</v>
      </c>
      <c r="D49" s="290"/>
      <c r="E49" s="290"/>
      <c r="F49" s="290"/>
      <c r="G49" s="290"/>
      <c r="H49" s="290"/>
      <c r="I49" s="290"/>
      <c r="J49" s="33"/>
      <c r="K49" s="192">
        <v>20346</v>
      </c>
      <c r="L49" s="150">
        <v>15314</v>
      </c>
      <c r="M49" s="152">
        <f t="shared" si="10"/>
        <v>5570</v>
      </c>
      <c r="N49" s="150">
        <v>5570</v>
      </c>
      <c r="O49" s="150">
        <v>0</v>
      </c>
      <c r="P49" s="152">
        <f t="shared" si="11"/>
        <v>10602</v>
      </c>
      <c r="Q49" s="150">
        <v>10599</v>
      </c>
      <c r="R49" s="150">
        <v>3</v>
      </c>
      <c r="S49" s="151">
        <f t="shared" si="12"/>
        <v>9744</v>
      </c>
    </row>
    <row r="50" spans="3:19" ht="7.5" customHeight="1">
      <c r="C50" s="44"/>
      <c r="D50" s="44"/>
      <c r="E50" s="44"/>
      <c r="F50" s="44"/>
      <c r="G50" s="44"/>
      <c r="H50" s="44"/>
      <c r="I50" s="44"/>
      <c r="J50" s="33"/>
      <c r="K50" s="192"/>
      <c r="L50" s="150"/>
      <c r="M50" s="150"/>
      <c r="N50" s="150"/>
      <c r="O50" s="150"/>
      <c r="P50" s="150"/>
      <c r="Q50" s="150"/>
      <c r="R50" s="150"/>
      <c r="S50" s="151"/>
    </row>
    <row r="51" spans="3:19" ht="10.5" customHeight="1">
      <c r="C51" s="290" t="s">
        <v>322</v>
      </c>
      <c r="D51" s="290"/>
      <c r="E51" s="290"/>
      <c r="F51" s="290"/>
      <c r="G51" s="290"/>
      <c r="H51" s="290"/>
      <c r="I51" s="290"/>
      <c r="J51" s="33"/>
      <c r="K51" s="192">
        <v>18558</v>
      </c>
      <c r="L51" s="151">
        <v>15224</v>
      </c>
      <c r="M51" s="152">
        <f aca="true" t="shared" si="13" ref="M51:M56">SUM(N51:O51)</f>
        <v>3358</v>
      </c>
      <c r="N51" s="152">
        <v>3357</v>
      </c>
      <c r="O51" s="152">
        <v>1</v>
      </c>
      <c r="P51" s="152">
        <f aca="true" t="shared" si="14" ref="P51:P56">SUM(Q51:R51)</f>
        <v>6692</v>
      </c>
      <c r="Q51" s="152">
        <v>6683</v>
      </c>
      <c r="R51" s="152">
        <v>9</v>
      </c>
      <c r="S51" s="151">
        <f aca="true" t="shared" si="15" ref="S51:S56">SUM(L51-M51)</f>
        <v>11866</v>
      </c>
    </row>
    <row r="52" spans="3:19" ht="10.5" customHeight="1">
      <c r="C52" s="290" t="s">
        <v>323</v>
      </c>
      <c r="D52" s="290"/>
      <c r="E52" s="290"/>
      <c r="F52" s="290"/>
      <c r="G52" s="290"/>
      <c r="H52" s="290"/>
      <c r="I52" s="290"/>
      <c r="J52" s="33"/>
      <c r="K52" s="192">
        <v>17373</v>
      </c>
      <c r="L52" s="151">
        <v>14928</v>
      </c>
      <c r="M52" s="152">
        <f t="shared" si="13"/>
        <v>1540</v>
      </c>
      <c r="N52" s="152">
        <v>1540</v>
      </c>
      <c r="O52" s="152">
        <v>0</v>
      </c>
      <c r="P52" s="152">
        <f t="shared" si="14"/>
        <v>3985</v>
      </c>
      <c r="Q52" s="152">
        <v>3983</v>
      </c>
      <c r="R52" s="152">
        <v>2</v>
      </c>
      <c r="S52" s="151">
        <f t="shared" si="15"/>
        <v>13388</v>
      </c>
    </row>
    <row r="53" spans="3:19" ht="10.5" customHeight="1">
      <c r="C53" s="290" t="s">
        <v>324</v>
      </c>
      <c r="D53" s="290"/>
      <c r="E53" s="290"/>
      <c r="F53" s="290"/>
      <c r="G53" s="290"/>
      <c r="H53" s="290"/>
      <c r="I53" s="290"/>
      <c r="J53" s="33"/>
      <c r="K53" s="192">
        <v>12904</v>
      </c>
      <c r="L53" s="151">
        <v>11695</v>
      </c>
      <c r="M53" s="152">
        <f t="shared" si="13"/>
        <v>500</v>
      </c>
      <c r="N53" s="152">
        <v>499</v>
      </c>
      <c r="O53" s="152">
        <v>1</v>
      </c>
      <c r="P53" s="152">
        <f t="shared" si="14"/>
        <v>1709</v>
      </c>
      <c r="Q53" s="152">
        <v>1708</v>
      </c>
      <c r="R53" s="152">
        <v>1</v>
      </c>
      <c r="S53" s="151">
        <f t="shared" si="15"/>
        <v>11195</v>
      </c>
    </row>
    <row r="54" spans="3:19" ht="10.5" customHeight="1">
      <c r="C54" s="290" t="s">
        <v>325</v>
      </c>
      <c r="D54" s="290"/>
      <c r="E54" s="290"/>
      <c r="F54" s="290"/>
      <c r="G54" s="290"/>
      <c r="H54" s="290"/>
      <c r="I54" s="290"/>
      <c r="J54" s="33"/>
      <c r="K54" s="192">
        <v>7719</v>
      </c>
      <c r="L54" s="151">
        <v>7172</v>
      </c>
      <c r="M54" s="152">
        <f t="shared" si="13"/>
        <v>123</v>
      </c>
      <c r="N54" s="152">
        <v>123</v>
      </c>
      <c r="O54" s="152">
        <v>0</v>
      </c>
      <c r="P54" s="152">
        <f t="shared" si="14"/>
        <v>670</v>
      </c>
      <c r="Q54" s="152">
        <v>670</v>
      </c>
      <c r="R54" s="152">
        <v>0</v>
      </c>
      <c r="S54" s="151">
        <f t="shared" si="15"/>
        <v>7049</v>
      </c>
    </row>
    <row r="55" spans="3:19" ht="10.5" customHeight="1">
      <c r="C55" s="290" t="s">
        <v>326</v>
      </c>
      <c r="D55" s="290"/>
      <c r="E55" s="290"/>
      <c r="F55" s="290"/>
      <c r="G55" s="290"/>
      <c r="H55" s="290"/>
      <c r="I55" s="290"/>
      <c r="J55" s="33"/>
      <c r="K55" s="192">
        <v>4124</v>
      </c>
      <c r="L55" s="151">
        <v>3995</v>
      </c>
      <c r="M55" s="152">
        <f t="shared" si="13"/>
        <v>31</v>
      </c>
      <c r="N55" s="152">
        <v>31</v>
      </c>
      <c r="O55" s="152">
        <v>0</v>
      </c>
      <c r="P55" s="152">
        <f t="shared" si="14"/>
        <v>160</v>
      </c>
      <c r="Q55" s="152">
        <v>160</v>
      </c>
      <c r="R55" s="152">
        <v>0</v>
      </c>
      <c r="S55" s="151">
        <f t="shared" si="15"/>
        <v>3964</v>
      </c>
    </row>
    <row r="56" spans="2:19" ht="10.5" customHeight="1">
      <c r="B56" s="33"/>
      <c r="C56" s="290" t="s">
        <v>327</v>
      </c>
      <c r="D56" s="290"/>
      <c r="E56" s="290"/>
      <c r="F56" s="290"/>
      <c r="G56" s="290"/>
      <c r="H56" s="290"/>
      <c r="I56" s="290"/>
      <c r="J56" s="33"/>
      <c r="K56" s="192">
        <v>2769</v>
      </c>
      <c r="L56" s="151">
        <v>2718</v>
      </c>
      <c r="M56" s="152">
        <f t="shared" si="13"/>
        <v>12</v>
      </c>
      <c r="N56" s="152">
        <v>12</v>
      </c>
      <c r="O56" s="152">
        <v>0</v>
      </c>
      <c r="P56" s="152">
        <f t="shared" si="14"/>
        <v>63</v>
      </c>
      <c r="Q56" s="152">
        <v>63</v>
      </c>
      <c r="R56" s="152">
        <v>0</v>
      </c>
      <c r="S56" s="151">
        <f t="shared" si="15"/>
        <v>2706</v>
      </c>
    </row>
    <row r="57" spans="2:19" ht="7.5" customHeight="1">
      <c r="B57" s="33"/>
      <c r="C57" s="44"/>
      <c r="D57" s="44"/>
      <c r="E57" s="44"/>
      <c r="F57" s="44"/>
      <c r="G57" s="44"/>
      <c r="H57" s="44"/>
      <c r="I57" s="44"/>
      <c r="J57" s="33"/>
      <c r="K57" s="192"/>
      <c r="L57" s="151"/>
      <c r="M57" s="152"/>
      <c r="N57" s="152"/>
      <c r="O57" s="152"/>
      <c r="P57" s="152"/>
      <c r="Q57" s="152"/>
      <c r="R57" s="152"/>
      <c r="S57" s="151"/>
    </row>
    <row r="58" spans="2:19" ht="7.5" customHeight="1">
      <c r="B58" s="33"/>
      <c r="C58" s="44"/>
      <c r="D58" s="44"/>
      <c r="E58" s="44"/>
      <c r="F58" s="44"/>
      <c r="G58" s="44"/>
      <c r="H58" s="44"/>
      <c r="I58" s="44"/>
      <c r="J58" s="33"/>
      <c r="K58" s="193"/>
      <c r="L58" s="153"/>
      <c r="M58" s="153"/>
      <c r="N58" s="153"/>
      <c r="O58" s="153"/>
      <c r="P58" s="153"/>
      <c r="Q58" s="153"/>
      <c r="R58" s="153"/>
      <c r="S58" s="153"/>
    </row>
    <row r="59" spans="2:19" s="34" customFormat="1" ht="10.5" customHeight="1">
      <c r="B59" s="35"/>
      <c r="C59" s="374" t="s">
        <v>329</v>
      </c>
      <c r="D59" s="374"/>
      <c r="E59" s="374"/>
      <c r="F59" s="374"/>
      <c r="G59" s="374"/>
      <c r="H59" s="374"/>
      <c r="I59" s="374"/>
      <c r="J59" s="35"/>
      <c r="K59" s="191">
        <f aca="true" t="shared" si="16" ref="K59:S59">SUM(K61:K77)</f>
        <v>329443</v>
      </c>
      <c r="L59" s="148">
        <f t="shared" si="16"/>
        <v>270705</v>
      </c>
      <c r="M59" s="154">
        <f t="shared" si="16"/>
        <v>28296</v>
      </c>
      <c r="N59" s="154">
        <f t="shared" si="16"/>
        <v>21904</v>
      </c>
      <c r="O59" s="154">
        <f t="shared" si="16"/>
        <v>6392</v>
      </c>
      <c r="P59" s="154">
        <f t="shared" si="16"/>
        <v>87034</v>
      </c>
      <c r="Q59" s="154">
        <f t="shared" si="16"/>
        <v>70227</v>
      </c>
      <c r="R59" s="154">
        <f t="shared" si="16"/>
        <v>16807</v>
      </c>
      <c r="S59" s="154">
        <f t="shared" si="16"/>
        <v>242409</v>
      </c>
    </row>
    <row r="60" spans="3:19" ht="7.5" customHeight="1">
      <c r="C60" s="44"/>
      <c r="D60" s="44"/>
      <c r="E60" s="44"/>
      <c r="F60" s="44"/>
      <c r="G60" s="44"/>
      <c r="H60" s="44"/>
      <c r="I60" s="44"/>
      <c r="J60" s="33"/>
      <c r="K60" s="192"/>
      <c r="L60" s="150"/>
      <c r="M60" s="150"/>
      <c r="N60" s="150"/>
      <c r="O60" s="150"/>
      <c r="P60" s="150"/>
      <c r="Q60" s="150"/>
      <c r="R60" s="150"/>
      <c r="S60" s="150"/>
    </row>
    <row r="61" spans="3:19" ht="10.5" customHeight="1">
      <c r="C61" s="290" t="s">
        <v>312</v>
      </c>
      <c r="D61" s="290"/>
      <c r="E61" s="290"/>
      <c r="F61" s="290"/>
      <c r="G61" s="290"/>
      <c r="H61" s="290"/>
      <c r="I61" s="290"/>
      <c r="J61" s="33"/>
      <c r="K61" s="192">
        <v>41786</v>
      </c>
      <c r="L61" s="151">
        <v>40485</v>
      </c>
      <c r="M61" s="152">
        <f aca="true" t="shared" si="17" ref="M61:M70">SUM(N61:O61)</f>
        <v>1054</v>
      </c>
      <c r="N61" s="152">
        <v>0</v>
      </c>
      <c r="O61" s="152">
        <v>1054</v>
      </c>
      <c r="P61" s="152">
        <f aca="true" t="shared" si="18" ref="P61:P70">SUM(Q61:R61)</f>
        <v>2355</v>
      </c>
      <c r="Q61" s="152">
        <v>0</v>
      </c>
      <c r="R61" s="152">
        <v>2355</v>
      </c>
      <c r="S61" s="151">
        <f aca="true" t="shared" si="19" ref="S61:S70">SUM(L61-M61)</f>
        <v>39431</v>
      </c>
    </row>
    <row r="62" spans="3:19" ht="10.5" customHeight="1">
      <c r="C62" s="290" t="s">
        <v>313</v>
      </c>
      <c r="D62" s="290"/>
      <c r="E62" s="290"/>
      <c r="F62" s="290"/>
      <c r="G62" s="290"/>
      <c r="H62" s="290"/>
      <c r="I62" s="290"/>
      <c r="J62" s="33"/>
      <c r="K62" s="192">
        <v>16746</v>
      </c>
      <c r="L62" s="151">
        <v>10040</v>
      </c>
      <c r="M62" s="152">
        <f t="shared" si="17"/>
        <v>3528</v>
      </c>
      <c r="N62" s="152">
        <v>430</v>
      </c>
      <c r="O62" s="152">
        <v>3098</v>
      </c>
      <c r="P62" s="152">
        <f t="shared" si="18"/>
        <v>10234</v>
      </c>
      <c r="Q62" s="152">
        <v>1132</v>
      </c>
      <c r="R62" s="152">
        <v>9102</v>
      </c>
      <c r="S62" s="151">
        <f t="shared" si="19"/>
        <v>6512</v>
      </c>
    </row>
    <row r="63" spans="3:19" ht="10.5" customHeight="1">
      <c r="C63" s="290" t="s">
        <v>314</v>
      </c>
      <c r="D63" s="290"/>
      <c r="E63" s="290"/>
      <c r="F63" s="290"/>
      <c r="G63" s="290"/>
      <c r="H63" s="290"/>
      <c r="I63" s="290"/>
      <c r="J63" s="33"/>
      <c r="K63" s="192">
        <v>24839</v>
      </c>
      <c r="L63" s="151">
        <v>15117</v>
      </c>
      <c r="M63" s="152">
        <f t="shared" si="17"/>
        <v>5408</v>
      </c>
      <c r="N63" s="152">
        <v>3289</v>
      </c>
      <c r="O63" s="152">
        <v>2119</v>
      </c>
      <c r="P63" s="152">
        <f t="shared" si="18"/>
        <v>15130</v>
      </c>
      <c r="Q63" s="152">
        <v>10458</v>
      </c>
      <c r="R63" s="152">
        <v>4672</v>
      </c>
      <c r="S63" s="151">
        <f t="shared" si="19"/>
        <v>9709</v>
      </c>
    </row>
    <row r="64" spans="3:19" ht="10.5" customHeight="1">
      <c r="C64" s="290" t="s">
        <v>315</v>
      </c>
      <c r="D64" s="290"/>
      <c r="E64" s="290"/>
      <c r="F64" s="290"/>
      <c r="G64" s="290"/>
      <c r="H64" s="290"/>
      <c r="I64" s="290"/>
      <c r="J64" s="33"/>
      <c r="K64" s="192">
        <v>29634</v>
      </c>
      <c r="L64" s="151">
        <v>18037</v>
      </c>
      <c r="M64" s="152">
        <f t="shared" si="17"/>
        <v>3855</v>
      </c>
      <c r="N64" s="152">
        <v>3778</v>
      </c>
      <c r="O64" s="152">
        <v>77</v>
      </c>
      <c r="P64" s="152">
        <f t="shared" si="18"/>
        <v>15452</v>
      </c>
      <c r="Q64" s="152">
        <v>15028</v>
      </c>
      <c r="R64" s="152">
        <v>424</v>
      </c>
      <c r="S64" s="151">
        <f t="shared" si="19"/>
        <v>14182</v>
      </c>
    </row>
    <row r="65" spans="3:19" ht="10.5" customHeight="1">
      <c r="C65" s="290" t="s">
        <v>316</v>
      </c>
      <c r="D65" s="290"/>
      <c r="E65" s="290"/>
      <c r="F65" s="290"/>
      <c r="G65" s="290"/>
      <c r="H65" s="290"/>
      <c r="I65" s="290"/>
      <c r="J65" s="33"/>
      <c r="K65" s="192">
        <v>28429</v>
      </c>
      <c r="L65" s="151">
        <v>20391</v>
      </c>
      <c r="M65" s="152">
        <f t="shared" si="17"/>
        <v>2413</v>
      </c>
      <c r="N65" s="152">
        <v>2389</v>
      </c>
      <c r="O65" s="152">
        <v>24</v>
      </c>
      <c r="P65" s="152">
        <f t="shared" si="18"/>
        <v>10451</v>
      </c>
      <c r="Q65" s="152">
        <v>10320</v>
      </c>
      <c r="R65" s="152">
        <v>131</v>
      </c>
      <c r="S65" s="151">
        <f t="shared" si="19"/>
        <v>17978</v>
      </c>
    </row>
    <row r="66" spans="3:19" ht="10.5" customHeight="1">
      <c r="C66" s="290" t="s">
        <v>317</v>
      </c>
      <c r="D66" s="290"/>
      <c r="E66" s="290"/>
      <c r="F66" s="290"/>
      <c r="G66" s="290"/>
      <c r="H66" s="290"/>
      <c r="I66" s="290"/>
      <c r="J66" s="33"/>
      <c r="K66" s="192">
        <v>24491</v>
      </c>
      <c r="L66" s="150">
        <v>19310</v>
      </c>
      <c r="M66" s="152">
        <f t="shared" si="17"/>
        <v>1999</v>
      </c>
      <c r="N66" s="150">
        <v>1990</v>
      </c>
      <c r="O66" s="150">
        <v>9</v>
      </c>
      <c r="P66" s="152">
        <f t="shared" si="18"/>
        <v>7180</v>
      </c>
      <c r="Q66" s="150">
        <v>7123</v>
      </c>
      <c r="R66" s="150">
        <v>57</v>
      </c>
      <c r="S66" s="151">
        <f t="shared" si="19"/>
        <v>17311</v>
      </c>
    </row>
    <row r="67" spans="3:19" ht="10.5" customHeight="1">
      <c r="C67" s="290" t="s">
        <v>318</v>
      </c>
      <c r="D67" s="290"/>
      <c r="E67" s="290"/>
      <c r="F67" s="290"/>
      <c r="G67" s="290"/>
      <c r="H67" s="290"/>
      <c r="I67" s="290"/>
      <c r="J67" s="33"/>
      <c r="K67" s="192">
        <v>20581</v>
      </c>
      <c r="L67" s="150">
        <v>16625</v>
      </c>
      <c r="M67" s="152">
        <f t="shared" si="17"/>
        <v>1788</v>
      </c>
      <c r="N67" s="150">
        <v>1785</v>
      </c>
      <c r="O67" s="150">
        <v>3</v>
      </c>
      <c r="P67" s="152">
        <f t="shared" si="18"/>
        <v>5744</v>
      </c>
      <c r="Q67" s="150">
        <v>5719</v>
      </c>
      <c r="R67" s="150">
        <v>25</v>
      </c>
      <c r="S67" s="151">
        <f t="shared" si="19"/>
        <v>14837</v>
      </c>
    </row>
    <row r="68" spans="3:19" ht="10.5" customHeight="1">
      <c r="C68" s="290" t="s">
        <v>319</v>
      </c>
      <c r="D68" s="290"/>
      <c r="E68" s="290"/>
      <c r="F68" s="290"/>
      <c r="G68" s="290"/>
      <c r="H68" s="290"/>
      <c r="I68" s="290"/>
      <c r="J68" s="33"/>
      <c r="K68" s="192">
        <v>19899</v>
      </c>
      <c r="L68" s="150">
        <v>16575</v>
      </c>
      <c r="M68" s="152">
        <f t="shared" si="17"/>
        <v>2161</v>
      </c>
      <c r="N68" s="150">
        <v>2155</v>
      </c>
      <c r="O68" s="150">
        <v>6</v>
      </c>
      <c r="P68" s="152">
        <f t="shared" si="18"/>
        <v>5485</v>
      </c>
      <c r="Q68" s="150">
        <v>5474</v>
      </c>
      <c r="R68" s="150">
        <v>11</v>
      </c>
      <c r="S68" s="151">
        <f t="shared" si="19"/>
        <v>14414</v>
      </c>
    </row>
    <row r="69" spans="3:19" ht="10.5" customHeight="1">
      <c r="C69" s="290" t="s">
        <v>320</v>
      </c>
      <c r="D69" s="290"/>
      <c r="E69" s="290"/>
      <c r="F69" s="290"/>
      <c r="G69" s="290"/>
      <c r="H69" s="290"/>
      <c r="I69" s="290"/>
      <c r="J69" s="33"/>
      <c r="K69" s="192">
        <v>23848</v>
      </c>
      <c r="L69" s="150">
        <v>20359</v>
      </c>
      <c r="M69" s="152">
        <f t="shared" si="17"/>
        <v>2564</v>
      </c>
      <c r="N69" s="150">
        <v>2564</v>
      </c>
      <c r="O69" s="150">
        <v>0</v>
      </c>
      <c r="P69" s="152">
        <f t="shared" si="18"/>
        <v>6053</v>
      </c>
      <c r="Q69" s="150">
        <v>6035</v>
      </c>
      <c r="R69" s="150">
        <v>18</v>
      </c>
      <c r="S69" s="151">
        <f t="shared" si="19"/>
        <v>17795</v>
      </c>
    </row>
    <row r="70" spans="3:19" ht="10.5" customHeight="1">
      <c r="C70" s="290" t="s">
        <v>321</v>
      </c>
      <c r="D70" s="290"/>
      <c r="E70" s="290"/>
      <c r="F70" s="290"/>
      <c r="G70" s="290"/>
      <c r="H70" s="290"/>
      <c r="I70" s="290"/>
      <c r="J70" s="33"/>
      <c r="K70" s="192">
        <v>22181</v>
      </c>
      <c r="L70" s="150">
        <v>19547</v>
      </c>
      <c r="M70" s="152">
        <f t="shared" si="17"/>
        <v>1921</v>
      </c>
      <c r="N70" s="150">
        <v>1920</v>
      </c>
      <c r="O70" s="150">
        <v>1</v>
      </c>
      <c r="P70" s="152">
        <f t="shared" si="18"/>
        <v>4555</v>
      </c>
      <c r="Q70" s="150">
        <v>4547</v>
      </c>
      <c r="R70" s="150">
        <v>8</v>
      </c>
      <c r="S70" s="151">
        <f t="shared" si="19"/>
        <v>17626</v>
      </c>
    </row>
    <row r="71" spans="3:19" ht="7.5" customHeight="1">
      <c r="C71" s="44"/>
      <c r="D71" s="44"/>
      <c r="E71" s="44"/>
      <c r="F71" s="44"/>
      <c r="G71" s="44"/>
      <c r="H71" s="44"/>
      <c r="I71" s="44"/>
      <c r="J71" s="33"/>
      <c r="K71" s="192"/>
      <c r="L71" s="150"/>
      <c r="M71" s="150"/>
      <c r="N71" s="150"/>
      <c r="O71" s="150"/>
      <c r="P71" s="150"/>
      <c r="Q71" s="150"/>
      <c r="R71" s="150"/>
      <c r="S71" s="151"/>
    </row>
    <row r="72" spans="3:19" ht="10.5" customHeight="1">
      <c r="C72" s="290" t="s">
        <v>322</v>
      </c>
      <c r="D72" s="290"/>
      <c r="E72" s="290"/>
      <c r="F72" s="290"/>
      <c r="G72" s="290"/>
      <c r="H72" s="290"/>
      <c r="I72" s="290"/>
      <c r="J72" s="33"/>
      <c r="K72" s="192">
        <v>20859</v>
      </c>
      <c r="L72" s="151">
        <v>19344</v>
      </c>
      <c r="M72" s="152">
        <f aca="true" t="shared" si="20" ref="M72:M77">SUM(N72:O72)</f>
        <v>1022</v>
      </c>
      <c r="N72" s="152">
        <v>1022</v>
      </c>
      <c r="O72" s="152">
        <v>0</v>
      </c>
      <c r="P72" s="152">
        <f aca="true" t="shared" si="21" ref="P72:P77">SUM(Q72:R72)</f>
        <v>2537</v>
      </c>
      <c r="Q72" s="152">
        <v>2534</v>
      </c>
      <c r="R72" s="152">
        <v>3</v>
      </c>
      <c r="S72" s="151">
        <f aca="true" t="shared" si="22" ref="S72:S77">SUM(L72-M72)</f>
        <v>18322</v>
      </c>
    </row>
    <row r="73" spans="3:19" ht="10.5" customHeight="1">
      <c r="C73" s="290" t="s">
        <v>323</v>
      </c>
      <c r="D73" s="290"/>
      <c r="E73" s="290"/>
      <c r="F73" s="290"/>
      <c r="G73" s="290"/>
      <c r="H73" s="290"/>
      <c r="I73" s="290"/>
      <c r="J73" s="33"/>
      <c r="K73" s="192">
        <v>19076</v>
      </c>
      <c r="L73" s="151">
        <v>18244</v>
      </c>
      <c r="M73" s="152">
        <f t="shared" si="20"/>
        <v>370</v>
      </c>
      <c r="N73" s="152">
        <v>369</v>
      </c>
      <c r="O73" s="152">
        <v>1</v>
      </c>
      <c r="P73" s="152">
        <f t="shared" si="21"/>
        <v>1202</v>
      </c>
      <c r="Q73" s="152">
        <v>1202</v>
      </c>
      <c r="R73" s="152">
        <v>0</v>
      </c>
      <c r="S73" s="151">
        <f t="shared" si="22"/>
        <v>17874</v>
      </c>
    </row>
    <row r="74" spans="3:19" ht="10.5" customHeight="1">
      <c r="C74" s="290" t="s">
        <v>324</v>
      </c>
      <c r="D74" s="290"/>
      <c r="E74" s="290"/>
      <c r="F74" s="290"/>
      <c r="G74" s="290"/>
      <c r="H74" s="290"/>
      <c r="I74" s="290"/>
      <c r="J74" s="33"/>
      <c r="K74" s="192">
        <v>14865</v>
      </c>
      <c r="L74" s="151">
        <v>14565</v>
      </c>
      <c r="M74" s="152">
        <f t="shared" si="20"/>
        <v>138</v>
      </c>
      <c r="N74" s="152">
        <v>138</v>
      </c>
      <c r="O74" s="152">
        <v>0</v>
      </c>
      <c r="P74" s="152">
        <f t="shared" si="21"/>
        <v>438</v>
      </c>
      <c r="Q74" s="152">
        <v>438</v>
      </c>
      <c r="R74" s="152">
        <v>0</v>
      </c>
      <c r="S74" s="151">
        <f t="shared" si="22"/>
        <v>14427</v>
      </c>
    </row>
    <row r="75" spans="3:19" ht="10.5" customHeight="1">
      <c r="C75" s="290" t="s">
        <v>325</v>
      </c>
      <c r="D75" s="290"/>
      <c r="E75" s="290"/>
      <c r="F75" s="290"/>
      <c r="G75" s="290"/>
      <c r="H75" s="290"/>
      <c r="I75" s="290"/>
      <c r="J75" s="33"/>
      <c r="K75" s="192">
        <v>10186</v>
      </c>
      <c r="L75" s="151">
        <v>10078</v>
      </c>
      <c r="M75" s="152">
        <f t="shared" si="20"/>
        <v>51</v>
      </c>
      <c r="N75" s="152">
        <v>51</v>
      </c>
      <c r="O75" s="152">
        <v>0</v>
      </c>
      <c r="P75" s="152">
        <f t="shared" si="21"/>
        <v>159</v>
      </c>
      <c r="Q75" s="152">
        <v>159</v>
      </c>
      <c r="R75" s="152">
        <v>0</v>
      </c>
      <c r="S75" s="151">
        <f t="shared" si="22"/>
        <v>10027</v>
      </c>
    </row>
    <row r="76" spans="3:19" ht="10.5" customHeight="1">
      <c r="C76" s="290" t="s">
        <v>326</v>
      </c>
      <c r="D76" s="290"/>
      <c r="E76" s="290"/>
      <c r="F76" s="290"/>
      <c r="G76" s="290"/>
      <c r="H76" s="290"/>
      <c r="I76" s="290"/>
      <c r="J76" s="33"/>
      <c r="K76" s="192">
        <v>6330</v>
      </c>
      <c r="L76" s="151">
        <v>6310</v>
      </c>
      <c r="M76" s="152">
        <f t="shared" si="20"/>
        <v>17</v>
      </c>
      <c r="N76" s="152">
        <v>17</v>
      </c>
      <c r="O76" s="152">
        <v>0</v>
      </c>
      <c r="P76" s="152">
        <f t="shared" si="21"/>
        <v>37</v>
      </c>
      <c r="Q76" s="152">
        <v>36</v>
      </c>
      <c r="R76" s="152">
        <v>1</v>
      </c>
      <c r="S76" s="151">
        <f t="shared" si="22"/>
        <v>6293</v>
      </c>
    </row>
    <row r="77" spans="2:19" ht="10.5" customHeight="1">
      <c r="B77" s="33"/>
      <c r="C77" s="290" t="s">
        <v>327</v>
      </c>
      <c r="D77" s="290"/>
      <c r="E77" s="290"/>
      <c r="F77" s="290"/>
      <c r="G77" s="290"/>
      <c r="H77" s="290"/>
      <c r="I77" s="290"/>
      <c r="J77" s="33"/>
      <c r="K77" s="192">
        <v>5693</v>
      </c>
      <c r="L77" s="151">
        <v>5678</v>
      </c>
      <c r="M77" s="152">
        <f t="shared" si="20"/>
        <v>7</v>
      </c>
      <c r="N77" s="155">
        <v>7</v>
      </c>
      <c r="O77" s="155">
        <v>0</v>
      </c>
      <c r="P77" s="152">
        <f t="shared" si="21"/>
        <v>22</v>
      </c>
      <c r="Q77" s="155">
        <v>22</v>
      </c>
      <c r="R77" s="155">
        <v>0</v>
      </c>
      <c r="S77" s="151">
        <f t="shared" si="22"/>
        <v>5671</v>
      </c>
    </row>
    <row r="78" spans="2:19" ht="10.5" customHeight="1">
      <c r="B78" s="36"/>
      <c r="C78" s="46"/>
      <c r="D78" s="46"/>
      <c r="E78" s="46"/>
      <c r="F78" s="46"/>
      <c r="G78" s="46"/>
      <c r="H78" s="46"/>
      <c r="I78" s="46"/>
      <c r="J78" s="36"/>
      <c r="K78" s="181"/>
      <c r="L78" s="36"/>
      <c r="M78" s="36"/>
      <c r="N78" s="36"/>
      <c r="O78" s="36"/>
      <c r="P78" s="36"/>
      <c r="Q78" s="36"/>
      <c r="R78" s="36"/>
      <c r="S78" s="36"/>
    </row>
    <row r="79" spans="3:19" ht="10.5" customHeight="1">
      <c r="C79" s="425" t="s">
        <v>330</v>
      </c>
      <c r="D79" s="425"/>
      <c r="E79" s="29" t="s">
        <v>331</v>
      </c>
      <c r="F79" s="424" t="s">
        <v>332</v>
      </c>
      <c r="G79" s="424"/>
      <c r="H79" s="57" t="s">
        <v>333</v>
      </c>
      <c r="J79" s="2"/>
      <c r="L79" s="38"/>
      <c r="M79" s="38"/>
      <c r="N79" s="38"/>
      <c r="O79" s="38"/>
      <c r="P79" s="38"/>
      <c r="Q79" s="38"/>
      <c r="R79" s="38"/>
      <c r="S79" s="38"/>
    </row>
    <row r="80" spans="4:19" ht="10.5" customHeight="1">
      <c r="D80" s="32"/>
      <c r="F80" s="424" t="s">
        <v>334</v>
      </c>
      <c r="G80" s="424"/>
      <c r="H80" s="40" t="s">
        <v>335</v>
      </c>
      <c r="J80" s="2"/>
      <c r="L80" s="40"/>
      <c r="M80" s="40"/>
      <c r="N80" s="40"/>
      <c r="O80" s="40"/>
      <c r="P80" s="40"/>
      <c r="Q80" s="40"/>
      <c r="R80" s="40"/>
      <c r="S80" s="40"/>
    </row>
    <row r="81" spans="2:19" ht="10.5" customHeight="1">
      <c r="B81" s="290" t="s">
        <v>336</v>
      </c>
      <c r="C81" s="290"/>
      <c r="D81" s="290"/>
      <c r="E81" s="29" t="s">
        <v>337</v>
      </c>
      <c r="F81" s="40" t="s">
        <v>338</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F80:G80"/>
    <mergeCell ref="B81:D81"/>
    <mergeCell ref="C79:D79"/>
    <mergeCell ref="F79:G79"/>
    <mergeCell ref="C61:I61"/>
    <mergeCell ref="C59:I59"/>
    <mergeCell ref="C65:I65"/>
    <mergeCell ref="C64:I64"/>
    <mergeCell ref="C63:I63"/>
    <mergeCell ref="C62:I62"/>
    <mergeCell ref="C56:I56"/>
    <mergeCell ref="C55:I55"/>
    <mergeCell ref="C54:I54"/>
    <mergeCell ref="C53:I53"/>
    <mergeCell ref="C77:I77"/>
    <mergeCell ref="C74:I74"/>
    <mergeCell ref="C73:I73"/>
    <mergeCell ref="C72:I72"/>
    <mergeCell ref="C76:I76"/>
    <mergeCell ref="C75:I75"/>
    <mergeCell ref="C52:I52"/>
    <mergeCell ref="C51:I51"/>
    <mergeCell ref="C44:I44"/>
    <mergeCell ref="C43:I43"/>
    <mergeCell ref="C45:I45"/>
    <mergeCell ref="C46:I46"/>
    <mergeCell ref="C47:I47"/>
    <mergeCell ref="C48:I48"/>
    <mergeCell ref="C49:I49"/>
    <mergeCell ref="C35:I35"/>
    <mergeCell ref="C34:I34"/>
    <mergeCell ref="C33:I33"/>
    <mergeCell ref="C32:I32"/>
    <mergeCell ref="C42:I42"/>
    <mergeCell ref="C41:I41"/>
    <mergeCell ref="C40:I40"/>
    <mergeCell ref="C38:I38"/>
    <mergeCell ref="C25:I25"/>
    <mergeCell ref="C24:I24"/>
    <mergeCell ref="C23:I23"/>
    <mergeCell ref="C31:I31"/>
    <mergeCell ref="C30:I30"/>
    <mergeCell ref="C28:I28"/>
    <mergeCell ref="C27:I27"/>
    <mergeCell ref="B8:D8"/>
    <mergeCell ref="E8:G8"/>
    <mergeCell ref="C22:I22"/>
    <mergeCell ref="C21:I21"/>
    <mergeCell ref="C20:I20"/>
    <mergeCell ref="C19:I19"/>
    <mergeCell ref="H8:J8"/>
    <mergeCell ref="E9:G9"/>
    <mergeCell ref="E10:G10"/>
    <mergeCell ref="E11:G11"/>
    <mergeCell ref="P5:R5"/>
    <mergeCell ref="M5:O5"/>
    <mergeCell ref="B3:S3"/>
    <mergeCell ref="L5:L6"/>
    <mergeCell ref="K5:K6"/>
    <mergeCell ref="S5:S6"/>
    <mergeCell ref="B5:J6"/>
    <mergeCell ref="E12:G12"/>
    <mergeCell ref="E13:G13"/>
    <mergeCell ref="E14:G14"/>
    <mergeCell ref="E15:G15"/>
    <mergeCell ref="C70:I70"/>
    <mergeCell ref="C66:I66"/>
    <mergeCell ref="C67:I67"/>
    <mergeCell ref="C68:I68"/>
    <mergeCell ref="C69:I69"/>
    <mergeCell ref="C26:I26"/>
    <mergeCell ref="B17:D17"/>
    <mergeCell ref="E17:G17"/>
    <mergeCell ref="H17:J17"/>
    <mergeCell ref="E16:G16"/>
    <mergeCell ref="B15:D15"/>
    <mergeCell ref="H15:J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U90"/>
  <sheetViews>
    <sheetView zoomScalePageLayoutView="0" workbookViewId="0" topLeftCell="A34">
      <selection activeCell="F83" sqref="F83"/>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82"/>
      <c r="E1" s="82"/>
      <c r="F1" s="82"/>
      <c r="G1" s="82"/>
      <c r="H1" s="82"/>
      <c r="I1" s="82"/>
      <c r="J1" s="82"/>
      <c r="K1" s="82"/>
      <c r="L1" s="82"/>
      <c r="M1" s="82"/>
      <c r="N1" s="82"/>
      <c r="O1" s="82"/>
      <c r="U1" s="276" t="s">
        <v>552</v>
      </c>
    </row>
    <row r="2" ht="10.5" customHeight="1">
      <c r="E2" s="82"/>
    </row>
    <row r="3" spans="2:20" s="42" customFormat="1" ht="18" customHeight="1">
      <c r="B3" s="357" t="s">
        <v>562</v>
      </c>
      <c r="C3" s="357"/>
      <c r="D3" s="357"/>
      <c r="E3" s="357"/>
      <c r="F3" s="357"/>
      <c r="G3" s="357"/>
      <c r="H3" s="357"/>
      <c r="I3" s="357"/>
      <c r="J3" s="357"/>
      <c r="K3" s="357"/>
      <c r="L3" s="357"/>
      <c r="M3" s="357"/>
      <c r="N3" s="357"/>
      <c r="O3" s="357"/>
      <c r="P3" s="357"/>
      <c r="Q3" s="357"/>
      <c r="R3" s="357"/>
      <c r="S3" s="357"/>
      <c r="T3" s="357"/>
    </row>
    <row r="4" spans="2:21" ht="12.75" customHeight="1">
      <c r="B4" s="33"/>
      <c r="C4" s="33"/>
      <c r="D4" s="33"/>
      <c r="E4" s="33"/>
      <c r="F4" s="33"/>
      <c r="G4" s="33"/>
      <c r="H4" s="33"/>
      <c r="I4" s="33"/>
      <c r="J4" s="33"/>
      <c r="K4" s="33"/>
      <c r="L4" s="33"/>
      <c r="M4" s="33"/>
      <c r="N4" s="33"/>
      <c r="O4" s="33"/>
      <c r="P4" s="33"/>
      <c r="Q4" s="33"/>
      <c r="R4" s="33"/>
      <c r="T4" s="1" t="s">
        <v>270</v>
      </c>
      <c r="U4" s="1"/>
    </row>
    <row r="5" spans="2:21" ht="13.5" customHeight="1">
      <c r="B5" s="426" t="s">
        <v>465</v>
      </c>
      <c r="C5" s="426"/>
      <c r="D5" s="426"/>
      <c r="E5" s="426"/>
      <c r="F5" s="426"/>
      <c r="G5" s="426"/>
      <c r="H5" s="426"/>
      <c r="I5" s="426"/>
      <c r="J5" s="426"/>
      <c r="K5" s="426"/>
      <c r="L5" s="426"/>
      <c r="M5" s="426"/>
      <c r="N5" s="410"/>
      <c r="O5" s="410" t="s">
        <v>464</v>
      </c>
      <c r="P5" s="408"/>
      <c r="Q5" s="408"/>
      <c r="R5" s="408" t="s">
        <v>466</v>
      </c>
      <c r="S5" s="408"/>
      <c r="T5" s="411"/>
      <c r="U5" s="32"/>
    </row>
    <row r="6" spans="2:21" ht="13.5" customHeight="1">
      <c r="B6" s="427"/>
      <c r="C6" s="427"/>
      <c r="D6" s="427"/>
      <c r="E6" s="427"/>
      <c r="F6" s="427"/>
      <c r="G6" s="427"/>
      <c r="H6" s="427"/>
      <c r="I6" s="427"/>
      <c r="J6" s="427"/>
      <c r="K6" s="427"/>
      <c r="L6" s="427"/>
      <c r="M6" s="427"/>
      <c r="N6" s="412"/>
      <c r="O6" s="186" t="s">
        <v>483</v>
      </c>
      <c r="P6" s="187" t="s">
        <v>310</v>
      </c>
      <c r="Q6" s="187" t="s">
        <v>311</v>
      </c>
      <c r="R6" s="187" t="s">
        <v>483</v>
      </c>
      <c r="S6" s="187" t="s">
        <v>310</v>
      </c>
      <c r="T6" s="190" t="s">
        <v>311</v>
      </c>
      <c r="U6" s="32"/>
    </row>
    <row r="7" spans="2:14" ht="10.5" customHeight="1">
      <c r="B7" s="33"/>
      <c r="C7" s="33"/>
      <c r="D7" s="33"/>
      <c r="E7" s="33"/>
      <c r="F7" s="33"/>
      <c r="G7" s="33"/>
      <c r="H7" s="33"/>
      <c r="I7" s="33"/>
      <c r="J7" s="33"/>
      <c r="K7" s="33"/>
      <c r="L7" s="33"/>
      <c r="M7" s="33"/>
      <c r="N7" s="194"/>
    </row>
    <row r="8" spans="2:21" s="34" customFormat="1" ht="10.5" customHeight="1">
      <c r="B8" s="35"/>
      <c r="C8" s="374" t="s">
        <v>223</v>
      </c>
      <c r="D8" s="374"/>
      <c r="E8" s="374"/>
      <c r="F8" s="374"/>
      <c r="G8" s="374"/>
      <c r="H8" s="374"/>
      <c r="I8" s="374"/>
      <c r="J8" s="374"/>
      <c r="K8" s="374"/>
      <c r="L8" s="374"/>
      <c r="M8" s="374"/>
      <c r="N8" s="196"/>
      <c r="O8" s="148">
        <f aca="true" t="shared" si="0" ref="O8:T8">SUM(O10,O39,O53)</f>
        <v>83706</v>
      </c>
      <c r="P8" s="148">
        <f t="shared" si="0"/>
        <v>73099</v>
      </c>
      <c r="Q8" s="148">
        <f t="shared" si="0"/>
        <v>10607</v>
      </c>
      <c r="R8" s="148">
        <f t="shared" si="0"/>
        <v>228261</v>
      </c>
      <c r="S8" s="148">
        <f t="shared" si="0"/>
        <v>197822</v>
      </c>
      <c r="T8" s="148">
        <f t="shared" si="0"/>
        <v>30439</v>
      </c>
      <c r="U8" s="80"/>
    </row>
    <row r="9" spans="2:21" ht="7.5" customHeight="1">
      <c r="B9" s="33"/>
      <c r="C9" s="44"/>
      <c r="D9" s="44"/>
      <c r="E9" s="44"/>
      <c r="F9" s="44"/>
      <c r="G9" s="44"/>
      <c r="H9" s="44"/>
      <c r="I9" s="44"/>
      <c r="J9" s="44"/>
      <c r="K9" s="44"/>
      <c r="L9" s="44"/>
      <c r="M9" s="44"/>
      <c r="N9" s="194"/>
      <c r="O9" s="156"/>
      <c r="P9" s="152"/>
      <c r="Q9" s="152"/>
      <c r="R9" s="152"/>
      <c r="S9" s="152"/>
      <c r="T9" s="152"/>
      <c r="U9" s="75"/>
    </row>
    <row r="10" spans="2:21" s="34" customFormat="1" ht="10.5" customHeight="1">
      <c r="B10" s="35"/>
      <c r="C10" s="374" t="s">
        <v>134</v>
      </c>
      <c r="D10" s="374"/>
      <c r="E10" s="374"/>
      <c r="F10" s="374"/>
      <c r="G10" s="374"/>
      <c r="H10" s="374"/>
      <c r="I10" s="374"/>
      <c r="J10" s="374"/>
      <c r="K10" s="374"/>
      <c r="L10" s="374"/>
      <c r="M10" s="374"/>
      <c r="N10" s="196"/>
      <c r="O10" s="148">
        <f aca="true" t="shared" si="1" ref="O10:T10">SUM(O12:O37)</f>
        <v>26546</v>
      </c>
      <c r="P10" s="148">
        <f t="shared" si="1"/>
        <v>22704</v>
      </c>
      <c r="Q10" s="148">
        <f t="shared" si="1"/>
        <v>3842</v>
      </c>
      <c r="R10" s="148">
        <f t="shared" si="1"/>
        <v>185769</v>
      </c>
      <c r="S10" s="148">
        <f t="shared" si="1"/>
        <v>163731</v>
      </c>
      <c r="T10" s="148">
        <f t="shared" si="1"/>
        <v>22038</v>
      </c>
      <c r="U10" s="81"/>
    </row>
    <row r="11" spans="2:21" ht="7.5" customHeight="1">
      <c r="B11" s="33"/>
      <c r="C11" s="44"/>
      <c r="D11" s="44"/>
      <c r="E11" s="44"/>
      <c r="F11" s="44"/>
      <c r="G11" s="44"/>
      <c r="H11" s="44"/>
      <c r="I11" s="44"/>
      <c r="J11" s="44"/>
      <c r="K11" s="44"/>
      <c r="L11" s="44"/>
      <c r="M11" s="44"/>
      <c r="N11" s="194"/>
      <c r="O11" s="156"/>
      <c r="P11" s="155"/>
      <c r="Q11" s="155"/>
      <c r="R11" s="155"/>
      <c r="S11" s="155"/>
      <c r="T11" s="152"/>
      <c r="U11" s="75"/>
    </row>
    <row r="12" spans="2:21" ht="10.5" customHeight="1">
      <c r="B12" s="33"/>
      <c r="C12" s="33"/>
      <c r="D12" s="44"/>
      <c r="E12" s="290" t="s">
        <v>135</v>
      </c>
      <c r="F12" s="290"/>
      <c r="G12" s="290"/>
      <c r="H12" s="290"/>
      <c r="I12" s="290"/>
      <c r="J12" s="290"/>
      <c r="K12" s="290"/>
      <c r="L12" s="290"/>
      <c r="M12" s="290"/>
      <c r="N12" s="194"/>
      <c r="O12" s="155">
        <f>SUM(P12:Q12)</f>
        <v>67</v>
      </c>
      <c r="P12" s="155">
        <v>48</v>
      </c>
      <c r="Q12" s="155">
        <v>19</v>
      </c>
      <c r="R12" s="155">
        <f>SUM(S12:T12)</f>
        <v>24035</v>
      </c>
      <c r="S12" s="155">
        <v>21983</v>
      </c>
      <c r="T12" s="155">
        <v>2052</v>
      </c>
      <c r="U12" s="75"/>
    </row>
    <row r="13" spans="2:21" ht="10.5" customHeight="1">
      <c r="B13" s="33"/>
      <c r="C13" s="33"/>
      <c r="D13" s="44"/>
      <c r="E13" s="290" t="s">
        <v>136</v>
      </c>
      <c r="F13" s="290"/>
      <c r="G13" s="290"/>
      <c r="H13" s="290"/>
      <c r="I13" s="290"/>
      <c r="J13" s="290"/>
      <c r="K13" s="290"/>
      <c r="L13" s="290"/>
      <c r="M13" s="290"/>
      <c r="N13" s="194"/>
      <c r="O13" s="155">
        <f>SUM(P13:Q13)</f>
        <v>88</v>
      </c>
      <c r="P13" s="155">
        <v>75</v>
      </c>
      <c r="Q13" s="155">
        <v>13</v>
      </c>
      <c r="R13" s="155">
        <f>SUM(S13:T13)</f>
        <v>13705</v>
      </c>
      <c r="S13" s="155">
        <v>13619</v>
      </c>
      <c r="T13" s="155">
        <v>86</v>
      </c>
      <c r="U13" s="75"/>
    </row>
    <row r="14" spans="2:21" ht="10.5" customHeight="1">
      <c r="B14" s="33"/>
      <c r="C14" s="33"/>
      <c r="D14" s="44"/>
      <c r="E14" s="290" t="s">
        <v>137</v>
      </c>
      <c r="F14" s="290"/>
      <c r="G14" s="290"/>
      <c r="H14" s="290"/>
      <c r="I14" s="290"/>
      <c r="J14" s="290"/>
      <c r="K14" s="290"/>
      <c r="L14" s="290"/>
      <c r="M14" s="290"/>
      <c r="N14" s="194"/>
      <c r="O14" s="155">
        <f>SUM(P14:Q14)</f>
        <v>178</v>
      </c>
      <c r="P14" s="155">
        <v>137</v>
      </c>
      <c r="Q14" s="155">
        <v>41</v>
      </c>
      <c r="R14" s="155">
        <f>SUM(S14:T14)</f>
        <v>16064</v>
      </c>
      <c r="S14" s="155">
        <v>15473</v>
      </c>
      <c r="T14" s="155">
        <v>591</v>
      </c>
      <c r="U14" s="75"/>
    </row>
    <row r="15" spans="2:21" ht="10.5" customHeight="1">
      <c r="B15" s="33"/>
      <c r="C15" s="33"/>
      <c r="D15" s="44"/>
      <c r="E15" s="290" t="s">
        <v>138</v>
      </c>
      <c r="F15" s="290"/>
      <c r="G15" s="290"/>
      <c r="H15" s="290"/>
      <c r="I15" s="290"/>
      <c r="J15" s="290"/>
      <c r="K15" s="290"/>
      <c r="L15" s="290"/>
      <c r="M15" s="290"/>
      <c r="N15" s="194"/>
      <c r="O15" s="155">
        <f>SUM(P15:Q15)</f>
        <v>1245</v>
      </c>
      <c r="P15" s="155">
        <v>1042</v>
      </c>
      <c r="Q15" s="155">
        <v>203</v>
      </c>
      <c r="R15" s="155">
        <f>SUM(S15:T15)</f>
        <v>28381</v>
      </c>
      <c r="S15" s="155">
        <v>24505</v>
      </c>
      <c r="T15" s="155">
        <v>3876</v>
      </c>
      <c r="U15" s="75"/>
    </row>
    <row r="16" spans="2:21" ht="10.5" customHeight="1">
      <c r="B16" s="33"/>
      <c r="C16" s="33"/>
      <c r="D16" s="44"/>
      <c r="E16" s="290" t="s">
        <v>139</v>
      </c>
      <c r="F16" s="290"/>
      <c r="G16" s="290"/>
      <c r="H16" s="290"/>
      <c r="I16" s="290"/>
      <c r="J16" s="290"/>
      <c r="K16" s="290"/>
      <c r="L16" s="290"/>
      <c r="M16" s="290"/>
      <c r="N16" s="194"/>
      <c r="O16" s="155">
        <f>SUM(P16:Q16)</f>
        <v>559</v>
      </c>
      <c r="P16" s="155">
        <v>458</v>
      </c>
      <c r="Q16" s="155">
        <v>101</v>
      </c>
      <c r="R16" s="155">
        <f>SUM(S16:T16)</f>
        <v>10146</v>
      </c>
      <c r="S16" s="155">
        <v>7916</v>
      </c>
      <c r="T16" s="155">
        <v>2230</v>
      </c>
      <c r="U16" s="75"/>
    </row>
    <row r="17" spans="2:21" ht="7.5" customHeight="1">
      <c r="B17" s="33"/>
      <c r="C17" s="44"/>
      <c r="D17" s="44"/>
      <c r="E17" s="44"/>
      <c r="F17" s="44"/>
      <c r="G17" s="44"/>
      <c r="H17" s="44"/>
      <c r="I17" s="44"/>
      <c r="J17" s="44"/>
      <c r="K17" s="44"/>
      <c r="L17" s="44"/>
      <c r="M17" s="44"/>
      <c r="N17" s="194"/>
      <c r="O17" s="156"/>
      <c r="P17" s="152"/>
      <c r="Q17" s="152"/>
      <c r="R17" s="152"/>
      <c r="S17" s="152"/>
      <c r="T17" s="152"/>
      <c r="U17" s="75"/>
    </row>
    <row r="18" spans="2:21" ht="10.5" customHeight="1">
      <c r="B18" s="33"/>
      <c r="C18" s="33"/>
      <c r="D18" s="44"/>
      <c r="E18" s="290" t="s">
        <v>140</v>
      </c>
      <c r="F18" s="290"/>
      <c r="G18" s="290"/>
      <c r="H18" s="290"/>
      <c r="I18" s="290"/>
      <c r="J18" s="290"/>
      <c r="K18" s="290"/>
      <c r="L18" s="290"/>
      <c r="M18" s="290"/>
      <c r="N18" s="194"/>
      <c r="O18" s="155">
        <f>SUM(P18:Q18)</f>
        <v>177</v>
      </c>
      <c r="P18" s="155">
        <v>145</v>
      </c>
      <c r="Q18" s="155">
        <v>32</v>
      </c>
      <c r="R18" s="155">
        <f>SUM(S18:T18)</f>
        <v>3487</v>
      </c>
      <c r="S18" s="155">
        <v>3183</v>
      </c>
      <c r="T18" s="155">
        <v>304</v>
      </c>
      <c r="U18" s="75"/>
    </row>
    <row r="19" spans="2:21" ht="10.5" customHeight="1">
      <c r="B19" s="33"/>
      <c r="C19" s="33"/>
      <c r="D19" s="44"/>
      <c r="E19" s="290" t="s">
        <v>141</v>
      </c>
      <c r="F19" s="290"/>
      <c r="G19" s="290"/>
      <c r="H19" s="290"/>
      <c r="I19" s="290"/>
      <c r="J19" s="290"/>
      <c r="K19" s="290"/>
      <c r="L19" s="290"/>
      <c r="M19" s="290"/>
      <c r="N19" s="194"/>
      <c r="O19" s="155">
        <f>SUM(P19:Q19)</f>
        <v>214</v>
      </c>
      <c r="P19" s="155">
        <v>173</v>
      </c>
      <c r="Q19" s="155">
        <v>41</v>
      </c>
      <c r="R19" s="155">
        <f>SUM(S19:T19)</f>
        <v>1247</v>
      </c>
      <c r="S19" s="155">
        <v>1205</v>
      </c>
      <c r="T19" s="155">
        <v>42</v>
      </c>
      <c r="U19" s="75"/>
    </row>
    <row r="20" spans="2:21" ht="10.5" customHeight="1">
      <c r="B20" s="33"/>
      <c r="C20" s="33"/>
      <c r="D20" s="44"/>
      <c r="E20" s="290" t="s">
        <v>142</v>
      </c>
      <c r="F20" s="290"/>
      <c r="G20" s="290"/>
      <c r="H20" s="290"/>
      <c r="I20" s="290"/>
      <c r="J20" s="290"/>
      <c r="K20" s="290"/>
      <c r="L20" s="290"/>
      <c r="M20" s="290"/>
      <c r="N20" s="194"/>
      <c r="O20" s="155">
        <f>SUM(P20:Q20)</f>
        <v>452</v>
      </c>
      <c r="P20" s="155">
        <v>365</v>
      </c>
      <c r="Q20" s="155">
        <v>87</v>
      </c>
      <c r="R20" s="155">
        <f>SUM(S20:T20)</f>
        <v>3786</v>
      </c>
      <c r="S20" s="155">
        <v>3745</v>
      </c>
      <c r="T20" s="155">
        <v>41</v>
      </c>
      <c r="U20" s="75"/>
    </row>
    <row r="21" spans="2:21" ht="10.5" customHeight="1">
      <c r="B21" s="33"/>
      <c r="C21" s="33"/>
      <c r="D21" s="44"/>
      <c r="E21" s="290" t="s">
        <v>143</v>
      </c>
      <c r="F21" s="290"/>
      <c r="G21" s="290"/>
      <c r="H21" s="290"/>
      <c r="I21" s="290"/>
      <c r="J21" s="290"/>
      <c r="K21" s="290"/>
      <c r="L21" s="290"/>
      <c r="M21" s="290"/>
      <c r="N21" s="194"/>
      <c r="O21" s="155">
        <f>SUM(P21:Q21)</f>
        <v>347</v>
      </c>
      <c r="P21" s="155">
        <v>286</v>
      </c>
      <c r="Q21" s="155">
        <v>61</v>
      </c>
      <c r="R21" s="155">
        <f>SUM(S21:T21)</f>
        <v>4731</v>
      </c>
      <c r="S21" s="155">
        <v>4496</v>
      </c>
      <c r="T21" s="155">
        <v>235</v>
      </c>
      <c r="U21" s="75"/>
    </row>
    <row r="22" spans="2:21" ht="10.5" customHeight="1">
      <c r="B22" s="33"/>
      <c r="C22" s="33"/>
      <c r="D22" s="44"/>
      <c r="E22" s="290" t="s">
        <v>144</v>
      </c>
      <c r="F22" s="290"/>
      <c r="G22" s="290"/>
      <c r="H22" s="290"/>
      <c r="I22" s="290"/>
      <c r="J22" s="290"/>
      <c r="K22" s="290"/>
      <c r="L22" s="290"/>
      <c r="M22" s="290"/>
      <c r="N22" s="194"/>
      <c r="O22" s="155">
        <f>SUM(P22:Q22)</f>
        <v>383</v>
      </c>
      <c r="P22" s="155">
        <v>323</v>
      </c>
      <c r="Q22" s="155">
        <v>60</v>
      </c>
      <c r="R22" s="155">
        <f>SUM(S22:T22)</f>
        <v>2590</v>
      </c>
      <c r="S22" s="155">
        <v>2217</v>
      </c>
      <c r="T22" s="155">
        <v>373</v>
      </c>
      <c r="U22" s="75"/>
    </row>
    <row r="23" spans="2:21" ht="7.5" customHeight="1">
      <c r="B23" s="33"/>
      <c r="C23" s="44"/>
      <c r="D23" s="44"/>
      <c r="E23" s="44"/>
      <c r="F23" s="44"/>
      <c r="G23" s="44"/>
      <c r="H23" s="44"/>
      <c r="I23" s="44"/>
      <c r="J23" s="44"/>
      <c r="K23" s="44"/>
      <c r="L23" s="44"/>
      <c r="M23" s="44"/>
      <c r="N23" s="194"/>
      <c r="O23" s="156"/>
      <c r="P23" s="152"/>
      <c r="Q23" s="152"/>
      <c r="R23" s="152"/>
      <c r="S23" s="152"/>
      <c r="T23" s="152"/>
      <c r="U23" s="75"/>
    </row>
    <row r="24" spans="2:21" ht="10.5" customHeight="1">
      <c r="B24" s="33"/>
      <c r="C24" s="33"/>
      <c r="D24" s="44"/>
      <c r="E24" s="290" t="s">
        <v>145</v>
      </c>
      <c r="F24" s="290"/>
      <c r="G24" s="290"/>
      <c r="H24" s="290"/>
      <c r="I24" s="290"/>
      <c r="J24" s="290"/>
      <c r="K24" s="290"/>
      <c r="L24" s="290"/>
      <c r="M24" s="290"/>
      <c r="N24" s="194"/>
      <c r="O24" s="155">
        <f>SUM(P24:Q24)</f>
        <v>573</v>
      </c>
      <c r="P24" s="155">
        <v>462</v>
      </c>
      <c r="Q24" s="155">
        <v>111</v>
      </c>
      <c r="R24" s="155">
        <f>SUM(S24:T24)</f>
        <v>2262</v>
      </c>
      <c r="S24" s="155">
        <v>2183</v>
      </c>
      <c r="T24" s="155">
        <v>79</v>
      </c>
      <c r="U24" s="75"/>
    </row>
    <row r="25" spans="2:21" ht="10.5" customHeight="1">
      <c r="B25" s="33"/>
      <c r="C25" s="33"/>
      <c r="D25" s="44"/>
      <c r="E25" s="290" t="s">
        <v>146</v>
      </c>
      <c r="F25" s="290"/>
      <c r="G25" s="290"/>
      <c r="H25" s="290"/>
      <c r="I25" s="290"/>
      <c r="J25" s="290"/>
      <c r="K25" s="290"/>
      <c r="L25" s="290"/>
      <c r="M25" s="290"/>
      <c r="N25" s="194"/>
      <c r="O25" s="155">
        <f>SUM(P25:Q25)</f>
        <v>1323</v>
      </c>
      <c r="P25" s="155">
        <v>1111</v>
      </c>
      <c r="Q25" s="155">
        <v>212</v>
      </c>
      <c r="R25" s="155">
        <f>SUM(S25:T25)</f>
        <v>4116</v>
      </c>
      <c r="S25" s="155">
        <v>2937</v>
      </c>
      <c r="T25" s="155">
        <v>1179</v>
      </c>
      <c r="U25" s="75"/>
    </row>
    <row r="26" spans="2:21" ht="10.5" customHeight="1">
      <c r="B26" s="33"/>
      <c r="C26" s="33"/>
      <c r="D26" s="44"/>
      <c r="E26" s="290" t="s">
        <v>147</v>
      </c>
      <c r="F26" s="290"/>
      <c r="G26" s="290"/>
      <c r="H26" s="290"/>
      <c r="I26" s="290"/>
      <c r="J26" s="290"/>
      <c r="K26" s="290"/>
      <c r="L26" s="290"/>
      <c r="M26" s="290"/>
      <c r="N26" s="194"/>
      <c r="O26" s="155">
        <f>SUM(P26:Q26)</f>
        <v>402</v>
      </c>
      <c r="P26" s="155">
        <v>342</v>
      </c>
      <c r="Q26" s="155">
        <v>60</v>
      </c>
      <c r="R26" s="155">
        <f>SUM(S26:T26)</f>
        <v>12541</v>
      </c>
      <c r="S26" s="155">
        <v>11058</v>
      </c>
      <c r="T26" s="155">
        <v>1483</v>
      </c>
      <c r="U26" s="75"/>
    </row>
    <row r="27" spans="2:21" ht="10.5" customHeight="1">
      <c r="B27" s="33"/>
      <c r="C27" s="33"/>
      <c r="D27" s="44"/>
      <c r="E27" s="290" t="s">
        <v>148</v>
      </c>
      <c r="F27" s="290"/>
      <c r="G27" s="290"/>
      <c r="H27" s="290"/>
      <c r="I27" s="290"/>
      <c r="J27" s="290"/>
      <c r="K27" s="290"/>
      <c r="L27" s="290"/>
      <c r="M27" s="290"/>
      <c r="N27" s="194"/>
      <c r="O27" s="155">
        <f>SUM(P27:Q27)</f>
        <v>3734</v>
      </c>
      <c r="P27" s="155">
        <v>3064</v>
      </c>
      <c r="Q27" s="155">
        <v>670</v>
      </c>
      <c r="R27" s="155">
        <f>SUM(S27:T27)</f>
        <v>8903</v>
      </c>
      <c r="S27" s="155">
        <v>6893</v>
      </c>
      <c r="T27" s="155">
        <v>2010</v>
      </c>
      <c r="U27" s="75"/>
    </row>
    <row r="28" spans="2:21" ht="10.5" customHeight="1">
      <c r="B28" s="33"/>
      <c r="C28" s="33"/>
      <c r="D28" s="44"/>
      <c r="E28" s="290" t="s">
        <v>149</v>
      </c>
      <c r="F28" s="290"/>
      <c r="G28" s="290"/>
      <c r="H28" s="290"/>
      <c r="I28" s="290"/>
      <c r="J28" s="290"/>
      <c r="K28" s="290"/>
      <c r="L28" s="290"/>
      <c r="M28" s="290"/>
      <c r="N28" s="194"/>
      <c r="O28" s="155">
        <f>SUM(P28:Q28)</f>
        <v>3598</v>
      </c>
      <c r="P28" s="155">
        <v>2950</v>
      </c>
      <c r="Q28" s="155">
        <v>648</v>
      </c>
      <c r="R28" s="155">
        <f>SUM(S28:T28)</f>
        <v>9574</v>
      </c>
      <c r="S28" s="155">
        <v>7307</v>
      </c>
      <c r="T28" s="155">
        <v>2267</v>
      </c>
      <c r="U28" s="75"/>
    </row>
    <row r="29" spans="2:21" ht="7.5" customHeight="1">
      <c r="B29" s="33"/>
      <c r="C29" s="44"/>
      <c r="D29" s="44"/>
      <c r="E29" s="44"/>
      <c r="F29" s="44"/>
      <c r="G29" s="44"/>
      <c r="H29" s="44"/>
      <c r="I29" s="44"/>
      <c r="J29" s="44"/>
      <c r="K29" s="44"/>
      <c r="L29" s="44"/>
      <c r="M29" s="44"/>
      <c r="N29" s="194"/>
      <c r="O29" s="156"/>
      <c r="P29" s="152"/>
      <c r="Q29" s="152"/>
      <c r="R29" s="152"/>
      <c r="S29" s="152"/>
      <c r="T29" s="152"/>
      <c r="U29" s="75"/>
    </row>
    <row r="30" spans="2:21" ht="10.5" customHeight="1">
      <c r="B30" s="33"/>
      <c r="C30" s="33"/>
      <c r="D30" s="44"/>
      <c r="E30" s="290" t="s">
        <v>150</v>
      </c>
      <c r="F30" s="290"/>
      <c r="G30" s="290"/>
      <c r="H30" s="290"/>
      <c r="I30" s="290"/>
      <c r="J30" s="290"/>
      <c r="K30" s="290"/>
      <c r="L30" s="290"/>
      <c r="M30" s="290"/>
      <c r="N30" s="194"/>
      <c r="O30" s="155">
        <f>SUM(P30:Q30)</f>
        <v>2475</v>
      </c>
      <c r="P30" s="155">
        <v>2123</v>
      </c>
      <c r="Q30" s="155">
        <v>352</v>
      </c>
      <c r="R30" s="155">
        <f>SUM(S30:T30)</f>
        <v>21115</v>
      </c>
      <c r="S30" s="155">
        <v>17914</v>
      </c>
      <c r="T30" s="155">
        <v>3201</v>
      </c>
      <c r="U30" s="75"/>
    </row>
    <row r="31" spans="2:21" ht="10.5" customHeight="1">
      <c r="B31" s="33"/>
      <c r="C31" s="33"/>
      <c r="D31" s="44"/>
      <c r="E31" s="290" t="s">
        <v>151</v>
      </c>
      <c r="F31" s="290"/>
      <c r="G31" s="290"/>
      <c r="H31" s="290"/>
      <c r="I31" s="290"/>
      <c r="J31" s="290"/>
      <c r="K31" s="290"/>
      <c r="L31" s="290"/>
      <c r="M31" s="290"/>
      <c r="N31" s="194"/>
      <c r="O31" s="155">
        <f>SUM(P31:Q31)</f>
        <v>1371</v>
      </c>
      <c r="P31" s="155">
        <v>1208</v>
      </c>
      <c r="Q31" s="155">
        <v>163</v>
      </c>
      <c r="R31" s="155">
        <f>SUM(S31:T31)</f>
        <v>3058</v>
      </c>
      <c r="S31" s="155">
        <v>2522</v>
      </c>
      <c r="T31" s="155">
        <v>536</v>
      </c>
      <c r="U31" s="75"/>
    </row>
    <row r="32" spans="2:21" ht="10.5" customHeight="1">
      <c r="B32" s="33"/>
      <c r="C32" s="33"/>
      <c r="D32" s="44"/>
      <c r="E32" s="290" t="s">
        <v>152</v>
      </c>
      <c r="F32" s="290"/>
      <c r="G32" s="290"/>
      <c r="H32" s="290"/>
      <c r="I32" s="290"/>
      <c r="J32" s="290"/>
      <c r="K32" s="290"/>
      <c r="L32" s="290"/>
      <c r="M32" s="290"/>
      <c r="N32" s="194"/>
      <c r="O32" s="155">
        <f>SUM(P32:Q32)</f>
        <v>389</v>
      </c>
      <c r="P32" s="155">
        <v>331</v>
      </c>
      <c r="Q32" s="155">
        <v>58</v>
      </c>
      <c r="R32" s="155">
        <f>SUM(S32:T32)</f>
        <v>906</v>
      </c>
      <c r="S32" s="155">
        <v>809</v>
      </c>
      <c r="T32" s="155">
        <v>97</v>
      </c>
      <c r="U32" s="75"/>
    </row>
    <row r="33" spans="2:21" ht="10.5" customHeight="1">
      <c r="B33" s="33"/>
      <c r="C33" s="33"/>
      <c r="D33" s="44"/>
      <c r="E33" s="290" t="s">
        <v>153</v>
      </c>
      <c r="F33" s="290"/>
      <c r="G33" s="290"/>
      <c r="H33" s="290"/>
      <c r="I33" s="290"/>
      <c r="J33" s="290"/>
      <c r="K33" s="290"/>
      <c r="L33" s="290"/>
      <c r="M33" s="290"/>
      <c r="N33" s="194"/>
      <c r="O33" s="155">
        <f>SUM(P33:Q33)</f>
        <v>6864</v>
      </c>
      <c r="P33" s="155">
        <v>6209</v>
      </c>
      <c r="Q33" s="155">
        <v>655</v>
      </c>
      <c r="R33" s="155">
        <f>SUM(S33:T33)</f>
        <v>13028</v>
      </c>
      <c r="S33" s="155">
        <v>11763</v>
      </c>
      <c r="T33" s="155">
        <v>1265</v>
      </c>
      <c r="U33" s="75"/>
    </row>
    <row r="34" spans="2:21" ht="10.5" customHeight="1">
      <c r="B34" s="33"/>
      <c r="C34" s="33"/>
      <c r="D34" s="44"/>
      <c r="E34" s="290" t="s">
        <v>154</v>
      </c>
      <c r="F34" s="290"/>
      <c r="G34" s="290"/>
      <c r="H34" s="290"/>
      <c r="I34" s="290"/>
      <c r="J34" s="290"/>
      <c r="K34" s="290"/>
      <c r="L34" s="290"/>
      <c r="M34" s="290"/>
      <c r="N34" s="194"/>
      <c r="O34" s="155">
        <f>SUM(P34:Q34)</f>
        <v>1008</v>
      </c>
      <c r="P34" s="155">
        <v>909</v>
      </c>
      <c r="Q34" s="155">
        <v>99</v>
      </c>
      <c r="R34" s="155">
        <f>SUM(S34:T34)</f>
        <v>1034</v>
      </c>
      <c r="S34" s="155">
        <v>1002</v>
      </c>
      <c r="T34" s="155">
        <v>32</v>
      </c>
      <c r="U34" s="75"/>
    </row>
    <row r="35" spans="2:21" ht="7.5" customHeight="1">
      <c r="B35" s="33"/>
      <c r="C35" s="44"/>
      <c r="D35" s="44"/>
      <c r="E35" s="44"/>
      <c r="F35" s="44"/>
      <c r="G35" s="44"/>
      <c r="H35" s="44"/>
      <c r="I35" s="44"/>
      <c r="J35" s="44"/>
      <c r="K35" s="44"/>
      <c r="L35" s="44"/>
      <c r="M35" s="44"/>
      <c r="N35" s="194"/>
      <c r="O35" s="156"/>
      <c r="P35" s="152"/>
      <c r="Q35" s="152"/>
      <c r="R35" s="152"/>
      <c r="S35" s="152"/>
      <c r="T35" s="152"/>
      <c r="U35" s="75"/>
    </row>
    <row r="36" spans="2:21" ht="10.5" customHeight="1">
      <c r="B36" s="33"/>
      <c r="C36" s="33"/>
      <c r="D36" s="44"/>
      <c r="E36" s="290" t="s">
        <v>155</v>
      </c>
      <c r="F36" s="290"/>
      <c r="G36" s="290"/>
      <c r="H36" s="290"/>
      <c r="I36" s="290"/>
      <c r="J36" s="290"/>
      <c r="K36" s="290"/>
      <c r="L36" s="290"/>
      <c r="M36" s="290"/>
      <c r="N36" s="194"/>
      <c r="O36" s="155">
        <f>SUM(P36:Q36)</f>
        <v>499</v>
      </c>
      <c r="P36" s="155">
        <v>438</v>
      </c>
      <c r="Q36" s="155">
        <v>61</v>
      </c>
      <c r="R36" s="155">
        <f>SUM(S36:T36)</f>
        <v>381</v>
      </c>
      <c r="S36" s="155">
        <v>367</v>
      </c>
      <c r="T36" s="155">
        <v>14</v>
      </c>
      <c r="U36" s="75"/>
    </row>
    <row r="37" spans="2:21" ht="10.5" customHeight="1">
      <c r="B37" s="33"/>
      <c r="C37" s="33"/>
      <c r="D37" s="44"/>
      <c r="E37" s="290" t="s">
        <v>156</v>
      </c>
      <c r="F37" s="290"/>
      <c r="G37" s="290"/>
      <c r="H37" s="290"/>
      <c r="I37" s="290"/>
      <c r="J37" s="290"/>
      <c r="K37" s="290"/>
      <c r="L37" s="290"/>
      <c r="M37" s="290"/>
      <c r="N37" s="194"/>
      <c r="O37" s="155">
        <f>SUM(P37:Q37)</f>
        <v>600</v>
      </c>
      <c r="P37" s="155">
        <v>505</v>
      </c>
      <c r="Q37" s="155">
        <v>95</v>
      </c>
      <c r="R37" s="155">
        <f>SUM(S37:T37)</f>
        <v>679</v>
      </c>
      <c r="S37" s="155">
        <v>634</v>
      </c>
      <c r="T37" s="155">
        <v>45</v>
      </c>
      <c r="U37" s="75"/>
    </row>
    <row r="38" spans="2:20" ht="7.5" customHeight="1">
      <c r="B38" s="33"/>
      <c r="C38" s="33"/>
      <c r="D38" s="33"/>
      <c r="E38" s="33"/>
      <c r="F38" s="33"/>
      <c r="G38" s="33"/>
      <c r="H38" s="33"/>
      <c r="I38" s="33"/>
      <c r="J38" s="33"/>
      <c r="K38" s="33"/>
      <c r="L38" s="33"/>
      <c r="M38" s="33"/>
      <c r="N38" s="194"/>
      <c r="O38" s="153"/>
      <c r="P38" s="156"/>
      <c r="Q38" s="156"/>
      <c r="R38" s="156"/>
      <c r="S38" s="156"/>
      <c r="T38" s="156"/>
    </row>
    <row r="39" spans="2:20" s="34" customFormat="1" ht="10.5" customHeight="1">
      <c r="B39" s="35"/>
      <c r="C39" s="374" t="s">
        <v>157</v>
      </c>
      <c r="D39" s="374"/>
      <c r="E39" s="374"/>
      <c r="F39" s="374"/>
      <c r="G39" s="374"/>
      <c r="H39" s="374"/>
      <c r="I39" s="374"/>
      <c r="J39" s="374"/>
      <c r="K39" s="374"/>
      <c r="L39" s="374"/>
      <c r="M39" s="374"/>
      <c r="N39" s="196"/>
      <c r="O39" s="148">
        <f>SUM(P39:Q39)</f>
        <v>17937</v>
      </c>
      <c r="P39" s="148">
        <v>15725</v>
      </c>
      <c r="Q39" s="148">
        <v>2212</v>
      </c>
      <c r="R39" s="148">
        <f>SUM(S39:T39)</f>
        <v>18331</v>
      </c>
      <c r="S39" s="148">
        <v>13930</v>
      </c>
      <c r="T39" s="148">
        <v>4401</v>
      </c>
    </row>
    <row r="40" spans="2:20" ht="7.5" customHeight="1">
      <c r="B40" s="33"/>
      <c r="C40" s="33"/>
      <c r="D40" s="33"/>
      <c r="E40" s="33"/>
      <c r="F40" s="33"/>
      <c r="G40" s="33"/>
      <c r="H40" s="33"/>
      <c r="I40" s="33"/>
      <c r="J40" s="33"/>
      <c r="K40" s="33"/>
      <c r="L40" s="33"/>
      <c r="M40" s="33"/>
      <c r="N40" s="194"/>
      <c r="O40" s="153"/>
      <c r="P40" s="156"/>
      <c r="Q40" s="156"/>
      <c r="R40" s="156"/>
      <c r="S40" s="156"/>
      <c r="T40" s="156"/>
    </row>
    <row r="41" spans="2:20" ht="10.5" customHeight="1">
      <c r="B41" s="33"/>
      <c r="C41" s="290" t="s">
        <v>158</v>
      </c>
      <c r="D41" s="290"/>
      <c r="E41" s="290"/>
      <c r="F41" s="290"/>
      <c r="G41" s="290"/>
      <c r="H41" s="290"/>
      <c r="I41" s="290"/>
      <c r="J41" s="33"/>
      <c r="K41" s="33"/>
      <c r="L41" s="33"/>
      <c r="M41" s="33"/>
      <c r="N41" s="194"/>
      <c r="O41" s="153"/>
      <c r="P41" s="156"/>
      <c r="Q41" s="156"/>
      <c r="R41" s="156"/>
      <c r="S41" s="156"/>
      <c r="T41" s="156"/>
    </row>
    <row r="42" spans="2:20" ht="10.5" customHeight="1">
      <c r="B42" s="33"/>
      <c r="C42" s="33"/>
      <c r="D42" s="44"/>
      <c r="E42" s="290" t="s">
        <v>159</v>
      </c>
      <c r="F42" s="290"/>
      <c r="G42" s="290"/>
      <c r="H42" s="290"/>
      <c r="I42" s="290"/>
      <c r="J42" s="290"/>
      <c r="K42" s="290"/>
      <c r="L42" s="290"/>
      <c r="M42" s="290"/>
      <c r="N42" s="194"/>
      <c r="O42" s="155">
        <f>SUM(P42:Q42)</f>
        <v>432</v>
      </c>
      <c r="P42" s="155">
        <v>342</v>
      </c>
      <c r="Q42" s="155">
        <v>90</v>
      </c>
      <c r="R42" s="155">
        <f>SUM(S42:T42)</f>
        <v>1530</v>
      </c>
      <c r="S42" s="155">
        <v>648</v>
      </c>
      <c r="T42" s="155">
        <v>882</v>
      </c>
    </row>
    <row r="43" spans="2:20" ht="10.5" customHeight="1">
      <c r="B43" s="33"/>
      <c r="C43" s="33"/>
      <c r="D43" s="44"/>
      <c r="E43" s="290" t="s">
        <v>160</v>
      </c>
      <c r="F43" s="290"/>
      <c r="G43" s="290"/>
      <c r="H43" s="290"/>
      <c r="I43" s="290"/>
      <c r="J43" s="290"/>
      <c r="K43" s="290"/>
      <c r="L43" s="290"/>
      <c r="M43" s="290"/>
      <c r="N43" s="194"/>
      <c r="O43" s="155">
        <f>SUM(P43:Q43)</f>
        <v>789</v>
      </c>
      <c r="P43" s="155">
        <v>645</v>
      </c>
      <c r="Q43" s="155">
        <v>144</v>
      </c>
      <c r="R43" s="155">
        <f>SUM(S43:T43)</f>
        <v>3723</v>
      </c>
      <c r="S43" s="155">
        <v>2896</v>
      </c>
      <c r="T43" s="155">
        <v>827</v>
      </c>
    </row>
    <row r="44" spans="2:20" ht="10.5" customHeight="1">
      <c r="B44" s="33"/>
      <c r="C44" s="33"/>
      <c r="D44" s="44"/>
      <c r="E44" s="290" t="s">
        <v>161</v>
      </c>
      <c r="F44" s="290"/>
      <c r="G44" s="290"/>
      <c r="H44" s="290"/>
      <c r="I44" s="290"/>
      <c r="J44" s="290"/>
      <c r="K44" s="290"/>
      <c r="L44" s="290"/>
      <c r="M44" s="290"/>
      <c r="N44" s="194"/>
      <c r="O44" s="155">
        <f>SUM(P44:Q44)</f>
        <v>604</v>
      </c>
      <c r="P44" s="155">
        <v>510</v>
      </c>
      <c r="Q44" s="155">
        <v>94</v>
      </c>
      <c r="R44" s="155">
        <f>SUM(S44:T44)</f>
        <v>1314</v>
      </c>
      <c r="S44" s="155">
        <v>1148</v>
      </c>
      <c r="T44" s="155">
        <v>166</v>
      </c>
    </row>
    <row r="45" spans="2:20" ht="10.5" customHeight="1">
      <c r="B45" s="33"/>
      <c r="C45" s="33"/>
      <c r="D45" s="44"/>
      <c r="E45" s="290" t="s">
        <v>162</v>
      </c>
      <c r="F45" s="290"/>
      <c r="G45" s="290"/>
      <c r="H45" s="290"/>
      <c r="I45" s="290"/>
      <c r="J45" s="290"/>
      <c r="K45" s="290"/>
      <c r="L45" s="290"/>
      <c r="M45" s="290"/>
      <c r="N45" s="194"/>
      <c r="O45" s="155">
        <f>SUM(P45:Q45)</f>
        <v>1158</v>
      </c>
      <c r="P45" s="155">
        <v>1008</v>
      </c>
      <c r="Q45" s="155">
        <v>150</v>
      </c>
      <c r="R45" s="155">
        <f>SUM(S45:T45)</f>
        <v>1063</v>
      </c>
      <c r="S45" s="155">
        <v>664</v>
      </c>
      <c r="T45" s="155">
        <v>399</v>
      </c>
    </row>
    <row r="46" spans="2:20" ht="10.5" customHeight="1">
      <c r="B46" s="33"/>
      <c r="C46" s="33"/>
      <c r="D46" s="44"/>
      <c r="E46" s="290" t="s">
        <v>163</v>
      </c>
      <c r="F46" s="290"/>
      <c r="G46" s="290"/>
      <c r="H46" s="290"/>
      <c r="I46" s="290"/>
      <c r="J46" s="290"/>
      <c r="K46" s="290"/>
      <c r="L46" s="290"/>
      <c r="M46" s="290"/>
      <c r="N46" s="194"/>
      <c r="O46" s="155">
        <f>SUM(P46:Q46)</f>
        <v>1637</v>
      </c>
      <c r="P46" s="155">
        <v>1455</v>
      </c>
      <c r="Q46" s="155">
        <v>182</v>
      </c>
      <c r="R46" s="155">
        <f>SUM(S46:T46)</f>
        <v>744</v>
      </c>
      <c r="S46" s="155">
        <v>619</v>
      </c>
      <c r="T46" s="155">
        <v>125</v>
      </c>
    </row>
    <row r="47" spans="2:20" ht="7.5" customHeight="1">
      <c r="B47" s="33"/>
      <c r="C47" s="33"/>
      <c r="D47" s="33"/>
      <c r="E47" s="33"/>
      <c r="F47" s="33"/>
      <c r="G47" s="33"/>
      <c r="H47" s="33"/>
      <c r="I47" s="33"/>
      <c r="J47" s="33"/>
      <c r="K47" s="33"/>
      <c r="L47" s="33"/>
      <c r="M47" s="33"/>
      <c r="N47" s="194"/>
      <c r="O47" s="153"/>
      <c r="P47" s="156"/>
      <c r="Q47" s="156"/>
      <c r="R47" s="156"/>
      <c r="S47" s="156"/>
      <c r="T47" s="156"/>
    </row>
    <row r="48" spans="2:20" ht="10.5" customHeight="1">
      <c r="B48" s="33"/>
      <c r="C48" s="33"/>
      <c r="D48" s="33"/>
      <c r="E48" s="290" t="s">
        <v>164</v>
      </c>
      <c r="F48" s="290"/>
      <c r="G48" s="290"/>
      <c r="H48" s="290"/>
      <c r="I48" s="290"/>
      <c r="J48" s="290"/>
      <c r="K48" s="290"/>
      <c r="L48" s="290"/>
      <c r="M48" s="290"/>
      <c r="N48" s="194"/>
      <c r="O48" s="155">
        <f>SUM(P48:Q48)</f>
        <v>1243</v>
      </c>
      <c r="P48" s="155">
        <v>1100</v>
      </c>
      <c r="Q48" s="155">
        <v>143</v>
      </c>
      <c r="R48" s="155">
        <f>SUM(S48:T48)</f>
        <v>1101</v>
      </c>
      <c r="S48" s="155">
        <v>980</v>
      </c>
      <c r="T48" s="155">
        <v>121</v>
      </c>
    </row>
    <row r="49" spans="2:20" ht="10.5" customHeight="1">
      <c r="B49" s="33"/>
      <c r="C49" s="33"/>
      <c r="D49" s="33"/>
      <c r="E49" s="290" t="s">
        <v>165</v>
      </c>
      <c r="F49" s="290"/>
      <c r="G49" s="290"/>
      <c r="H49" s="290"/>
      <c r="I49" s="290"/>
      <c r="J49" s="290"/>
      <c r="K49" s="290"/>
      <c r="L49" s="290"/>
      <c r="M49" s="290"/>
      <c r="N49" s="194"/>
      <c r="O49" s="155">
        <f>SUM(P49:Q49)</f>
        <v>3349</v>
      </c>
      <c r="P49" s="155">
        <v>3078</v>
      </c>
      <c r="Q49" s="155">
        <v>271</v>
      </c>
      <c r="R49" s="155">
        <f>SUM(S49:T49)</f>
        <v>1711</v>
      </c>
      <c r="S49" s="155">
        <v>1509</v>
      </c>
      <c r="T49" s="155">
        <v>202</v>
      </c>
    </row>
    <row r="50" spans="2:20" ht="10.5" customHeight="1">
      <c r="B50" s="33"/>
      <c r="C50" s="33"/>
      <c r="D50" s="44"/>
      <c r="E50" s="290" t="s">
        <v>166</v>
      </c>
      <c r="F50" s="290"/>
      <c r="G50" s="290"/>
      <c r="H50" s="290"/>
      <c r="I50" s="290"/>
      <c r="J50" s="290"/>
      <c r="K50" s="290"/>
      <c r="L50" s="290"/>
      <c r="M50" s="290"/>
      <c r="N50" s="194"/>
      <c r="O50" s="155">
        <f>SUM(P50:Q50)</f>
        <v>1801</v>
      </c>
      <c r="P50" s="155">
        <v>1563</v>
      </c>
      <c r="Q50" s="155">
        <v>238</v>
      </c>
      <c r="R50" s="155">
        <v>791</v>
      </c>
      <c r="S50" s="155">
        <v>599</v>
      </c>
      <c r="T50" s="155">
        <v>192</v>
      </c>
    </row>
    <row r="51" spans="2:20" ht="10.5" customHeight="1">
      <c r="B51" s="33"/>
      <c r="C51" s="44"/>
      <c r="D51" s="44"/>
      <c r="E51" s="290" t="s">
        <v>167</v>
      </c>
      <c r="F51" s="290"/>
      <c r="G51" s="290"/>
      <c r="H51" s="290"/>
      <c r="I51" s="290"/>
      <c r="J51" s="290"/>
      <c r="K51" s="290"/>
      <c r="L51" s="290"/>
      <c r="M51" s="290"/>
      <c r="N51" s="194"/>
      <c r="O51" s="155">
        <f>SUM(P51:Q51)</f>
        <v>2679</v>
      </c>
      <c r="P51" s="155">
        <v>2405</v>
      </c>
      <c r="Q51" s="155">
        <v>274</v>
      </c>
      <c r="R51" s="155">
        <f>SUM(S51:T51)</f>
        <v>898</v>
      </c>
      <c r="S51" s="155">
        <v>808</v>
      </c>
      <c r="T51" s="155">
        <v>90</v>
      </c>
    </row>
    <row r="52" spans="2:20" ht="7.5" customHeight="1">
      <c r="B52" s="33"/>
      <c r="C52" s="33"/>
      <c r="D52" s="33"/>
      <c r="E52" s="33"/>
      <c r="F52" s="33"/>
      <c r="G52" s="33"/>
      <c r="H52" s="33"/>
      <c r="I52" s="33"/>
      <c r="J52" s="33"/>
      <c r="K52" s="33"/>
      <c r="L52" s="33"/>
      <c r="M52" s="33"/>
      <c r="N52" s="194"/>
      <c r="O52" s="153"/>
      <c r="P52" s="156"/>
      <c r="Q52" s="156"/>
      <c r="R52" s="156"/>
      <c r="S52" s="156"/>
      <c r="T52" s="156"/>
    </row>
    <row r="53" spans="2:20" s="34" customFormat="1" ht="10.5" customHeight="1">
      <c r="B53" s="35"/>
      <c r="C53" s="374" t="s">
        <v>168</v>
      </c>
      <c r="D53" s="374"/>
      <c r="E53" s="374"/>
      <c r="F53" s="374"/>
      <c r="G53" s="374"/>
      <c r="H53" s="374"/>
      <c r="I53" s="374"/>
      <c r="J53" s="374"/>
      <c r="K53" s="374"/>
      <c r="L53" s="374"/>
      <c r="M53" s="374"/>
      <c r="N53" s="196"/>
      <c r="O53" s="148">
        <f>SUM(P53:Q53)</f>
        <v>39223</v>
      </c>
      <c r="P53" s="148">
        <v>34670</v>
      </c>
      <c r="Q53" s="148">
        <v>4553</v>
      </c>
      <c r="R53" s="148">
        <f>SUM(S53:T53)</f>
        <v>24161</v>
      </c>
      <c r="S53" s="148">
        <v>20161</v>
      </c>
      <c r="T53" s="148">
        <v>4000</v>
      </c>
    </row>
    <row r="54" spans="2:20" ht="7.5" customHeight="1">
      <c r="B54" s="33"/>
      <c r="C54" s="44"/>
      <c r="D54" s="44"/>
      <c r="E54" s="44"/>
      <c r="F54" s="44"/>
      <c r="G54" s="44"/>
      <c r="H54" s="44"/>
      <c r="I54" s="44"/>
      <c r="J54" s="44"/>
      <c r="K54" s="44"/>
      <c r="L54" s="44"/>
      <c r="M54" s="44"/>
      <c r="N54" s="194"/>
      <c r="O54" s="153"/>
      <c r="P54" s="156"/>
      <c r="Q54" s="156"/>
      <c r="R54" s="156"/>
      <c r="S54" s="156"/>
      <c r="T54" s="156"/>
    </row>
    <row r="55" spans="2:20" s="34" customFormat="1" ht="10.5" customHeight="1">
      <c r="B55" s="35"/>
      <c r="C55" s="374" t="s">
        <v>169</v>
      </c>
      <c r="D55" s="374"/>
      <c r="E55" s="374"/>
      <c r="F55" s="374"/>
      <c r="G55" s="374"/>
      <c r="H55" s="374"/>
      <c r="I55" s="374"/>
      <c r="J55" s="374"/>
      <c r="K55" s="374"/>
      <c r="L55" s="374"/>
      <c r="M55" s="374"/>
      <c r="N55" s="196"/>
      <c r="O55" s="148">
        <f>SUM(P55:Q55)</f>
        <v>550</v>
      </c>
      <c r="P55" s="148">
        <v>372</v>
      </c>
      <c r="Q55" s="148">
        <v>178</v>
      </c>
      <c r="R55" s="148">
        <f>SUM(S55:T55)</f>
        <v>298</v>
      </c>
      <c r="S55" s="148">
        <v>279</v>
      </c>
      <c r="T55" s="148">
        <v>19</v>
      </c>
    </row>
    <row r="56" spans="2:20" ht="7.5" customHeight="1">
      <c r="B56" s="33"/>
      <c r="C56" s="44"/>
      <c r="D56" s="44"/>
      <c r="E56" s="44"/>
      <c r="F56" s="44"/>
      <c r="G56" s="44"/>
      <c r="H56" s="44"/>
      <c r="I56" s="44"/>
      <c r="J56" s="44"/>
      <c r="K56" s="44"/>
      <c r="L56" s="44"/>
      <c r="M56" s="44"/>
      <c r="N56" s="194"/>
      <c r="O56" s="153"/>
      <c r="P56" s="156"/>
      <c r="Q56" s="156"/>
      <c r="R56" s="156"/>
      <c r="S56" s="156"/>
      <c r="T56" s="156"/>
    </row>
    <row r="57" spans="2:20" s="34" customFormat="1" ht="10.5" customHeight="1">
      <c r="B57" s="35"/>
      <c r="C57" s="374" t="s">
        <v>170</v>
      </c>
      <c r="D57" s="374"/>
      <c r="E57" s="374"/>
      <c r="F57" s="374"/>
      <c r="G57" s="374"/>
      <c r="H57" s="374"/>
      <c r="I57" s="374"/>
      <c r="J57" s="374"/>
      <c r="K57" s="374"/>
      <c r="L57" s="374"/>
      <c r="M57" s="374"/>
      <c r="N57" s="196"/>
      <c r="O57" s="148">
        <f>SUM(P57:Q57)</f>
        <v>32367</v>
      </c>
      <c r="P57" s="148">
        <v>29650</v>
      </c>
      <c r="Q57" s="148">
        <v>2717</v>
      </c>
      <c r="R57" s="148">
        <f>SUM(S57:T57)</f>
        <v>16189</v>
      </c>
      <c r="S57" s="148">
        <v>13709</v>
      </c>
      <c r="T57" s="148">
        <v>2480</v>
      </c>
    </row>
    <row r="58" spans="2:20" s="34" customFormat="1" ht="7.5" customHeight="1">
      <c r="B58" s="35"/>
      <c r="C58" s="48"/>
      <c r="D58" s="48"/>
      <c r="E58" s="48"/>
      <c r="F58" s="48"/>
      <c r="G58" s="48"/>
      <c r="H58" s="48"/>
      <c r="I58" s="48"/>
      <c r="J58" s="48"/>
      <c r="K58" s="48"/>
      <c r="L58" s="48"/>
      <c r="M58" s="48"/>
      <c r="N58" s="196"/>
      <c r="O58" s="148"/>
      <c r="P58" s="148"/>
      <c r="Q58" s="148"/>
      <c r="R58" s="148"/>
      <c r="S58" s="148"/>
      <c r="T58" s="148"/>
    </row>
    <row r="59" spans="2:20" ht="10.5" customHeight="1">
      <c r="B59" s="33"/>
      <c r="C59" s="290" t="s">
        <v>158</v>
      </c>
      <c r="D59" s="290"/>
      <c r="E59" s="290"/>
      <c r="F59" s="290"/>
      <c r="G59" s="290"/>
      <c r="H59" s="290"/>
      <c r="I59" s="290"/>
      <c r="J59" s="33"/>
      <c r="K59" s="33"/>
      <c r="L59" s="33"/>
      <c r="M59" s="33"/>
      <c r="N59" s="194"/>
      <c r="O59" s="153"/>
      <c r="P59" s="156"/>
      <c r="Q59" s="156"/>
      <c r="R59" s="156"/>
      <c r="S59" s="156"/>
      <c r="T59" s="156"/>
    </row>
    <row r="60" spans="2:20" ht="10.5" customHeight="1">
      <c r="B60" s="33"/>
      <c r="C60" s="33"/>
      <c r="D60" s="33"/>
      <c r="E60" s="290" t="s">
        <v>171</v>
      </c>
      <c r="F60" s="290"/>
      <c r="G60" s="290"/>
      <c r="H60" s="290"/>
      <c r="I60" s="290"/>
      <c r="J60" s="290"/>
      <c r="K60" s="290"/>
      <c r="L60" s="290"/>
      <c r="M60" s="290"/>
      <c r="N60" s="194"/>
      <c r="O60" s="155">
        <f>SUM(P60:Q60)</f>
        <v>1975</v>
      </c>
      <c r="P60" s="155">
        <v>1815</v>
      </c>
      <c r="Q60" s="155">
        <v>160</v>
      </c>
      <c r="R60" s="155">
        <f>SUM(S60:T60)</f>
        <v>963</v>
      </c>
      <c r="S60" s="155">
        <v>740</v>
      </c>
      <c r="T60" s="155">
        <v>223</v>
      </c>
    </row>
    <row r="61" spans="2:20" ht="10.5" customHeight="1">
      <c r="B61" s="33"/>
      <c r="C61" s="33"/>
      <c r="D61" s="33"/>
      <c r="E61" s="290" t="s">
        <v>172</v>
      </c>
      <c r="F61" s="290"/>
      <c r="G61" s="290"/>
      <c r="H61" s="290"/>
      <c r="I61" s="290"/>
      <c r="J61" s="290"/>
      <c r="K61" s="290"/>
      <c r="L61" s="290"/>
      <c r="M61" s="290"/>
      <c r="N61" s="194"/>
      <c r="O61" s="155">
        <f>SUM(P61:Q61)</f>
        <v>1037</v>
      </c>
      <c r="P61" s="155">
        <v>943</v>
      </c>
      <c r="Q61" s="155">
        <v>94</v>
      </c>
      <c r="R61" s="155">
        <f>SUM(S61:T61)</f>
        <v>701</v>
      </c>
      <c r="S61" s="155">
        <v>694</v>
      </c>
      <c r="T61" s="155">
        <v>7</v>
      </c>
    </row>
    <row r="62" spans="2:20" ht="10.5" customHeight="1">
      <c r="B62" s="33"/>
      <c r="C62" s="33"/>
      <c r="D62" s="33"/>
      <c r="E62" s="290" t="s">
        <v>173</v>
      </c>
      <c r="F62" s="290"/>
      <c r="G62" s="290"/>
      <c r="H62" s="290"/>
      <c r="I62" s="290"/>
      <c r="J62" s="290"/>
      <c r="K62" s="290"/>
      <c r="L62" s="290"/>
      <c r="M62" s="290"/>
      <c r="N62" s="194"/>
      <c r="O62" s="155">
        <f>SUM(P62:Q62)</f>
        <v>1253</v>
      </c>
      <c r="P62" s="155">
        <v>1093</v>
      </c>
      <c r="Q62" s="155">
        <v>160</v>
      </c>
      <c r="R62" s="155">
        <f>SUM(S62:T62)</f>
        <v>954</v>
      </c>
      <c r="S62" s="155">
        <v>846</v>
      </c>
      <c r="T62" s="155">
        <v>108</v>
      </c>
    </row>
    <row r="63" spans="2:20" ht="10.5" customHeight="1">
      <c r="B63" s="33"/>
      <c r="C63" s="33"/>
      <c r="D63" s="33"/>
      <c r="E63" s="290" t="s">
        <v>174</v>
      </c>
      <c r="F63" s="290"/>
      <c r="G63" s="290"/>
      <c r="H63" s="290"/>
      <c r="I63" s="290"/>
      <c r="J63" s="290"/>
      <c r="K63" s="290"/>
      <c r="L63" s="290"/>
      <c r="M63" s="290"/>
      <c r="N63" s="194"/>
      <c r="O63" s="155">
        <f>SUM(P63:Q63)</f>
        <v>4997</v>
      </c>
      <c r="P63" s="155">
        <v>4529</v>
      </c>
      <c r="Q63" s="155">
        <v>468</v>
      </c>
      <c r="R63" s="155">
        <f>SUM(S63:T63)</f>
        <v>1878</v>
      </c>
      <c r="S63" s="155">
        <v>1599</v>
      </c>
      <c r="T63" s="155">
        <v>279</v>
      </c>
    </row>
    <row r="64" spans="2:20" ht="10.5" customHeight="1">
      <c r="B64" s="33"/>
      <c r="C64" s="33"/>
      <c r="D64" s="33"/>
      <c r="E64" s="290" t="s">
        <v>175</v>
      </c>
      <c r="F64" s="290"/>
      <c r="G64" s="290"/>
      <c r="H64" s="290"/>
      <c r="I64" s="290"/>
      <c r="J64" s="290"/>
      <c r="K64" s="290"/>
      <c r="L64" s="290"/>
      <c r="M64" s="290"/>
      <c r="N64" s="194"/>
      <c r="O64" s="155">
        <f>SUM(P64:Q64)</f>
        <v>1615</v>
      </c>
      <c r="P64" s="155">
        <v>1487</v>
      </c>
      <c r="Q64" s="155">
        <v>128</v>
      </c>
      <c r="R64" s="155">
        <f>SUM(S64:T64)</f>
        <v>643</v>
      </c>
      <c r="S64" s="155">
        <v>451</v>
      </c>
      <c r="T64" s="155">
        <v>192</v>
      </c>
    </row>
    <row r="65" spans="2:20" ht="7.5" customHeight="1">
      <c r="B65" s="33"/>
      <c r="C65" s="44"/>
      <c r="D65" s="44"/>
      <c r="E65" s="33"/>
      <c r="F65" s="33"/>
      <c r="G65" s="33"/>
      <c r="H65" s="33"/>
      <c r="I65" s="33"/>
      <c r="J65" s="33"/>
      <c r="K65" s="33"/>
      <c r="L65" s="33"/>
      <c r="M65" s="33"/>
      <c r="N65" s="194"/>
      <c r="O65" s="153"/>
      <c r="P65" s="156"/>
      <c r="Q65" s="156"/>
      <c r="R65" s="156"/>
      <c r="S65" s="156"/>
      <c r="T65" s="156"/>
    </row>
    <row r="66" spans="2:20" ht="10.5" customHeight="1">
      <c r="B66" s="33"/>
      <c r="C66" s="33"/>
      <c r="D66" s="44"/>
      <c r="E66" s="290" t="s">
        <v>176</v>
      </c>
      <c r="F66" s="290"/>
      <c r="G66" s="290"/>
      <c r="H66" s="290"/>
      <c r="I66" s="290"/>
      <c r="J66" s="290"/>
      <c r="K66" s="290"/>
      <c r="L66" s="290"/>
      <c r="M66" s="290"/>
      <c r="N66" s="194"/>
      <c r="O66" s="155">
        <f>SUM(P66:Q66)</f>
        <v>1688</v>
      </c>
      <c r="P66" s="155">
        <v>1514</v>
      </c>
      <c r="Q66" s="155">
        <v>174</v>
      </c>
      <c r="R66" s="155">
        <f>SUM(S66:T66)</f>
        <v>757</v>
      </c>
      <c r="S66" s="155">
        <v>505</v>
      </c>
      <c r="T66" s="155">
        <v>252</v>
      </c>
    </row>
    <row r="67" spans="2:20" ht="10.5" customHeight="1">
      <c r="B67" s="33"/>
      <c r="C67" s="33"/>
      <c r="D67" s="44"/>
      <c r="E67" s="290" t="s">
        <v>177</v>
      </c>
      <c r="F67" s="290"/>
      <c r="G67" s="290"/>
      <c r="H67" s="290"/>
      <c r="I67" s="290"/>
      <c r="J67" s="290"/>
      <c r="K67" s="290"/>
      <c r="L67" s="290"/>
      <c r="M67" s="290"/>
      <c r="N67" s="194"/>
      <c r="O67" s="155">
        <f>SUM(P67:Q67)</f>
        <v>2005</v>
      </c>
      <c r="P67" s="155">
        <v>1912</v>
      </c>
      <c r="Q67" s="155">
        <v>93</v>
      </c>
      <c r="R67" s="155">
        <f>SUM(S67:T67)</f>
        <v>1302</v>
      </c>
      <c r="S67" s="155">
        <v>1182</v>
      </c>
      <c r="T67" s="155">
        <v>120</v>
      </c>
    </row>
    <row r="68" spans="2:20" ht="10.5" customHeight="1">
      <c r="B68" s="33"/>
      <c r="C68" s="33"/>
      <c r="D68" s="44"/>
      <c r="E68" s="290" t="s">
        <v>178</v>
      </c>
      <c r="F68" s="290"/>
      <c r="G68" s="290"/>
      <c r="H68" s="290"/>
      <c r="I68" s="290"/>
      <c r="J68" s="290"/>
      <c r="K68" s="290"/>
      <c r="L68" s="290"/>
      <c r="M68" s="290"/>
      <c r="N68" s="194"/>
      <c r="O68" s="155">
        <f>SUM(P68:Q68)</f>
        <v>2138</v>
      </c>
      <c r="P68" s="155">
        <v>2070</v>
      </c>
      <c r="Q68" s="155">
        <v>68</v>
      </c>
      <c r="R68" s="155">
        <f>SUM(S68:T68)</f>
        <v>1669</v>
      </c>
      <c r="S68" s="155">
        <v>1644</v>
      </c>
      <c r="T68" s="155">
        <v>25</v>
      </c>
    </row>
    <row r="69" spans="2:20" ht="10.5" customHeight="1">
      <c r="B69" s="33"/>
      <c r="C69" s="33"/>
      <c r="D69" s="44"/>
      <c r="E69" s="290" t="s">
        <v>179</v>
      </c>
      <c r="F69" s="290"/>
      <c r="G69" s="290"/>
      <c r="H69" s="290"/>
      <c r="I69" s="290"/>
      <c r="J69" s="290"/>
      <c r="K69" s="290"/>
      <c r="L69" s="290"/>
      <c r="M69" s="290"/>
      <c r="N69" s="194"/>
      <c r="O69" s="155">
        <f>SUM(P69:Q69)</f>
        <v>4998</v>
      </c>
      <c r="P69" s="155">
        <v>4866</v>
      </c>
      <c r="Q69" s="155">
        <v>132</v>
      </c>
      <c r="R69" s="155">
        <f>SUM(S69:T69)</f>
        <v>1981</v>
      </c>
      <c r="S69" s="155">
        <v>1715</v>
      </c>
      <c r="T69" s="155">
        <v>266</v>
      </c>
    </row>
    <row r="70" spans="2:20" ht="10.5" customHeight="1">
      <c r="B70" s="33"/>
      <c r="C70" s="33"/>
      <c r="D70" s="44"/>
      <c r="E70" s="290" t="s">
        <v>180</v>
      </c>
      <c r="F70" s="290"/>
      <c r="G70" s="290"/>
      <c r="H70" s="290"/>
      <c r="I70" s="290"/>
      <c r="J70" s="290"/>
      <c r="K70" s="290"/>
      <c r="L70" s="290"/>
      <c r="M70" s="290"/>
      <c r="N70" s="194"/>
      <c r="O70" s="155">
        <f>SUM(P70:Q70)</f>
        <v>1004</v>
      </c>
      <c r="P70" s="155">
        <v>959</v>
      </c>
      <c r="Q70" s="155">
        <v>45</v>
      </c>
      <c r="R70" s="155">
        <f>SUM(S70:T70)</f>
        <v>155</v>
      </c>
      <c r="S70" s="155">
        <v>149</v>
      </c>
      <c r="T70" s="155">
        <v>6</v>
      </c>
    </row>
    <row r="71" spans="2:20" ht="7.5" customHeight="1">
      <c r="B71" s="33"/>
      <c r="C71" s="33"/>
      <c r="D71" s="33"/>
      <c r="E71" s="33"/>
      <c r="F71" s="33"/>
      <c r="G71" s="33"/>
      <c r="H71" s="33"/>
      <c r="I71" s="33"/>
      <c r="J71" s="33"/>
      <c r="K71" s="33"/>
      <c r="L71" s="33"/>
      <c r="M71" s="33"/>
      <c r="N71" s="194"/>
      <c r="O71" s="153"/>
      <c r="P71" s="156"/>
      <c r="Q71" s="156"/>
      <c r="R71" s="156"/>
      <c r="S71" s="156"/>
      <c r="T71" s="156"/>
    </row>
    <row r="72" spans="2:20" s="34" customFormat="1" ht="10.5" customHeight="1">
      <c r="B72" s="35"/>
      <c r="C72" s="374" t="s">
        <v>181</v>
      </c>
      <c r="D72" s="374"/>
      <c r="E72" s="374"/>
      <c r="F72" s="374"/>
      <c r="G72" s="374"/>
      <c r="H72" s="374"/>
      <c r="I72" s="374"/>
      <c r="J72" s="374"/>
      <c r="K72" s="374"/>
      <c r="L72" s="374"/>
      <c r="M72" s="374"/>
      <c r="N72" s="196"/>
      <c r="O72" s="148">
        <f>SUM(P72:Q72)</f>
        <v>2822</v>
      </c>
      <c r="P72" s="148">
        <v>2047</v>
      </c>
      <c r="Q72" s="148">
        <v>775</v>
      </c>
      <c r="R72" s="148">
        <f>SUM(S72:T72)</f>
        <v>2412</v>
      </c>
      <c r="S72" s="148">
        <v>1906</v>
      </c>
      <c r="T72" s="148">
        <v>506</v>
      </c>
    </row>
    <row r="73" spans="2:20" ht="7.5" customHeight="1">
      <c r="B73" s="33"/>
      <c r="C73" s="33"/>
      <c r="D73" s="33"/>
      <c r="E73" s="33"/>
      <c r="F73" s="33"/>
      <c r="G73" s="33"/>
      <c r="H73" s="33"/>
      <c r="I73" s="33"/>
      <c r="J73" s="33"/>
      <c r="K73" s="33"/>
      <c r="L73" s="33"/>
      <c r="M73" s="33"/>
      <c r="N73" s="194"/>
      <c r="O73" s="153"/>
      <c r="P73" s="156"/>
      <c r="Q73" s="156"/>
      <c r="R73" s="156"/>
      <c r="S73" s="156"/>
      <c r="T73" s="156"/>
    </row>
    <row r="74" spans="2:20" s="34" customFormat="1" ht="10.5" customHeight="1">
      <c r="B74" s="35"/>
      <c r="C74" s="374" t="s">
        <v>182</v>
      </c>
      <c r="D74" s="374"/>
      <c r="E74" s="374"/>
      <c r="F74" s="374"/>
      <c r="G74" s="374"/>
      <c r="H74" s="374"/>
      <c r="I74" s="374"/>
      <c r="J74" s="374"/>
      <c r="K74" s="374"/>
      <c r="L74" s="374"/>
      <c r="M74" s="374"/>
      <c r="N74" s="196"/>
      <c r="O74" s="148">
        <f>SUM(P74:Q74)</f>
        <v>2639</v>
      </c>
      <c r="P74" s="148">
        <v>2004</v>
      </c>
      <c r="Q74" s="148">
        <v>635</v>
      </c>
      <c r="R74" s="148">
        <f>SUM(S74:T74)</f>
        <v>4012</v>
      </c>
      <c r="S74" s="148">
        <v>3097</v>
      </c>
      <c r="T74" s="148">
        <v>915</v>
      </c>
    </row>
    <row r="75" spans="2:20" s="34" customFormat="1" ht="7.5" customHeight="1">
      <c r="B75" s="35"/>
      <c r="C75" s="48"/>
      <c r="D75" s="48"/>
      <c r="E75" s="48"/>
      <c r="F75" s="48"/>
      <c r="G75" s="48"/>
      <c r="H75" s="48"/>
      <c r="I75" s="48"/>
      <c r="J75" s="48"/>
      <c r="K75" s="48"/>
      <c r="L75" s="48"/>
      <c r="M75" s="48"/>
      <c r="N75" s="196"/>
      <c r="O75" s="148"/>
      <c r="P75" s="148"/>
      <c r="Q75" s="148"/>
      <c r="R75" s="148"/>
      <c r="S75" s="148"/>
      <c r="T75" s="148"/>
    </row>
    <row r="76" spans="2:20" ht="10.5" customHeight="1">
      <c r="B76" s="33"/>
      <c r="C76" s="290" t="s">
        <v>158</v>
      </c>
      <c r="D76" s="290"/>
      <c r="E76" s="290"/>
      <c r="F76" s="290"/>
      <c r="G76" s="290"/>
      <c r="H76" s="290"/>
      <c r="I76" s="290"/>
      <c r="J76" s="33"/>
      <c r="K76" s="33"/>
      <c r="L76" s="33"/>
      <c r="M76" s="33"/>
      <c r="N76" s="218"/>
      <c r="O76" s="153"/>
      <c r="P76" s="156"/>
      <c r="Q76" s="156"/>
      <c r="R76" s="156"/>
      <c r="S76" s="156"/>
      <c r="T76" s="156"/>
    </row>
    <row r="77" spans="2:20" ht="10.5" customHeight="1">
      <c r="B77" s="33"/>
      <c r="C77" s="33"/>
      <c r="D77" s="44"/>
      <c r="E77" s="290" t="s">
        <v>183</v>
      </c>
      <c r="F77" s="290"/>
      <c r="G77" s="290"/>
      <c r="H77" s="290"/>
      <c r="I77" s="290"/>
      <c r="J77" s="290"/>
      <c r="K77" s="290"/>
      <c r="L77" s="290"/>
      <c r="M77" s="290"/>
      <c r="N77" s="218"/>
      <c r="O77" s="155">
        <f>SUM(P77:Q77)</f>
        <v>1057</v>
      </c>
      <c r="P77" s="155">
        <v>769</v>
      </c>
      <c r="Q77" s="155">
        <v>288</v>
      </c>
      <c r="R77" s="155">
        <f>SUM(S77:T77)</f>
        <v>1807</v>
      </c>
      <c r="S77" s="155">
        <v>1412</v>
      </c>
      <c r="T77" s="155">
        <v>395</v>
      </c>
    </row>
    <row r="78" spans="2:20" ht="10.5" customHeight="1">
      <c r="B78" s="33"/>
      <c r="C78" s="44"/>
      <c r="D78" s="44"/>
      <c r="E78" s="290" t="s">
        <v>184</v>
      </c>
      <c r="F78" s="290"/>
      <c r="G78" s="290"/>
      <c r="H78" s="290"/>
      <c r="I78" s="290"/>
      <c r="J78" s="290"/>
      <c r="K78" s="290"/>
      <c r="L78" s="290"/>
      <c r="M78" s="290"/>
      <c r="N78" s="194"/>
      <c r="O78" s="155">
        <f>SUM(P78:Q78)</f>
        <v>805</v>
      </c>
      <c r="P78" s="155">
        <v>640</v>
      </c>
      <c r="Q78" s="155">
        <v>165</v>
      </c>
      <c r="R78" s="155">
        <f>SUM(S78:T78)</f>
        <v>1316</v>
      </c>
      <c r="S78" s="155">
        <v>1105</v>
      </c>
      <c r="T78" s="155">
        <v>211</v>
      </c>
    </row>
    <row r="79" spans="2:20" ht="7.5" customHeight="1">
      <c r="B79" s="33"/>
      <c r="C79" s="33"/>
      <c r="D79" s="33"/>
      <c r="E79" s="33"/>
      <c r="F79" s="33"/>
      <c r="G79" s="33"/>
      <c r="H79" s="33"/>
      <c r="I79" s="33"/>
      <c r="J79" s="33"/>
      <c r="K79" s="33"/>
      <c r="L79" s="33"/>
      <c r="M79" s="33"/>
      <c r="N79" s="194"/>
      <c r="O79" s="153"/>
      <c r="P79" s="156"/>
      <c r="Q79" s="156"/>
      <c r="R79" s="156"/>
      <c r="S79" s="156"/>
      <c r="T79" s="156"/>
    </row>
    <row r="80" spans="2:20" s="34" customFormat="1" ht="10.5" customHeight="1">
      <c r="B80" s="35"/>
      <c r="C80" s="374" t="s">
        <v>301</v>
      </c>
      <c r="D80" s="374"/>
      <c r="E80" s="374"/>
      <c r="F80" s="374"/>
      <c r="G80" s="374"/>
      <c r="H80" s="374"/>
      <c r="I80" s="374"/>
      <c r="J80" s="374"/>
      <c r="K80" s="374"/>
      <c r="L80" s="374"/>
      <c r="M80" s="374"/>
      <c r="N80" s="196"/>
      <c r="O80" s="148">
        <f>SUM(P80:Q80)</f>
        <v>845</v>
      </c>
      <c r="P80" s="148">
        <v>597</v>
      </c>
      <c r="Q80" s="148">
        <v>248</v>
      </c>
      <c r="R80" s="148">
        <f>SUM(S80:T80)</f>
        <v>1250</v>
      </c>
      <c r="S80" s="148">
        <v>1170</v>
      </c>
      <c r="T80" s="148">
        <v>80</v>
      </c>
    </row>
    <row r="81" spans="2:20" ht="10.5" customHeight="1">
      <c r="B81" s="36"/>
      <c r="C81" s="36"/>
      <c r="D81" s="36"/>
      <c r="E81" s="36"/>
      <c r="F81" s="36"/>
      <c r="G81" s="36"/>
      <c r="H81" s="36"/>
      <c r="I81" s="36"/>
      <c r="J81" s="36"/>
      <c r="K81" s="36"/>
      <c r="L81" s="36"/>
      <c r="M81" s="36"/>
      <c r="N81" s="198"/>
      <c r="O81" s="36"/>
      <c r="P81" s="36"/>
      <c r="Q81" s="36"/>
      <c r="R81" s="36"/>
      <c r="S81" s="36"/>
      <c r="T81" s="36"/>
    </row>
    <row r="82" spans="3:10" ht="10.5" customHeight="1">
      <c r="C82" s="406" t="s">
        <v>362</v>
      </c>
      <c r="D82" s="406"/>
      <c r="E82" s="29" t="s">
        <v>363</v>
      </c>
      <c r="F82" s="278" t="s">
        <v>185</v>
      </c>
      <c r="H82" s="57"/>
      <c r="I82" s="57"/>
      <c r="J82" s="57"/>
    </row>
    <row r="83" spans="2:10" ht="10.5" customHeight="1">
      <c r="B83" s="359" t="s">
        <v>234</v>
      </c>
      <c r="C83" s="359"/>
      <c r="D83" s="359"/>
      <c r="E83" s="29" t="s">
        <v>186</v>
      </c>
      <c r="F83" s="279" t="s">
        <v>631</v>
      </c>
      <c r="H83" s="40"/>
      <c r="I83" s="40"/>
      <c r="J83" s="40"/>
    </row>
    <row r="89" ht="11.25">
      <c r="L89" s="57"/>
    </row>
    <row r="90" ht="11.25">
      <c r="L90" s="40"/>
    </row>
  </sheetData>
  <sheetProtection/>
  <mergeCells count="61">
    <mergeCell ref="E15:M15"/>
    <mergeCell ref="E14:M14"/>
    <mergeCell ref="R5:T5"/>
    <mergeCell ref="B5:N6"/>
    <mergeCell ref="O5:Q5"/>
    <mergeCell ref="E13:M13"/>
    <mergeCell ref="E12:M12"/>
    <mergeCell ref="C10:M10"/>
    <mergeCell ref="C8:M8"/>
    <mergeCell ref="E22:M22"/>
    <mergeCell ref="E21:M21"/>
    <mergeCell ref="E20:M20"/>
    <mergeCell ref="E19:M19"/>
    <mergeCell ref="E18:M18"/>
    <mergeCell ref="E16:M16"/>
    <mergeCell ref="E30:M30"/>
    <mergeCell ref="E28:M28"/>
    <mergeCell ref="E27:M27"/>
    <mergeCell ref="E26:M26"/>
    <mergeCell ref="E25:M25"/>
    <mergeCell ref="E24:M24"/>
    <mergeCell ref="E37:M37"/>
    <mergeCell ref="E36:M36"/>
    <mergeCell ref="E34:M34"/>
    <mergeCell ref="E33:M33"/>
    <mergeCell ref="E32:M32"/>
    <mergeCell ref="E31:M31"/>
    <mergeCell ref="E45:M45"/>
    <mergeCell ref="E44:M44"/>
    <mergeCell ref="E43:M43"/>
    <mergeCell ref="E42:M42"/>
    <mergeCell ref="C41:I41"/>
    <mergeCell ref="C39:M39"/>
    <mergeCell ref="C53:M53"/>
    <mergeCell ref="E51:M51"/>
    <mergeCell ref="E50:M50"/>
    <mergeCell ref="E49:M49"/>
    <mergeCell ref="E48:M48"/>
    <mergeCell ref="E46:M46"/>
    <mergeCell ref="E62:M62"/>
    <mergeCell ref="E61:M61"/>
    <mergeCell ref="E60:M60"/>
    <mergeCell ref="C59:I59"/>
    <mergeCell ref="C57:M57"/>
    <mergeCell ref="C55:M55"/>
    <mergeCell ref="E69:M69"/>
    <mergeCell ref="E68:M68"/>
    <mergeCell ref="E67:M67"/>
    <mergeCell ref="E66:M66"/>
    <mergeCell ref="E64:M64"/>
    <mergeCell ref="E63:M63"/>
    <mergeCell ref="C82:D82"/>
    <mergeCell ref="B83:D83"/>
    <mergeCell ref="B3:T3"/>
    <mergeCell ref="C80:M80"/>
    <mergeCell ref="E78:M78"/>
    <mergeCell ref="C76:I76"/>
    <mergeCell ref="E77:M77"/>
    <mergeCell ref="C72:M72"/>
    <mergeCell ref="C74:M74"/>
    <mergeCell ref="E70:M7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zoomScalePageLayoutView="0" workbookViewId="0" topLeftCell="B1">
      <selection activeCell="B1" sqref="B1"/>
    </sheetView>
  </sheetViews>
  <sheetFormatPr defaultColWidth="9.00390625" defaultRowHeight="13.5"/>
  <cols>
    <col min="1" max="62" width="1.625" style="31" customWidth="1"/>
    <col min="63" max="16384" width="9.00390625" style="31" customWidth="1"/>
  </cols>
  <sheetData>
    <row r="1" spans="1:62" ht="10.5" customHeight="1">
      <c r="A1" s="40"/>
      <c r="AY1" s="82"/>
      <c r="AZ1" s="82"/>
      <c r="BA1" s="82"/>
      <c r="BB1" s="82"/>
      <c r="BC1" s="82"/>
      <c r="BD1" s="82"/>
      <c r="BE1" s="82"/>
      <c r="BF1" s="82"/>
      <c r="BG1" s="82"/>
      <c r="BH1" s="39"/>
      <c r="BI1" s="3"/>
      <c r="BJ1" s="276" t="s">
        <v>554</v>
      </c>
    </row>
    <row r="2" ht="10.5" customHeight="1"/>
    <row r="3" spans="2:61" s="42" customFormat="1" ht="18" customHeight="1">
      <c r="B3" s="381" t="s">
        <v>564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row>
    <row r="4" spans="2:61" ht="12.75" customHeight="1">
      <c r="B4" s="33"/>
      <c r="C4" s="33"/>
      <c r="D4" s="44"/>
      <c r="E4" s="4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270</v>
      </c>
    </row>
    <row r="5" spans="2:61" ht="19.5" customHeight="1">
      <c r="B5" s="398" t="s">
        <v>339</v>
      </c>
      <c r="C5" s="398"/>
      <c r="D5" s="398"/>
      <c r="E5" s="398"/>
      <c r="F5" s="398"/>
      <c r="G5" s="398"/>
      <c r="H5" s="398"/>
      <c r="I5" s="398"/>
      <c r="J5" s="398"/>
      <c r="K5" s="398"/>
      <c r="L5" s="398"/>
      <c r="M5" s="398"/>
      <c r="N5" s="398"/>
      <c r="O5" s="398"/>
      <c r="P5" s="398"/>
      <c r="Q5" s="398"/>
      <c r="R5" s="398"/>
      <c r="S5" s="398"/>
      <c r="T5" s="398"/>
      <c r="U5" s="382"/>
      <c r="V5" s="382" t="s">
        <v>292</v>
      </c>
      <c r="W5" s="383"/>
      <c r="X5" s="383"/>
      <c r="Y5" s="383"/>
      <c r="Z5" s="383"/>
      <c r="AA5" s="383"/>
      <c r="AB5" s="383"/>
      <c r="AC5" s="383"/>
      <c r="AD5" s="383" t="s">
        <v>340</v>
      </c>
      <c r="AE5" s="383"/>
      <c r="AF5" s="383"/>
      <c r="AG5" s="383"/>
      <c r="AH5" s="383"/>
      <c r="AI5" s="383"/>
      <c r="AJ5" s="383"/>
      <c r="AK5" s="383"/>
      <c r="AL5" s="383" t="s">
        <v>341</v>
      </c>
      <c r="AM5" s="383"/>
      <c r="AN5" s="383"/>
      <c r="AO5" s="383"/>
      <c r="AP5" s="383"/>
      <c r="AQ5" s="383"/>
      <c r="AR5" s="383"/>
      <c r="AS5" s="383"/>
      <c r="AT5" s="433" t="s">
        <v>654</v>
      </c>
      <c r="AU5" s="440"/>
      <c r="AV5" s="440"/>
      <c r="AW5" s="440"/>
      <c r="AX5" s="440"/>
      <c r="AY5" s="440"/>
      <c r="AZ5" s="440"/>
      <c r="BA5" s="441"/>
      <c r="BB5" s="432" t="s">
        <v>468</v>
      </c>
      <c r="BC5" s="432"/>
      <c r="BD5" s="432"/>
      <c r="BE5" s="432"/>
      <c r="BF5" s="432"/>
      <c r="BG5" s="432"/>
      <c r="BH5" s="432"/>
      <c r="BI5" s="433"/>
    </row>
    <row r="6" spans="2:61" ht="19.5" customHeight="1">
      <c r="B6" s="405"/>
      <c r="C6" s="405"/>
      <c r="D6" s="405"/>
      <c r="E6" s="405"/>
      <c r="F6" s="405"/>
      <c r="G6" s="405"/>
      <c r="H6" s="405"/>
      <c r="I6" s="405"/>
      <c r="J6" s="405"/>
      <c r="K6" s="405"/>
      <c r="L6" s="405"/>
      <c r="M6" s="405"/>
      <c r="N6" s="405"/>
      <c r="O6" s="405"/>
      <c r="P6" s="405"/>
      <c r="Q6" s="405"/>
      <c r="R6" s="405"/>
      <c r="S6" s="405"/>
      <c r="T6" s="405"/>
      <c r="U6" s="386"/>
      <c r="V6" s="386"/>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442"/>
      <c r="AU6" s="443"/>
      <c r="AV6" s="443"/>
      <c r="AW6" s="443"/>
      <c r="AX6" s="443"/>
      <c r="AY6" s="443"/>
      <c r="AZ6" s="443"/>
      <c r="BA6" s="444"/>
      <c r="BB6" s="434"/>
      <c r="BC6" s="434"/>
      <c r="BD6" s="434"/>
      <c r="BE6" s="434"/>
      <c r="BF6" s="434"/>
      <c r="BG6" s="434"/>
      <c r="BH6" s="434"/>
      <c r="BI6" s="435"/>
    </row>
    <row r="7" spans="2:21" ht="12.75" customHeight="1">
      <c r="B7" s="33"/>
      <c r="C7" s="44"/>
      <c r="D7" s="44"/>
      <c r="E7" s="44"/>
      <c r="F7" s="44"/>
      <c r="G7" s="44"/>
      <c r="H7" s="44"/>
      <c r="I7" s="44"/>
      <c r="J7" s="44"/>
      <c r="K7" s="44"/>
      <c r="L7" s="44"/>
      <c r="M7" s="44"/>
      <c r="N7" s="44"/>
      <c r="O7" s="44"/>
      <c r="P7" s="44"/>
      <c r="Q7" s="44"/>
      <c r="R7" s="44"/>
      <c r="S7" s="44"/>
      <c r="T7" s="44"/>
      <c r="U7" s="194"/>
    </row>
    <row r="8" spans="2:61" s="34" customFormat="1" ht="12.75" customHeight="1">
      <c r="B8" s="35"/>
      <c r="C8" s="374" t="s">
        <v>223</v>
      </c>
      <c r="D8" s="374"/>
      <c r="E8" s="374"/>
      <c r="F8" s="374"/>
      <c r="G8" s="374"/>
      <c r="H8" s="374"/>
      <c r="I8" s="374"/>
      <c r="J8" s="374"/>
      <c r="K8" s="374"/>
      <c r="L8" s="374"/>
      <c r="M8" s="374"/>
      <c r="N8" s="374"/>
      <c r="O8" s="374"/>
      <c r="P8" s="374"/>
      <c r="Q8" s="374"/>
      <c r="R8" s="374"/>
      <c r="S8" s="374"/>
      <c r="T8" s="374"/>
      <c r="U8" s="195"/>
      <c r="V8" s="430">
        <f>SUM(V11,V17,V23,V33)</f>
        <v>199352</v>
      </c>
      <c r="W8" s="430"/>
      <c r="X8" s="430"/>
      <c r="Y8" s="430"/>
      <c r="Z8" s="430"/>
      <c r="AA8" s="430"/>
      <c r="AB8" s="430"/>
      <c r="AC8" s="430"/>
      <c r="AD8" s="430">
        <f>SUM(AD11,AD17,AD23,AD33)</f>
        <v>73099</v>
      </c>
      <c r="AE8" s="430"/>
      <c r="AF8" s="430"/>
      <c r="AG8" s="430"/>
      <c r="AH8" s="430"/>
      <c r="AI8" s="430"/>
      <c r="AJ8" s="430"/>
      <c r="AK8" s="430"/>
      <c r="AL8" s="430">
        <f>SUM(AL11,AL17,AL23,AL33)</f>
        <v>197822</v>
      </c>
      <c r="AM8" s="430"/>
      <c r="AN8" s="430"/>
      <c r="AO8" s="430"/>
      <c r="AP8" s="430"/>
      <c r="AQ8" s="430"/>
      <c r="AR8" s="430"/>
      <c r="AS8" s="430"/>
      <c r="AT8" s="437">
        <f>SUM(AT11,AT17,AT23,AT33)</f>
        <v>124723</v>
      </c>
      <c r="AU8" s="437"/>
      <c r="AV8" s="437"/>
      <c r="AW8" s="437"/>
      <c r="AX8" s="437"/>
      <c r="AY8" s="437"/>
      <c r="AZ8" s="437"/>
      <c r="BA8" s="437"/>
      <c r="BB8" s="430">
        <f>SUM(BB11,BB17,BB23,BB33)</f>
        <v>324075</v>
      </c>
      <c r="BC8" s="430"/>
      <c r="BD8" s="430"/>
      <c r="BE8" s="430"/>
      <c r="BF8" s="430"/>
      <c r="BG8" s="430"/>
      <c r="BH8" s="430"/>
      <c r="BI8" s="430"/>
    </row>
    <row r="9" spans="2:61" s="34" customFormat="1" ht="12.75" customHeight="1">
      <c r="B9" s="35"/>
      <c r="C9" s="48"/>
      <c r="D9" s="48"/>
      <c r="E9" s="48"/>
      <c r="F9" s="48"/>
      <c r="G9" s="48"/>
      <c r="H9" s="48"/>
      <c r="I9" s="48"/>
      <c r="J9" s="48"/>
      <c r="K9" s="48"/>
      <c r="L9" s="48"/>
      <c r="M9" s="48"/>
      <c r="N9" s="48"/>
      <c r="O9" s="48"/>
      <c r="P9" s="48"/>
      <c r="Q9" s="48"/>
      <c r="R9" s="48"/>
      <c r="S9" s="48"/>
      <c r="T9" s="48"/>
      <c r="U9" s="19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6"/>
      <c r="AU9" s="176"/>
      <c r="AV9" s="176"/>
      <c r="AW9" s="176"/>
      <c r="AX9" s="176"/>
      <c r="AY9" s="176"/>
      <c r="AZ9" s="176"/>
      <c r="BA9" s="176"/>
      <c r="BB9" s="175"/>
      <c r="BC9" s="175"/>
      <c r="BD9" s="175"/>
      <c r="BE9" s="175"/>
      <c r="BF9" s="175"/>
      <c r="BG9" s="175"/>
      <c r="BH9" s="175"/>
      <c r="BI9" s="175"/>
    </row>
    <row r="10" spans="2:61" ht="12.75" customHeight="1">
      <c r="B10" s="33"/>
      <c r="C10" s="44"/>
      <c r="D10" s="44"/>
      <c r="E10" s="44"/>
      <c r="F10" s="44"/>
      <c r="G10" s="44"/>
      <c r="H10" s="44"/>
      <c r="I10" s="44"/>
      <c r="J10" s="44"/>
      <c r="K10" s="44"/>
      <c r="L10" s="44"/>
      <c r="M10" s="44"/>
      <c r="N10" s="44"/>
      <c r="O10" s="44"/>
      <c r="P10" s="44"/>
      <c r="Q10" s="44"/>
      <c r="R10" s="44"/>
      <c r="S10" s="44"/>
      <c r="T10" s="44"/>
      <c r="U10" s="194"/>
      <c r="V10" s="61"/>
      <c r="W10" s="61"/>
      <c r="X10" s="61"/>
      <c r="Y10" s="61"/>
      <c r="Z10" s="61"/>
      <c r="AA10" s="62"/>
      <c r="AB10" s="62"/>
      <c r="AC10" s="62"/>
      <c r="AD10" s="61"/>
      <c r="AE10" s="61"/>
      <c r="AF10" s="61"/>
      <c r="AG10" s="62"/>
      <c r="AH10" s="62"/>
      <c r="AI10" s="62"/>
      <c r="AJ10" s="62"/>
      <c r="AK10" s="62"/>
      <c r="AL10" s="61"/>
      <c r="AM10" s="61"/>
      <c r="AN10" s="62"/>
      <c r="AO10" s="62"/>
      <c r="AP10" s="62"/>
      <c r="AQ10" s="62"/>
      <c r="AR10" s="62"/>
      <c r="AS10" s="62"/>
      <c r="AT10" s="114"/>
      <c r="AU10" s="114"/>
      <c r="AV10" s="114"/>
      <c r="AW10" s="114"/>
      <c r="AX10" s="114"/>
      <c r="AY10" s="114"/>
      <c r="AZ10" s="115"/>
      <c r="BA10" s="115"/>
      <c r="BB10" s="61"/>
      <c r="BC10" s="61"/>
      <c r="BD10" s="61"/>
      <c r="BE10" s="61"/>
      <c r="BF10" s="61"/>
      <c r="BG10" s="62"/>
      <c r="BH10" s="62"/>
      <c r="BI10" s="62"/>
    </row>
    <row r="11" spans="2:61" s="34" customFormat="1" ht="12.75" customHeight="1">
      <c r="B11" s="35"/>
      <c r="C11" s="374" t="s">
        <v>342</v>
      </c>
      <c r="D11" s="374"/>
      <c r="E11" s="374"/>
      <c r="F11" s="374"/>
      <c r="G11" s="374"/>
      <c r="H11" s="374"/>
      <c r="I11" s="374"/>
      <c r="J11" s="374"/>
      <c r="K11" s="374"/>
      <c r="L11" s="374"/>
      <c r="M11" s="374"/>
      <c r="N11" s="374"/>
      <c r="O11" s="374"/>
      <c r="P11" s="374"/>
      <c r="Q11" s="374"/>
      <c r="R11" s="374"/>
      <c r="S11" s="374"/>
      <c r="T11" s="374"/>
      <c r="U11" s="195"/>
      <c r="V11" s="430">
        <f>SUM(V12:AC14)</f>
        <v>1511</v>
      </c>
      <c r="W11" s="430"/>
      <c r="X11" s="430"/>
      <c r="Y11" s="430"/>
      <c r="Z11" s="430"/>
      <c r="AA11" s="430"/>
      <c r="AB11" s="430"/>
      <c r="AC11" s="430"/>
      <c r="AD11" s="430">
        <f>SUM(AD12:AK14)</f>
        <v>142</v>
      </c>
      <c r="AE11" s="430"/>
      <c r="AF11" s="430"/>
      <c r="AG11" s="430"/>
      <c r="AH11" s="430"/>
      <c r="AI11" s="430"/>
      <c r="AJ11" s="430"/>
      <c r="AK11" s="430"/>
      <c r="AL11" s="430">
        <f>SUM(AL12:AS14)</f>
        <v>166</v>
      </c>
      <c r="AM11" s="430"/>
      <c r="AN11" s="430"/>
      <c r="AO11" s="430"/>
      <c r="AP11" s="430"/>
      <c r="AQ11" s="430"/>
      <c r="AR11" s="430"/>
      <c r="AS11" s="430"/>
      <c r="AT11" s="437">
        <f>SUM(AT12:BA14)</f>
        <v>24</v>
      </c>
      <c r="AU11" s="437"/>
      <c r="AV11" s="437"/>
      <c r="AW11" s="437"/>
      <c r="AX11" s="437"/>
      <c r="AY11" s="437"/>
      <c r="AZ11" s="437"/>
      <c r="BA11" s="437"/>
      <c r="BB11" s="430">
        <f>SUM(BB12:BI14)</f>
        <v>1535</v>
      </c>
      <c r="BC11" s="430"/>
      <c r="BD11" s="430"/>
      <c r="BE11" s="430"/>
      <c r="BF11" s="430"/>
      <c r="BG11" s="430"/>
      <c r="BH11" s="430"/>
      <c r="BI11" s="430"/>
    </row>
    <row r="12" spans="2:61" ht="12.75" customHeight="1">
      <c r="B12" s="33"/>
      <c r="C12" s="44"/>
      <c r="D12" s="44"/>
      <c r="E12" s="290" t="s">
        <v>343</v>
      </c>
      <c r="F12" s="290"/>
      <c r="G12" s="290"/>
      <c r="H12" s="290"/>
      <c r="I12" s="290"/>
      <c r="J12" s="290"/>
      <c r="K12" s="290"/>
      <c r="L12" s="290"/>
      <c r="M12" s="290"/>
      <c r="N12" s="290"/>
      <c r="O12" s="290"/>
      <c r="P12" s="290"/>
      <c r="Q12" s="290"/>
      <c r="R12" s="290"/>
      <c r="S12" s="290"/>
      <c r="T12" s="290"/>
      <c r="U12" s="194"/>
      <c r="V12" s="431">
        <v>1497</v>
      </c>
      <c r="W12" s="431"/>
      <c r="X12" s="431"/>
      <c r="Y12" s="431"/>
      <c r="Z12" s="431"/>
      <c r="AA12" s="431"/>
      <c r="AB12" s="431"/>
      <c r="AC12" s="431"/>
      <c r="AD12" s="431">
        <v>138</v>
      </c>
      <c r="AE12" s="431"/>
      <c r="AF12" s="431"/>
      <c r="AG12" s="431"/>
      <c r="AH12" s="431"/>
      <c r="AI12" s="431"/>
      <c r="AJ12" s="431"/>
      <c r="AK12" s="431"/>
      <c r="AL12" s="431">
        <v>151</v>
      </c>
      <c r="AM12" s="431"/>
      <c r="AN12" s="431"/>
      <c r="AO12" s="431"/>
      <c r="AP12" s="431"/>
      <c r="AQ12" s="431"/>
      <c r="AR12" s="431"/>
      <c r="AS12" s="431"/>
      <c r="AT12" s="436">
        <v>13</v>
      </c>
      <c r="AU12" s="436"/>
      <c r="AV12" s="436"/>
      <c r="AW12" s="436"/>
      <c r="AX12" s="436"/>
      <c r="AY12" s="436"/>
      <c r="AZ12" s="436"/>
      <c r="BA12" s="436"/>
      <c r="BB12" s="431">
        <v>1510</v>
      </c>
      <c r="BC12" s="431"/>
      <c r="BD12" s="431"/>
      <c r="BE12" s="431"/>
      <c r="BF12" s="431"/>
      <c r="BG12" s="431"/>
      <c r="BH12" s="431"/>
      <c r="BI12" s="431"/>
    </row>
    <row r="13" spans="2:61" ht="12.75" customHeight="1">
      <c r="B13" s="33"/>
      <c r="C13" s="44"/>
      <c r="D13" s="44"/>
      <c r="E13" s="290" t="s">
        <v>344</v>
      </c>
      <c r="F13" s="290"/>
      <c r="G13" s="290"/>
      <c r="H13" s="290"/>
      <c r="I13" s="290"/>
      <c r="J13" s="290"/>
      <c r="K13" s="290"/>
      <c r="L13" s="290"/>
      <c r="M13" s="290"/>
      <c r="N13" s="290"/>
      <c r="O13" s="290"/>
      <c r="P13" s="290"/>
      <c r="Q13" s="290"/>
      <c r="R13" s="290"/>
      <c r="S13" s="290"/>
      <c r="T13" s="290"/>
      <c r="U13" s="194"/>
      <c r="V13" s="431">
        <v>9</v>
      </c>
      <c r="W13" s="431"/>
      <c r="X13" s="431"/>
      <c r="Y13" s="431"/>
      <c r="Z13" s="431"/>
      <c r="AA13" s="431"/>
      <c r="AB13" s="431"/>
      <c r="AC13" s="431"/>
      <c r="AD13" s="431">
        <v>2</v>
      </c>
      <c r="AE13" s="431"/>
      <c r="AF13" s="431"/>
      <c r="AG13" s="431"/>
      <c r="AH13" s="431"/>
      <c r="AI13" s="431"/>
      <c r="AJ13" s="431"/>
      <c r="AK13" s="431"/>
      <c r="AL13" s="431">
        <v>9</v>
      </c>
      <c r="AM13" s="431"/>
      <c r="AN13" s="431"/>
      <c r="AO13" s="431"/>
      <c r="AP13" s="431"/>
      <c r="AQ13" s="431"/>
      <c r="AR13" s="431"/>
      <c r="AS13" s="431"/>
      <c r="AT13" s="436">
        <v>7</v>
      </c>
      <c r="AU13" s="436"/>
      <c r="AV13" s="436"/>
      <c r="AW13" s="436"/>
      <c r="AX13" s="436"/>
      <c r="AY13" s="436"/>
      <c r="AZ13" s="436"/>
      <c r="BA13" s="436"/>
      <c r="BB13" s="431">
        <v>16</v>
      </c>
      <c r="BC13" s="431"/>
      <c r="BD13" s="431"/>
      <c r="BE13" s="431"/>
      <c r="BF13" s="431"/>
      <c r="BG13" s="431"/>
      <c r="BH13" s="431"/>
      <c r="BI13" s="431"/>
    </row>
    <row r="14" spans="2:61" ht="12.75" customHeight="1">
      <c r="B14" s="33"/>
      <c r="C14" s="44"/>
      <c r="D14" s="44"/>
      <c r="E14" s="290" t="s">
        <v>345</v>
      </c>
      <c r="F14" s="290"/>
      <c r="G14" s="290"/>
      <c r="H14" s="290"/>
      <c r="I14" s="290"/>
      <c r="J14" s="290"/>
      <c r="K14" s="290"/>
      <c r="L14" s="290"/>
      <c r="M14" s="290"/>
      <c r="N14" s="290"/>
      <c r="O14" s="290"/>
      <c r="P14" s="290"/>
      <c r="Q14" s="290"/>
      <c r="R14" s="290"/>
      <c r="S14" s="290"/>
      <c r="T14" s="290"/>
      <c r="U14" s="194"/>
      <c r="V14" s="431">
        <v>5</v>
      </c>
      <c r="W14" s="431"/>
      <c r="X14" s="431"/>
      <c r="Y14" s="431"/>
      <c r="Z14" s="431"/>
      <c r="AA14" s="431"/>
      <c r="AB14" s="431"/>
      <c r="AC14" s="431"/>
      <c r="AD14" s="431">
        <v>2</v>
      </c>
      <c r="AE14" s="431"/>
      <c r="AF14" s="431"/>
      <c r="AG14" s="431"/>
      <c r="AH14" s="431"/>
      <c r="AI14" s="431"/>
      <c r="AJ14" s="431"/>
      <c r="AK14" s="431"/>
      <c r="AL14" s="431">
        <v>6</v>
      </c>
      <c r="AM14" s="431"/>
      <c r="AN14" s="431"/>
      <c r="AO14" s="431"/>
      <c r="AP14" s="431"/>
      <c r="AQ14" s="431"/>
      <c r="AR14" s="431"/>
      <c r="AS14" s="431"/>
      <c r="AT14" s="436">
        <v>4</v>
      </c>
      <c r="AU14" s="436"/>
      <c r="AV14" s="436"/>
      <c r="AW14" s="436"/>
      <c r="AX14" s="436"/>
      <c r="AY14" s="436"/>
      <c r="AZ14" s="436"/>
      <c r="BA14" s="436"/>
      <c r="BB14" s="431">
        <v>9</v>
      </c>
      <c r="BC14" s="431"/>
      <c r="BD14" s="431"/>
      <c r="BE14" s="431"/>
      <c r="BF14" s="431"/>
      <c r="BG14" s="431"/>
      <c r="BH14" s="431"/>
      <c r="BI14" s="431"/>
    </row>
    <row r="15" spans="2:61" ht="12.75" customHeight="1">
      <c r="B15" s="33"/>
      <c r="C15" s="44"/>
      <c r="D15" s="44"/>
      <c r="E15" s="44"/>
      <c r="F15" s="44"/>
      <c r="G15" s="44"/>
      <c r="H15" s="44"/>
      <c r="I15" s="44"/>
      <c r="J15" s="44"/>
      <c r="K15" s="44"/>
      <c r="L15" s="44"/>
      <c r="M15" s="44"/>
      <c r="N15" s="44"/>
      <c r="O15" s="44"/>
      <c r="P15" s="44"/>
      <c r="Q15" s="44"/>
      <c r="R15" s="44"/>
      <c r="S15" s="44"/>
      <c r="T15" s="44"/>
      <c r="U15" s="194"/>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114"/>
      <c r="AU15" s="114"/>
      <c r="AV15" s="114"/>
      <c r="AW15" s="114"/>
      <c r="AX15" s="114"/>
      <c r="AY15" s="114"/>
      <c r="AZ15" s="114"/>
      <c r="BA15" s="114"/>
      <c r="BB15" s="61"/>
      <c r="BC15" s="61"/>
      <c r="BD15" s="61"/>
      <c r="BE15" s="61"/>
      <c r="BF15" s="61"/>
      <c r="BG15" s="61"/>
      <c r="BH15" s="61"/>
      <c r="BI15" s="61"/>
    </row>
    <row r="16" spans="2:61" ht="12.75" customHeight="1">
      <c r="B16" s="33"/>
      <c r="C16" s="44"/>
      <c r="D16" s="44"/>
      <c r="E16" s="44"/>
      <c r="F16" s="44"/>
      <c r="G16" s="44"/>
      <c r="H16" s="44"/>
      <c r="I16" s="44"/>
      <c r="J16" s="44"/>
      <c r="K16" s="44"/>
      <c r="L16" s="44"/>
      <c r="M16" s="44"/>
      <c r="N16" s="44"/>
      <c r="O16" s="44"/>
      <c r="P16" s="44"/>
      <c r="Q16" s="44"/>
      <c r="R16" s="44"/>
      <c r="S16" s="44"/>
      <c r="T16" s="44"/>
      <c r="U16" s="194"/>
      <c r="V16" s="61"/>
      <c r="W16" s="61"/>
      <c r="X16" s="61"/>
      <c r="Y16" s="61"/>
      <c r="Z16" s="61"/>
      <c r="AA16" s="62"/>
      <c r="AB16" s="62"/>
      <c r="AC16" s="62"/>
      <c r="AD16" s="61"/>
      <c r="AE16" s="61"/>
      <c r="AF16" s="61"/>
      <c r="AG16" s="62"/>
      <c r="AH16" s="62"/>
      <c r="AI16" s="62"/>
      <c r="AJ16" s="62"/>
      <c r="AK16" s="62"/>
      <c r="AL16" s="61"/>
      <c r="AM16" s="61"/>
      <c r="AN16" s="62"/>
      <c r="AO16" s="62"/>
      <c r="AP16" s="62"/>
      <c r="AQ16" s="62"/>
      <c r="AR16" s="62"/>
      <c r="AS16" s="62"/>
      <c r="AT16" s="114"/>
      <c r="AU16" s="114"/>
      <c r="AV16" s="114"/>
      <c r="AW16" s="114"/>
      <c r="AX16" s="114"/>
      <c r="AY16" s="114"/>
      <c r="AZ16" s="115"/>
      <c r="BA16" s="115"/>
      <c r="BB16" s="61"/>
      <c r="BC16" s="61"/>
      <c r="BD16" s="61"/>
      <c r="BE16" s="61"/>
      <c r="BF16" s="61"/>
      <c r="BG16" s="62"/>
      <c r="BH16" s="62"/>
      <c r="BI16" s="62"/>
    </row>
    <row r="17" spans="2:61" s="34" customFormat="1" ht="12.75" customHeight="1">
      <c r="B17" s="35"/>
      <c r="C17" s="374" t="s">
        <v>346</v>
      </c>
      <c r="D17" s="374"/>
      <c r="E17" s="374"/>
      <c r="F17" s="374"/>
      <c r="G17" s="374"/>
      <c r="H17" s="374"/>
      <c r="I17" s="374"/>
      <c r="J17" s="374"/>
      <c r="K17" s="374"/>
      <c r="L17" s="374"/>
      <c r="M17" s="374"/>
      <c r="N17" s="374"/>
      <c r="O17" s="374"/>
      <c r="P17" s="374"/>
      <c r="Q17" s="374"/>
      <c r="R17" s="374"/>
      <c r="S17" s="374"/>
      <c r="T17" s="374"/>
      <c r="U17" s="196"/>
      <c r="V17" s="430">
        <f>SUM(V18:AC20)</f>
        <v>44512</v>
      </c>
      <c r="W17" s="430"/>
      <c r="X17" s="430"/>
      <c r="Y17" s="430"/>
      <c r="Z17" s="430"/>
      <c r="AA17" s="430"/>
      <c r="AB17" s="430"/>
      <c r="AC17" s="430"/>
      <c r="AD17" s="430">
        <f>SUM(AD18:AK20)</f>
        <v>16476</v>
      </c>
      <c r="AE17" s="430"/>
      <c r="AF17" s="430"/>
      <c r="AG17" s="430"/>
      <c r="AH17" s="430"/>
      <c r="AI17" s="430"/>
      <c r="AJ17" s="430"/>
      <c r="AK17" s="430"/>
      <c r="AL17" s="430">
        <f>SUM(AL18:AS20)</f>
        <v>41727</v>
      </c>
      <c r="AM17" s="430"/>
      <c r="AN17" s="430"/>
      <c r="AO17" s="430"/>
      <c r="AP17" s="430"/>
      <c r="AQ17" s="430"/>
      <c r="AR17" s="430"/>
      <c r="AS17" s="430"/>
      <c r="AT17" s="437">
        <f>SUM(AT18:BA20)</f>
        <v>25251</v>
      </c>
      <c r="AU17" s="437"/>
      <c r="AV17" s="437"/>
      <c r="AW17" s="437"/>
      <c r="AX17" s="437"/>
      <c r="AY17" s="437"/>
      <c r="AZ17" s="437"/>
      <c r="BA17" s="437"/>
      <c r="BB17" s="430">
        <f>SUM(BB18:BI20)</f>
        <v>69763</v>
      </c>
      <c r="BC17" s="430"/>
      <c r="BD17" s="430"/>
      <c r="BE17" s="430"/>
      <c r="BF17" s="430"/>
      <c r="BG17" s="430"/>
      <c r="BH17" s="430"/>
      <c r="BI17" s="430"/>
    </row>
    <row r="18" spans="2:61" ht="12.75" customHeight="1">
      <c r="B18" s="33"/>
      <c r="C18" s="44"/>
      <c r="D18" s="44"/>
      <c r="E18" s="290" t="s">
        <v>347</v>
      </c>
      <c r="F18" s="290"/>
      <c r="G18" s="290"/>
      <c r="H18" s="290"/>
      <c r="I18" s="290"/>
      <c r="J18" s="290"/>
      <c r="K18" s="290"/>
      <c r="L18" s="290"/>
      <c r="M18" s="290"/>
      <c r="N18" s="290"/>
      <c r="O18" s="290"/>
      <c r="P18" s="290"/>
      <c r="Q18" s="290"/>
      <c r="R18" s="290"/>
      <c r="S18" s="290"/>
      <c r="T18" s="290"/>
      <c r="U18" s="194"/>
      <c r="V18" s="431">
        <v>29</v>
      </c>
      <c r="W18" s="431"/>
      <c r="X18" s="431"/>
      <c r="Y18" s="431"/>
      <c r="Z18" s="431"/>
      <c r="AA18" s="431"/>
      <c r="AB18" s="431"/>
      <c r="AC18" s="431"/>
      <c r="AD18" s="431">
        <v>3</v>
      </c>
      <c r="AE18" s="431"/>
      <c r="AF18" s="431"/>
      <c r="AG18" s="431"/>
      <c r="AH18" s="431"/>
      <c r="AI18" s="431"/>
      <c r="AJ18" s="431"/>
      <c r="AK18" s="431"/>
      <c r="AL18" s="431">
        <v>94</v>
      </c>
      <c r="AM18" s="431"/>
      <c r="AN18" s="431"/>
      <c r="AO18" s="431"/>
      <c r="AP18" s="431"/>
      <c r="AQ18" s="431"/>
      <c r="AR18" s="431"/>
      <c r="AS18" s="431"/>
      <c r="AT18" s="436">
        <v>91</v>
      </c>
      <c r="AU18" s="436"/>
      <c r="AV18" s="436"/>
      <c r="AW18" s="436"/>
      <c r="AX18" s="436"/>
      <c r="AY18" s="436"/>
      <c r="AZ18" s="436"/>
      <c r="BA18" s="436"/>
      <c r="BB18" s="431">
        <v>120</v>
      </c>
      <c r="BC18" s="431"/>
      <c r="BD18" s="431"/>
      <c r="BE18" s="431"/>
      <c r="BF18" s="431"/>
      <c r="BG18" s="431"/>
      <c r="BH18" s="431"/>
      <c r="BI18" s="431"/>
    </row>
    <row r="19" spans="2:61" ht="12.75" customHeight="1">
      <c r="B19" s="33"/>
      <c r="C19" s="44"/>
      <c r="D19" s="44"/>
      <c r="E19" s="290" t="s">
        <v>348</v>
      </c>
      <c r="F19" s="290"/>
      <c r="G19" s="290"/>
      <c r="H19" s="290"/>
      <c r="I19" s="290"/>
      <c r="J19" s="290"/>
      <c r="K19" s="290"/>
      <c r="L19" s="290"/>
      <c r="M19" s="290"/>
      <c r="N19" s="290"/>
      <c r="O19" s="290"/>
      <c r="P19" s="290"/>
      <c r="Q19" s="290"/>
      <c r="R19" s="290"/>
      <c r="S19" s="290"/>
      <c r="T19" s="290"/>
      <c r="U19" s="194"/>
      <c r="V19" s="431">
        <v>28171</v>
      </c>
      <c r="W19" s="431"/>
      <c r="X19" s="431"/>
      <c r="Y19" s="431"/>
      <c r="Z19" s="431"/>
      <c r="AA19" s="431"/>
      <c r="AB19" s="431"/>
      <c r="AC19" s="431"/>
      <c r="AD19" s="431">
        <v>10561</v>
      </c>
      <c r="AE19" s="431"/>
      <c r="AF19" s="431"/>
      <c r="AG19" s="431"/>
      <c r="AH19" s="431"/>
      <c r="AI19" s="431"/>
      <c r="AJ19" s="431"/>
      <c r="AK19" s="431"/>
      <c r="AL19" s="431">
        <v>13468</v>
      </c>
      <c r="AM19" s="431"/>
      <c r="AN19" s="431"/>
      <c r="AO19" s="431"/>
      <c r="AP19" s="431"/>
      <c r="AQ19" s="431"/>
      <c r="AR19" s="431"/>
      <c r="AS19" s="431"/>
      <c r="AT19" s="436">
        <v>2907</v>
      </c>
      <c r="AU19" s="436"/>
      <c r="AV19" s="436"/>
      <c r="AW19" s="436"/>
      <c r="AX19" s="436"/>
      <c r="AY19" s="436"/>
      <c r="AZ19" s="436"/>
      <c r="BA19" s="436"/>
      <c r="BB19" s="431">
        <v>31078</v>
      </c>
      <c r="BC19" s="431"/>
      <c r="BD19" s="431"/>
      <c r="BE19" s="431"/>
      <c r="BF19" s="431"/>
      <c r="BG19" s="431"/>
      <c r="BH19" s="431"/>
      <c r="BI19" s="431"/>
    </row>
    <row r="20" spans="2:61" ht="12.75" customHeight="1">
      <c r="B20" s="33"/>
      <c r="C20" s="44"/>
      <c r="D20" s="44"/>
      <c r="E20" s="290" t="s">
        <v>349</v>
      </c>
      <c r="F20" s="290"/>
      <c r="G20" s="290"/>
      <c r="H20" s="290"/>
      <c r="I20" s="290"/>
      <c r="J20" s="290"/>
      <c r="K20" s="290"/>
      <c r="L20" s="290"/>
      <c r="M20" s="290"/>
      <c r="N20" s="290"/>
      <c r="O20" s="290"/>
      <c r="P20" s="290"/>
      <c r="Q20" s="290"/>
      <c r="R20" s="290"/>
      <c r="S20" s="290"/>
      <c r="T20" s="290"/>
      <c r="U20" s="194"/>
      <c r="V20" s="431">
        <v>16312</v>
      </c>
      <c r="W20" s="431"/>
      <c r="X20" s="431"/>
      <c r="Y20" s="431"/>
      <c r="Z20" s="431"/>
      <c r="AA20" s="431"/>
      <c r="AB20" s="431"/>
      <c r="AC20" s="431"/>
      <c r="AD20" s="431">
        <v>5912</v>
      </c>
      <c r="AE20" s="431"/>
      <c r="AF20" s="431"/>
      <c r="AG20" s="431"/>
      <c r="AH20" s="431"/>
      <c r="AI20" s="431"/>
      <c r="AJ20" s="431"/>
      <c r="AK20" s="431"/>
      <c r="AL20" s="431">
        <v>28165</v>
      </c>
      <c r="AM20" s="431"/>
      <c r="AN20" s="431"/>
      <c r="AO20" s="431"/>
      <c r="AP20" s="431"/>
      <c r="AQ20" s="431"/>
      <c r="AR20" s="431"/>
      <c r="AS20" s="431"/>
      <c r="AT20" s="436">
        <v>22253</v>
      </c>
      <c r="AU20" s="436"/>
      <c r="AV20" s="436"/>
      <c r="AW20" s="436"/>
      <c r="AX20" s="436"/>
      <c r="AY20" s="436"/>
      <c r="AZ20" s="436"/>
      <c r="BA20" s="436"/>
      <c r="BB20" s="431">
        <v>38565</v>
      </c>
      <c r="BC20" s="431"/>
      <c r="BD20" s="431"/>
      <c r="BE20" s="431"/>
      <c r="BF20" s="431"/>
      <c r="BG20" s="431"/>
      <c r="BH20" s="431"/>
      <c r="BI20" s="431"/>
    </row>
    <row r="21" spans="2:61" ht="12.75" customHeight="1">
      <c r="B21" s="33"/>
      <c r="C21" s="44"/>
      <c r="D21" s="44"/>
      <c r="E21" s="44"/>
      <c r="F21" s="44"/>
      <c r="G21" s="44"/>
      <c r="H21" s="44"/>
      <c r="I21" s="44"/>
      <c r="J21" s="44"/>
      <c r="K21" s="44"/>
      <c r="L21" s="44"/>
      <c r="M21" s="44"/>
      <c r="N21" s="44"/>
      <c r="O21" s="44"/>
      <c r="P21" s="44"/>
      <c r="Q21" s="44"/>
      <c r="R21" s="44"/>
      <c r="S21" s="44"/>
      <c r="T21" s="44"/>
      <c r="U21" s="194"/>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114"/>
      <c r="AU21" s="114"/>
      <c r="AV21" s="114"/>
      <c r="AW21" s="114"/>
      <c r="AX21" s="114"/>
      <c r="AY21" s="114"/>
      <c r="AZ21" s="114"/>
      <c r="BA21" s="114"/>
      <c r="BB21" s="61"/>
      <c r="BC21" s="61"/>
      <c r="BD21" s="61"/>
      <c r="BE21" s="61"/>
      <c r="BF21" s="61"/>
      <c r="BG21" s="61"/>
      <c r="BH21" s="61"/>
      <c r="BI21" s="61"/>
    </row>
    <row r="22" spans="2:61" ht="12.75" customHeight="1">
      <c r="B22" s="33"/>
      <c r="C22" s="44"/>
      <c r="D22" s="44"/>
      <c r="E22" s="44"/>
      <c r="F22" s="44"/>
      <c r="G22" s="44"/>
      <c r="H22" s="44"/>
      <c r="I22" s="44"/>
      <c r="J22" s="44"/>
      <c r="K22" s="44"/>
      <c r="L22" s="44"/>
      <c r="M22" s="44"/>
      <c r="N22" s="44"/>
      <c r="O22" s="44"/>
      <c r="P22" s="44"/>
      <c r="Q22" s="44"/>
      <c r="R22" s="44"/>
      <c r="S22" s="44"/>
      <c r="T22" s="44"/>
      <c r="U22" s="194"/>
      <c r="V22" s="61"/>
      <c r="W22" s="61"/>
      <c r="X22" s="61"/>
      <c r="Y22" s="61"/>
      <c r="Z22" s="61"/>
      <c r="AA22" s="62"/>
      <c r="AB22" s="62"/>
      <c r="AC22" s="62"/>
      <c r="AD22" s="61"/>
      <c r="AE22" s="61"/>
      <c r="AF22" s="61"/>
      <c r="AG22" s="62"/>
      <c r="AH22" s="62"/>
      <c r="AI22" s="62"/>
      <c r="AJ22" s="62"/>
      <c r="AK22" s="62"/>
      <c r="AL22" s="61"/>
      <c r="AM22" s="61"/>
      <c r="AN22" s="62"/>
      <c r="AO22" s="62"/>
      <c r="AP22" s="62"/>
      <c r="AQ22" s="62"/>
      <c r="AR22" s="62"/>
      <c r="AS22" s="62"/>
      <c r="AT22" s="114"/>
      <c r="AU22" s="114"/>
      <c r="AV22" s="114"/>
      <c r="AW22" s="114"/>
      <c r="AX22" s="114"/>
      <c r="AY22" s="114"/>
      <c r="AZ22" s="115"/>
      <c r="BA22" s="115"/>
      <c r="BB22" s="61"/>
      <c r="BC22" s="61"/>
      <c r="BD22" s="61"/>
      <c r="BE22" s="61"/>
      <c r="BF22" s="61"/>
      <c r="BG22" s="62"/>
      <c r="BH22" s="62"/>
      <c r="BI22" s="62"/>
    </row>
    <row r="23" spans="2:61" s="34" customFormat="1" ht="12.75" customHeight="1">
      <c r="B23" s="35"/>
      <c r="C23" s="374" t="s">
        <v>350</v>
      </c>
      <c r="D23" s="374"/>
      <c r="E23" s="374"/>
      <c r="F23" s="374"/>
      <c r="G23" s="374"/>
      <c r="H23" s="374"/>
      <c r="I23" s="374"/>
      <c r="J23" s="374"/>
      <c r="K23" s="374"/>
      <c r="L23" s="374"/>
      <c r="M23" s="374"/>
      <c r="N23" s="374"/>
      <c r="O23" s="374"/>
      <c r="P23" s="374"/>
      <c r="Q23" s="374"/>
      <c r="R23" s="374"/>
      <c r="S23" s="374"/>
      <c r="T23" s="374"/>
      <c r="U23" s="196"/>
      <c r="V23" s="430">
        <f>SUM(V24:AC30)</f>
        <v>147374</v>
      </c>
      <c r="W23" s="430"/>
      <c r="X23" s="430"/>
      <c r="Y23" s="430"/>
      <c r="Z23" s="430"/>
      <c r="AA23" s="430"/>
      <c r="AB23" s="430"/>
      <c r="AC23" s="430"/>
      <c r="AD23" s="430">
        <f>SUM(AD24:AK30)</f>
        <v>55415</v>
      </c>
      <c r="AE23" s="430"/>
      <c r="AF23" s="430"/>
      <c r="AG23" s="430"/>
      <c r="AH23" s="430"/>
      <c r="AI23" s="430"/>
      <c r="AJ23" s="430"/>
      <c r="AK23" s="430"/>
      <c r="AL23" s="430">
        <f>SUM(AL24:AS30)</f>
        <v>152594</v>
      </c>
      <c r="AM23" s="430"/>
      <c r="AN23" s="430"/>
      <c r="AO23" s="430"/>
      <c r="AP23" s="430"/>
      <c r="AQ23" s="430"/>
      <c r="AR23" s="430"/>
      <c r="AS23" s="430"/>
      <c r="AT23" s="437">
        <f>SUM(AT24:BA30)</f>
        <v>97179</v>
      </c>
      <c r="AU23" s="437"/>
      <c r="AV23" s="437"/>
      <c r="AW23" s="437"/>
      <c r="AX23" s="437"/>
      <c r="AY23" s="437"/>
      <c r="AZ23" s="437"/>
      <c r="BA23" s="437"/>
      <c r="BB23" s="430">
        <f>SUM(BB24:BI30)</f>
        <v>244553</v>
      </c>
      <c r="BC23" s="430"/>
      <c r="BD23" s="430"/>
      <c r="BE23" s="430"/>
      <c r="BF23" s="430"/>
      <c r="BG23" s="430"/>
      <c r="BH23" s="430"/>
      <c r="BI23" s="430"/>
    </row>
    <row r="24" spans="2:61" ht="12.75" customHeight="1">
      <c r="B24" s="33"/>
      <c r="C24" s="44"/>
      <c r="D24" s="44"/>
      <c r="E24" s="290" t="s">
        <v>351</v>
      </c>
      <c r="F24" s="290"/>
      <c r="G24" s="290"/>
      <c r="H24" s="290"/>
      <c r="I24" s="290"/>
      <c r="J24" s="290"/>
      <c r="K24" s="290"/>
      <c r="L24" s="290"/>
      <c r="M24" s="290"/>
      <c r="N24" s="290"/>
      <c r="O24" s="290"/>
      <c r="P24" s="290"/>
      <c r="Q24" s="290"/>
      <c r="R24" s="290"/>
      <c r="S24" s="290"/>
      <c r="T24" s="290"/>
      <c r="U24" s="197"/>
      <c r="V24" s="431">
        <v>1144</v>
      </c>
      <c r="W24" s="431"/>
      <c r="X24" s="431"/>
      <c r="Y24" s="431"/>
      <c r="Z24" s="431"/>
      <c r="AA24" s="431"/>
      <c r="AB24" s="431"/>
      <c r="AC24" s="431"/>
      <c r="AD24" s="431">
        <v>848</v>
      </c>
      <c r="AE24" s="431"/>
      <c r="AF24" s="431"/>
      <c r="AG24" s="431"/>
      <c r="AH24" s="431"/>
      <c r="AI24" s="431"/>
      <c r="AJ24" s="431"/>
      <c r="AK24" s="431"/>
      <c r="AL24" s="431">
        <v>1061</v>
      </c>
      <c r="AM24" s="431"/>
      <c r="AN24" s="431"/>
      <c r="AO24" s="431"/>
      <c r="AP24" s="431"/>
      <c r="AQ24" s="431"/>
      <c r="AR24" s="431"/>
      <c r="AS24" s="431"/>
      <c r="AT24" s="436">
        <v>213</v>
      </c>
      <c r="AU24" s="436"/>
      <c r="AV24" s="436"/>
      <c r="AW24" s="436"/>
      <c r="AX24" s="436"/>
      <c r="AY24" s="436"/>
      <c r="AZ24" s="436"/>
      <c r="BA24" s="436"/>
      <c r="BB24" s="431">
        <v>1357</v>
      </c>
      <c r="BC24" s="431"/>
      <c r="BD24" s="431"/>
      <c r="BE24" s="431"/>
      <c r="BF24" s="431"/>
      <c r="BG24" s="431"/>
      <c r="BH24" s="431"/>
      <c r="BI24" s="431"/>
    </row>
    <row r="25" spans="2:61" ht="12.75" customHeight="1">
      <c r="B25" s="33"/>
      <c r="C25" s="44"/>
      <c r="D25" s="44"/>
      <c r="E25" s="290" t="s">
        <v>352</v>
      </c>
      <c r="F25" s="290"/>
      <c r="G25" s="290"/>
      <c r="H25" s="290"/>
      <c r="I25" s="290"/>
      <c r="J25" s="290"/>
      <c r="K25" s="290"/>
      <c r="L25" s="290"/>
      <c r="M25" s="290"/>
      <c r="N25" s="290"/>
      <c r="O25" s="290"/>
      <c r="P25" s="290"/>
      <c r="Q25" s="290"/>
      <c r="R25" s="290"/>
      <c r="S25" s="290"/>
      <c r="T25" s="290"/>
      <c r="U25" s="197"/>
      <c r="V25" s="431">
        <v>15189</v>
      </c>
      <c r="W25" s="431"/>
      <c r="X25" s="431"/>
      <c r="Y25" s="431"/>
      <c r="Z25" s="431"/>
      <c r="AA25" s="431"/>
      <c r="AB25" s="431"/>
      <c r="AC25" s="431"/>
      <c r="AD25" s="431">
        <v>6898</v>
      </c>
      <c r="AE25" s="431"/>
      <c r="AF25" s="431"/>
      <c r="AG25" s="431"/>
      <c r="AH25" s="431"/>
      <c r="AI25" s="431"/>
      <c r="AJ25" s="431"/>
      <c r="AK25" s="431"/>
      <c r="AL25" s="431">
        <v>12168</v>
      </c>
      <c r="AM25" s="431"/>
      <c r="AN25" s="431"/>
      <c r="AO25" s="431"/>
      <c r="AP25" s="431"/>
      <c r="AQ25" s="431"/>
      <c r="AR25" s="431"/>
      <c r="AS25" s="431"/>
      <c r="AT25" s="436">
        <v>5270</v>
      </c>
      <c r="AU25" s="436"/>
      <c r="AV25" s="436"/>
      <c r="AW25" s="436"/>
      <c r="AX25" s="436"/>
      <c r="AY25" s="436"/>
      <c r="AZ25" s="436"/>
      <c r="BA25" s="436"/>
      <c r="BB25" s="431">
        <v>20459</v>
      </c>
      <c r="BC25" s="431"/>
      <c r="BD25" s="431"/>
      <c r="BE25" s="431"/>
      <c r="BF25" s="431"/>
      <c r="BG25" s="431"/>
      <c r="BH25" s="431"/>
      <c r="BI25" s="431"/>
    </row>
    <row r="26" spans="2:61" ht="12.75" customHeight="1">
      <c r="B26" s="33"/>
      <c r="C26" s="44"/>
      <c r="D26" s="44"/>
      <c r="E26" s="290" t="s">
        <v>353</v>
      </c>
      <c r="F26" s="290"/>
      <c r="G26" s="290"/>
      <c r="H26" s="290"/>
      <c r="I26" s="290"/>
      <c r="J26" s="290"/>
      <c r="K26" s="290"/>
      <c r="L26" s="290"/>
      <c r="M26" s="290"/>
      <c r="N26" s="290"/>
      <c r="O26" s="290"/>
      <c r="P26" s="290"/>
      <c r="Q26" s="290"/>
      <c r="R26" s="290"/>
      <c r="S26" s="290"/>
      <c r="T26" s="290"/>
      <c r="U26" s="197"/>
      <c r="V26" s="431">
        <v>48963</v>
      </c>
      <c r="W26" s="431"/>
      <c r="X26" s="431"/>
      <c r="Y26" s="431"/>
      <c r="Z26" s="431"/>
      <c r="AA26" s="431"/>
      <c r="AB26" s="431"/>
      <c r="AC26" s="431"/>
      <c r="AD26" s="431">
        <v>15388</v>
      </c>
      <c r="AE26" s="431"/>
      <c r="AF26" s="431"/>
      <c r="AG26" s="431"/>
      <c r="AH26" s="431"/>
      <c r="AI26" s="431"/>
      <c r="AJ26" s="431"/>
      <c r="AK26" s="431"/>
      <c r="AL26" s="431">
        <v>42317</v>
      </c>
      <c r="AM26" s="431"/>
      <c r="AN26" s="431"/>
      <c r="AO26" s="431"/>
      <c r="AP26" s="431"/>
      <c r="AQ26" s="431"/>
      <c r="AR26" s="431"/>
      <c r="AS26" s="431"/>
      <c r="AT26" s="436">
        <v>26929</v>
      </c>
      <c r="AU26" s="436"/>
      <c r="AV26" s="436"/>
      <c r="AW26" s="436"/>
      <c r="AX26" s="436"/>
      <c r="AY26" s="436"/>
      <c r="AZ26" s="436"/>
      <c r="BA26" s="436"/>
      <c r="BB26" s="431">
        <v>75892</v>
      </c>
      <c r="BC26" s="431"/>
      <c r="BD26" s="431"/>
      <c r="BE26" s="431"/>
      <c r="BF26" s="431"/>
      <c r="BG26" s="431"/>
      <c r="BH26" s="431"/>
      <c r="BI26" s="431"/>
    </row>
    <row r="27" spans="2:61" ht="12.75" customHeight="1">
      <c r="B27" s="33"/>
      <c r="C27" s="44"/>
      <c r="D27" s="44"/>
      <c r="E27" s="290" t="s">
        <v>354</v>
      </c>
      <c r="F27" s="290"/>
      <c r="G27" s="290"/>
      <c r="H27" s="290"/>
      <c r="I27" s="290"/>
      <c r="J27" s="290"/>
      <c r="K27" s="290"/>
      <c r="L27" s="290"/>
      <c r="M27" s="290"/>
      <c r="N27" s="290"/>
      <c r="O27" s="290"/>
      <c r="P27" s="290"/>
      <c r="Q27" s="290"/>
      <c r="R27" s="290"/>
      <c r="S27" s="290"/>
      <c r="T27" s="290"/>
      <c r="U27" s="197"/>
      <c r="V27" s="431">
        <v>5537</v>
      </c>
      <c r="W27" s="431"/>
      <c r="X27" s="431"/>
      <c r="Y27" s="431"/>
      <c r="Z27" s="431"/>
      <c r="AA27" s="431"/>
      <c r="AB27" s="431"/>
      <c r="AC27" s="431"/>
      <c r="AD27" s="431">
        <v>2993</v>
      </c>
      <c r="AE27" s="431"/>
      <c r="AF27" s="431"/>
      <c r="AG27" s="431"/>
      <c r="AH27" s="431"/>
      <c r="AI27" s="431"/>
      <c r="AJ27" s="431"/>
      <c r="AK27" s="431"/>
      <c r="AL27" s="431">
        <v>12918</v>
      </c>
      <c r="AM27" s="431"/>
      <c r="AN27" s="431"/>
      <c r="AO27" s="431"/>
      <c r="AP27" s="431"/>
      <c r="AQ27" s="431"/>
      <c r="AR27" s="431"/>
      <c r="AS27" s="431"/>
      <c r="AT27" s="436">
        <v>9925</v>
      </c>
      <c r="AU27" s="436"/>
      <c r="AV27" s="436"/>
      <c r="AW27" s="436"/>
      <c r="AX27" s="436"/>
      <c r="AY27" s="436"/>
      <c r="AZ27" s="436"/>
      <c r="BA27" s="436"/>
      <c r="BB27" s="431">
        <v>15462</v>
      </c>
      <c r="BC27" s="431"/>
      <c r="BD27" s="431"/>
      <c r="BE27" s="431"/>
      <c r="BF27" s="431"/>
      <c r="BG27" s="431"/>
      <c r="BH27" s="431"/>
      <c r="BI27" s="431"/>
    </row>
    <row r="28" spans="2:61" ht="12.75" customHeight="1">
      <c r="B28" s="33"/>
      <c r="C28" s="44"/>
      <c r="D28" s="44"/>
      <c r="E28" s="290" t="s">
        <v>355</v>
      </c>
      <c r="F28" s="290"/>
      <c r="G28" s="290"/>
      <c r="H28" s="290"/>
      <c r="I28" s="290"/>
      <c r="J28" s="290"/>
      <c r="K28" s="290"/>
      <c r="L28" s="290"/>
      <c r="M28" s="290"/>
      <c r="N28" s="290"/>
      <c r="O28" s="290"/>
      <c r="P28" s="290"/>
      <c r="Q28" s="290"/>
      <c r="R28" s="290"/>
      <c r="S28" s="290"/>
      <c r="T28" s="290"/>
      <c r="U28" s="197"/>
      <c r="V28" s="431">
        <v>5376</v>
      </c>
      <c r="W28" s="431"/>
      <c r="X28" s="431"/>
      <c r="Y28" s="431"/>
      <c r="Z28" s="431"/>
      <c r="AA28" s="431"/>
      <c r="AB28" s="431"/>
      <c r="AC28" s="431"/>
      <c r="AD28" s="431">
        <v>1218</v>
      </c>
      <c r="AE28" s="431"/>
      <c r="AF28" s="431"/>
      <c r="AG28" s="431"/>
      <c r="AH28" s="431"/>
      <c r="AI28" s="431"/>
      <c r="AJ28" s="431"/>
      <c r="AK28" s="431"/>
      <c r="AL28" s="431">
        <v>4278</v>
      </c>
      <c r="AM28" s="431"/>
      <c r="AN28" s="431"/>
      <c r="AO28" s="431"/>
      <c r="AP28" s="431"/>
      <c r="AQ28" s="431"/>
      <c r="AR28" s="431"/>
      <c r="AS28" s="431"/>
      <c r="AT28" s="436">
        <v>3060</v>
      </c>
      <c r="AU28" s="436"/>
      <c r="AV28" s="436"/>
      <c r="AW28" s="436"/>
      <c r="AX28" s="436"/>
      <c r="AY28" s="436"/>
      <c r="AZ28" s="436"/>
      <c r="BA28" s="436"/>
      <c r="BB28" s="431">
        <v>8436</v>
      </c>
      <c r="BC28" s="431"/>
      <c r="BD28" s="431"/>
      <c r="BE28" s="431"/>
      <c r="BF28" s="431"/>
      <c r="BG28" s="431"/>
      <c r="BH28" s="431"/>
      <c r="BI28" s="431"/>
    </row>
    <row r="29" spans="2:61" ht="12.75" customHeight="1">
      <c r="B29" s="33"/>
      <c r="C29" s="44"/>
      <c r="D29" s="44"/>
      <c r="E29" s="290" t="s">
        <v>356</v>
      </c>
      <c r="F29" s="290"/>
      <c r="G29" s="290"/>
      <c r="H29" s="290"/>
      <c r="I29" s="290"/>
      <c r="J29" s="290"/>
      <c r="K29" s="290"/>
      <c r="L29" s="290"/>
      <c r="M29" s="290"/>
      <c r="N29" s="290"/>
      <c r="O29" s="290"/>
      <c r="P29" s="290"/>
      <c r="Q29" s="290"/>
      <c r="R29" s="290"/>
      <c r="S29" s="290"/>
      <c r="T29" s="290"/>
      <c r="U29" s="197"/>
      <c r="V29" s="431">
        <v>63317</v>
      </c>
      <c r="W29" s="431"/>
      <c r="X29" s="431"/>
      <c r="Y29" s="431"/>
      <c r="Z29" s="431"/>
      <c r="AA29" s="431"/>
      <c r="AB29" s="431"/>
      <c r="AC29" s="431"/>
      <c r="AD29" s="431">
        <v>23539</v>
      </c>
      <c r="AE29" s="431"/>
      <c r="AF29" s="431"/>
      <c r="AG29" s="431"/>
      <c r="AH29" s="431"/>
      <c r="AI29" s="431"/>
      <c r="AJ29" s="431"/>
      <c r="AK29" s="431"/>
      <c r="AL29" s="431">
        <v>73667</v>
      </c>
      <c r="AM29" s="431"/>
      <c r="AN29" s="431"/>
      <c r="AO29" s="431"/>
      <c r="AP29" s="431"/>
      <c r="AQ29" s="431"/>
      <c r="AR29" s="431"/>
      <c r="AS29" s="431"/>
      <c r="AT29" s="436">
        <v>50128</v>
      </c>
      <c r="AU29" s="436"/>
      <c r="AV29" s="436"/>
      <c r="AW29" s="436"/>
      <c r="AX29" s="436"/>
      <c r="AY29" s="436"/>
      <c r="AZ29" s="436"/>
      <c r="BA29" s="436"/>
      <c r="BB29" s="431">
        <v>113445</v>
      </c>
      <c r="BC29" s="431"/>
      <c r="BD29" s="431"/>
      <c r="BE29" s="431"/>
      <c r="BF29" s="431"/>
      <c r="BG29" s="431"/>
      <c r="BH29" s="431"/>
      <c r="BI29" s="431"/>
    </row>
    <row r="30" spans="2:61" ht="12.75" customHeight="1">
      <c r="B30" s="33"/>
      <c r="C30" s="44"/>
      <c r="D30" s="44"/>
      <c r="E30" s="290" t="s">
        <v>357</v>
      </c>
      <c r="F30" s="290"/>
      <c r="G30" s="290"/>
      <c r="H30" s="290"/>
      <c r="I30" s="290"/>
      <c r="J30" s="290"/>
      <c r="K30" s="290"/>
      <c r="L30" s="290"/>
      <c r="M30" s="290"/>
      <c r="N30" s="290"/>
      <c r="O30" s="290"/>
      <c r="P30" s="290"/>
      <c r="Q30" s="290"/>
      <c r="R30" s="290"/>
      <c r="S30" s="290"/>
      <c r="T30" s="290"/>
      <c r="U30" s="197"/>
      <c r="V30" s="431">
        <v>7848</v>
      </c>
      <c r="W30" s="431"/>
      <c r="X30" s="431"/>
      <c r="Y30" s="431"/>
      <c r="Z30" s="431"/>
      <c r="AA30" s="431"/>
      <c r="AB30" s="431"/>
      <c r="AC30" s="431"/>
      <c r="AD30" s="431">
        <v>4531</v>
      </c>
      <c r="AE30" s="431"/>
      <c r="AF30" s="431"/>
      <c r="AG30" s="431"/>
      <c r="AH30" s="431"/>
      <c r="AI30" s="431"/>
      <c r="AJ30" s="431"/>
      <c r="AK30" s="431"/>
      <c r="AL30" s="431">
        <v>6185</v>
      </c>
      <c r="AM30" s="431"/>
      <c r="AN30" s="431"/>
      <c r="AO30" s="431"/>
      <c r="AP30" s="431"/>
      <c r="AQ30" s="431"/>
      <c r="AR30" s="431"/>
      <c r="AS30" s="431"/>
      <c r="AT30" s="436">
        <v>1654</v>
      </c>
      <c r="AU30" s="436"/>
      <c r="AV30" s="436"/>
      <c r="AW30" s="436"/>
      <c r="AX30" s="436"/>
      <c r="AY30" s="436"/>
      <c r="AZ30" s="436"/>
      <c r="BA30" s="436"/>
      <c r="BB30" s="431">
        <v>9502</v>
      </c>
      <c r="BC30" s="431"/>
      <c r="BD30" s="431"/>
      <c r="BE30" s="431"/>
      <c r="BF30" s="431"/>
      <c r="BG30" s="431"/>
      <c r="BH30" s="431"/>
      <c r="BI30" s="431"/>
    </row>
    <row r="31" spans="2:61" ht="12.75" customHeight="1">
      <c r="B31" s="33"/>
      <c r="C31" s="44"/>
      <c r="D31" s="44"/>
      <c r="E31" s="44"/>
      <c r="F31" s="44"/>
      <c r="G31" s="44"/>
      <c r="H31" s="44"/>
      <c r="I31" s="44"/>
      <c r="J31" s="44"/>
      <c r="K31" s="44"/>
      <c r="L31" s="44"/>
      <c r="M31" s="44"/>
      <c r="N31" s="44"/>
      <c r="O31" s="44"/>
      <c r="P31" s="44"/>
      <c r="Q31" s="44"/>
      <c r="R31" s="44"/>
      <c r="S31" s="44"/>
      <c r="T31" s="44"/>
      <c r="U31" s="197"/>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114"/>
      <c r="AU31" s="114"/>
      <c r="AV31" s="114"/>
      <c r="AW31" s="114"/>
      <c r="AX31" s="114"/>
      <c r="AY31" s="114"/>
      <c r="AZ31" s="114"/>
      <c r="BA31" s="114"/>
      <c r="BB31" s="61"/>
      <c r="BC31" s="61"/>
      <c r="BD31" s="61"/>
      <c r="BE31" s="61"/>
      <c r="BF31" s="61"/>
      <c r="BG31" s="61"/>
      <c r="BH31" s="61"/>
      <c r="BI31" s="61"/>
    </row>
    <row r="32" spans="2:61" ht="12.75" customHeight="1">
      <c r="B32" s="33"/>
      <c r="C32" s="44"/>
      <c r="D32" s="44"/>
      <c r="E32" s="44"/>
      <c r="F32" s="44"/>
      <c r="G32" s="44"/>
      <c r="H32" s="44"/>
      <c r="I32" s="44"/>
      <c r="J32" s="44"/>
      <c r="K32" s="44"/>
      <c r="L32" s="44"/>
      <c r="M32" s="44"/>
      <c r="N32" s="44"/>
      <c r="O32" s="44"/>
      <c r="P32" s="44"/>
      <c r="Q32" s="44"/>
      <c r="R32" s="44"/>
      <c r="S32" s="44"/>
      <c r="T32" s="44"/>
      <c r="U32" s="197"/>
      <c r="V32" s="61"/>
      <c r="W32" s="61"/>
      <c r="X32" s="61"/>
      <c r="Y32" s="61"/>
      <c r="Z32" s="61"/>
      <c r="AA32" s="62"/>
      <c r="AB32" s="62"/>
      <c r="AC32" s="62"/>
      <c r="AD32" s="61"/>
      <c r="AE32" s="61"/>
      <c r="AF32" s="61"/>
      <c r="AG32" s="62"/>
      <c r="AH32" s="62"/>
      <c r="AI32" s="62"/>
      <c r="AJ32" s="62"/>
      <c r="AK32" s="62"/>
      <c r="AL32" s="61"/>
      <c r="AM32" s="61"/>
      <c r="AN32" s="62"/>
      <c r="AO32" s="62"/>
      <c r="AP32" s="62"/>
      <c r="AQ32" s="62"/>
      <c r="AR32" s="62"/>
      <c r="AS32" s="62"/>
      <c r="AT32" s="114"/>
      <c r="AU32" s="114"/>
      <c r="AV32" s="114"/>
      <c r="AW32" s="114"/>
      <c r="AX32" s="114"/>
      <c r="AY32" s="114"/>
      <c r="AZ32" s="115"/>
      <c r="BA32" s="115"/>
      <c r="BB32" s="61"/>
      <c r="BC32" s="61"/>
      <c r="BD32" s="61"/>
      <c r="BE32" s="61"/>
      <c r="BF32" s="61"/>
      <c r="BG32" s="62"/>
      <c r="BH32" s="62"/>
      <c r="BI32" s="62"/>
    </row>
    <row r="33" spans="2:61" s="34" customFormat="1" ht="12.75" customHeight="1">
      <c r="B33" s="35"/>
      <c r="C33" s="374" t="s">
        <v>358</v>
      </c>
      <c r="D33" s="374"/>
      <c r="E33" s="374"/>
      <c r="F33" s="374"/>
      <c r="G33" s="374"/>
      <c r="H33" s="374"/>
      <c r="I33" s="374"/>
      <c r="J33" s="374"/>
      <c r="K33" s="374"/>
      <c r="L33" s="374"/>
      <c r="M33" s="374"/>
      <c r="N33" s="374"/>
      <c r="O33" s="374"/>
      <c r="P33" s="374"/>
      <c r="Q33" s="374"/>
      <c r="R33" s="374"/>
      <c r="S33" s="374"/>
      <c r="T33" s="374"/>
      <c r="U33" s="196"/>
      <c r="V33" s="439">
        <v>5955</v>
      </c>
      <c r="W33" s="439"/>
      <c r="X33" s="439"/>
      <c r="Y33" s="439"/>
      <c r="Z33" s="439"/>
      <c r="AA33" s="439"/>
      <c r="AB33" s="439"/>
      <c r="AC33" s="439"/>
      <c r="AD33" s="439">
        <v>1066</v>
      </c>
      <c r="AE33" s="439"/>
      <c r="AF33" s="439"/>
      <c r="AG33" s="439"/>
      <c r="AH33" s="439"/>
      <c r="AI33" s="439"/>
      <c r="AJ33" s="439"/>
      <c r="AK33" s="439"/>
      <c r="AL33" s="439">
        <v>3335</v>
      </c>
      <c r="AM33" s="439"/>
      <c r="AN33" s="439"/>
      <c r="AO33" s="439"/>
      <c r="AP33" s="439"/>
      <c r="AQ33" s="439"/>
      <c r="AR33" s="439"/>
      <c r="AS33" s="439"/>
      <c r="AT33" s="438">
        <v>2269</v>
      </c>
      <c r="AU33" s="438"/>
      <c r="AV33" s="438"/>
      <c r="AW33" s="438"/>
      <c r="AX33" s="438"/>
      <c r="AY33" s="438"/>
      <c r="AZ33" s="438"/>
      <c r="BA33" s="438"/>
      <c r="BB33" s="439">
        <v>8224</v>
      </c>
      <c r="BC33" s="439"/>
      <c r="BD33" s="439"/>
      <c r="BE33" s="439"/>
      <c r="BF33" s="439"/>
      <c r="BG33" s="439"/>
      <c r="BH33" s="439"/>
      <c r="BI33" s="439"/>
    </row>
    <row r="34" spans="2:61" ht="12.75" customHeight="1">
      <c r="B34" s="36"/>
      <c r="C34" s="47"/>
      <c r="D34" s="47"/>
      <c r="E34" s="47"/>
      <c r="F34" s="47"/>
      <c r="G34" s="47"/>
      <c r="H34" s="47"/>
      <c r="I34" s="47"/>
      <c r="J34" s="47"/>
      <c r="K34" s="47"/>
      <c r="L34" s="47"/>
      <c r="M34" s="47"/>
      <c r="N34" s="47"/>
      <c r="O34" s="47"/>
      <c r="P34" s="47"/>
      <c r="Q34" s="47"/>
      <c r="R34" s="47"/>
      <c r="S34" s="47"/>
      <c r="T34" s="36"/>
      <c r="U34" s="198"/>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17" t="s">
        <v>359</v>
      </c>
      <c r="C35" s="317"/>
      <c r="D35" s="317"/>
      <c r="E35" s="29" t="s">
        <v>360</v>
      </c>
      <c r="F35" s="280" t="s">
        <v>676</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4"/>
      <c r="C36" s="44"/>
      <c r="D36" s="44"/>
      <c r="E36" s="29"/>
      <c r="F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row>
    <row r="37" ht="12" customHeight="1"/>
    <row r="38" ht="12" customHeight="1"/>
    <row r="39" spans="2:61" s="42" customFormat="1" ht="18" customHeight="1">
      <c r="B39" s="381" t="s">
        <v>565</v>
      </c>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270</v>
      </c>
    </row>
    <row r="41" spans="2:61" ht="19.5" customHeight="1">
      <c r="B41" s="410" t="s">
        <v>289</v>
      </c>
      <c r="C41" s="408"/>
      <c r="D41" s="408"/>
      <c r="E41" s="408"/>
      <c r="F41" s="408"/>
      <c r="G41" s="408"/>
      <c r="H41" s="408"/>
      <c r="I41" s="408"/>
      <c r="J41" s="408"/>
      <c r="K41" s="408"/>
      <c r="L41" s="408"/>
      <c r="M41" s="408"/>
      <c r="N41" s="408"/>
      <c r="O41" s="408"/>
      <c r="P41" s="408"/>
      <c r="Q41" s="383" t="s">
        <v>223</v>
      </c>
      <c r="R41" s="383"/>
      <c r="S41" s="383"/>
      <c r="T41" s="383"/>
      <c r="U41" s="383"/>
      <c r="V41" s="408"/>
      <c r="W41" s="408"/>
      <c r="X41" s="408"/>
      <c r="Y41" s="408"/>
      <c r="Z41" s="408"/>
      <c r="AA41" s="408"/>
      <c r="AB41" s="408"/>
      <c r="AC41" s="408"/>
      <c r="AD41" s="408"/>
      <c r="AE41" s="408"/>
      <c r="AF41" s="383" t="s">
        <v>290</v>
      </c>
      <c r="AG41" s="383"/>
      <c r="AH41" s="383"/>
      <c r="AI41" s="383"/>
      <c r="AJ41" s="383"/>
      <c r="AK41" s="408"/>
      <c r="AL41" s="408"/>
      <c r="AM41" s="408"/>
      <c r="AN41" s="408"/>
      <c r="AO41" s="408"/>
      <c r="AP41" s="408"/>
      <c r="AQ41" s="408"/>
      <c r="AR41" s="408"/>
      <c r="AS41" s="408"/>
      <c r="AT41" s="408"/>
      <c r="AU41" s="383" t="s">
        <v>455</v>
      </c>
      <c r="AV41" s="383"/>
      <c r="AW41" s="383"/>
      <c r="AX41" s="383"/>
      <c r="AY41" s="383"/>
      <c r="AZ41" s="408"/>
      <c r="BA41" s="408"/>
      <c r="BB41" s="408"/>
      <c r="BC41" s="408"/>
      <c r="BD41" s="408"/>
      <c r="BE41" s="408"/>
      <c r="BF41" s="408"/>
      <c r="BG41" s="408"/>
      <c r="BH41" s="408"/>
      <c r="BI41" s="411"/>
    </row>
    <row r="42" spans="2:61" ht="19.5" customHeight="1">
      <c r="B42" s="412"/>
      <c r="C42" s="413"/>
      <c r="D42" s="413"/>
      <c r="E42" s="413"/>
      <c r="F42" s="413"/>
      <c r="G42" s="413"/>
      <c r="H42" s="413"/>
      <c r="I42" s="413"/>
      <c r="J42" s="413"/>
      <c r="K42" s="413"/>
      <c r="L42" s="413"/>
      <c r="M42" s="413"/>
      <c r="N42" s="413"/>
      <c r="O42" s="413"/>
      <c r="P42" s="413"/>
      <c r="Q42" s="413" t="s">
        <v>483</v>
      </c>
      <c r="R42" s="413"/>
      <c r="S42" s="413"/>
      <c r="T42" s="413"/>
      <c r="U42" s="413"/>
      <c r="V42" s="428" t="s">
        <v>224</v>
      </c>
      <c r="W42" s="428"/>
      <c r="X42" s="428"/>
      <c r="Y42" s="428"/>
      <c r="Z42" s="428"/>
      <c r="AA42" s="428" t="s">
        <v>225</v>
      </c>
      <c r="AB42" s="428"/>
      <c r="AC42" s="428"/>
      <c r="AD42" s="428"/>
      <c r="AE42" s="428"/>
      <c r="AF42" s="413" t="s">
        <v>483</v>
      </c>
      <c r="AG42" s="413"/>
      <c r="AH42" s="413"/>
      <c r="AI42" s="413"/>
      <c r="AJ42" s="413"/>
      <c r="AK42" s="428" t="s">
        <v>224</v>
      </c>
      <c r="AL42" s="428"/>
      <c r="AM42" s="428"/>
      <c r="AN42" s="428"/>
      <c r="AO42" s="428"/>
      <c r="AP42" s="428" t="s">
        <v>225</v>
      </c>
      <c r="AQ42" s="428"/>
      <c r="AR42" s="428"/>
      <c r="AS42" s="428"/>
      <c r="AT42" s="428"/>
      <c r="AU42" s="413" t="s">
        <v>483</v>
      </c>
      <c r="AV42" s="413"/>
      <c r="AW42" s="413"/>
      <c r="AX42" s="413"/>
      <c r="AY42" s="413"/>
      <c r="AZ42" s="428" t="s">
        <v>224</v>
      </c>
      <c r="BA42" s="428"/>
      <c r="BB42" s="428"/>
      <c r="BC42" s="428"/>
      <c r="BD42" s="428"/>
      <c r="BE42" s="428" t="s">
        <v>225</v>
      </c>
      <c r="BF42" s="428"/>
      <c r="BG42" s="428"/>
      <c r="BH42" s="428"/>
      <c r="BI42" s="429"/>
    </row>
    <row r="43" spans="4:21" ht="12.75" customHeight="1">
      <c r="D43" s="33"/>
      <c r="E43" s="33"/>
      <c r="F43" s="33"/>
      <c r="G43" s="33"/>
      <c r="H43" s="33"/>
      <c r="I43" s="33"/>
      <c r="J43" s="33"/>
      <c r="K43" s="33"/>
      <c r="L43" s="33"/>
      <c r="M43" s="33"/>
      <c r="N43" s="33"/>
      <c r="O43" s="33"/>
      <c r="P43" s="33"/>
      <c r="Q43" s="182"/>
      <c r="R43" s="183"/>
      <c r="S43" s="183"/>
      <c r="T43" s="183"/>
      <c r="U43" s="183"/>
    </row>
    <row r="44" spans="3:61" s="34" customFormat="1" ht="12.75" customHeight="1">
      <c r="C44" s="374" t="s">
        <v>223</v>
      </c>
      <c r="D44" s="374"/>
      <c r="E44" s="374"/>
      <c r="F44" s="374"/>
      <c r="G44" s="374"/>
      <c r="H44" s="374"/>
      <c r="I44" s="374"/>
      <c r="J44" s="374"/>
      <c r="K44" s="374"/>
      <c r="L44" s="374"/>
      <c r="M44" s="374"/>
      <c r="N44" s="374"/>
      <c r="O44" s="374"/>
      <c r="P44" s="48"/>
      <c r="Q44" s="375">
        <f>SUM(Q47,Q58,Q64)</f>
        <v>568385</v>
      </c>
      <c r="R44" s="372"/>
      <c r="S44" s="372"/>
      <c r="T44" s="372"/>
      <c r="U44" s="372"/>
      <c r="V44" s="372">
        <f>SUM(V47,V58,V64)</f>
        <v>280728</v>
      </c>
      <c r="W44" s="372"/>
      <c r="X44" s="372"/>
      <c r="Y44" s="372"/>
      <c r="Z44" s="372"/>
      <c r="AA44" s="372">
        <f>SUM(AA47,AA58,AA64)</f>
        <v>287657</v>
      </c>
      <c r="AB44" s="372"/>
      <c r="AC44" s="372"/>
      <c r="AD44" s="372"/>
      <c r="AE44" s="372"/>
      <c r="AF44" s="372">
        <f>SUM(AF47,AF58,AF64)</f>
        <v>467346</v>
      </c>
      <c r="AG44" s="372"/>
      <c r="AH44" s="372"/>
      <c r="AI44" s="372"/>
      <c r="AJ44" s="372"/>
      <c r="AK44" s="372">
        <f>SUM(AK47,AK58,AK64)</f>
        <v>235839</v>
      </c>
      <c r="AL44" s="372"/>
      <c r="AM44" s="372"/>
      <c r="AN44" s="372"/>
      <c r="AO44" s="372"/>
      <c r="AP44" s="372">
        <f>SUM(AP47,AP58,AP64)</f>
        <v>231507</v>
      </c>
      <c r="AQ44" s="372"/>
      <c r="AR44" s="372"/>
      <c r="AS44" s="372"/>
      <c r="AT44" s="372"/>
      <c r="AU44" s="372">
        <f>SUM(AU47,AU58,AU64)</f>
        <v>101039</v>
      </c>
      <c r="AV44" s="372"/>
      <c r="AW44" s="372"/>
      <c r="AX44" s="372"/>
      <c r="AY44" s="372"/>
      <c r="AZ44" s="372">
        <f>SUM(AZ47,AZ58,AZ64)</f>
        <v>44889</v>
      </c>
      <c r="BA44" s="372"/>
      <c r="BB44" s="372"/>
      <c r="BC44" s="372"/>
      <c r="BD44" s="372"/>
      <c r="BE44" s="372">
        <f>SUM(BE47,BE58,BE64)</f>
        <v>56150</v>
      </c>
      <c r="BF44" s="372"/>
      <c r="BG44" s="372"/>
      <c r="BH44" s="372"/>
      <c r="BI44" s="372"/>
    </row>
    <row r="45" spans="3:61" s="34" customFormat="1" ht="12.75" customHeight="1">
      <c r="C45" s="48"/>
      <c r="D45" s="48"/>
      <c r="E45" s="48"/>
      <c r="F45" s="48"/>
      <c r="G45" s="48"/>
      <c r="H45" s="48"/>
      <c r="I45" s="48"/>
      <c r="J45" s="48"/>
      <c r="K45" s="48"/>
      <c r="L45" s="48"/>
      <c r="M45" s="48"/>
      <c r="N45" s="48"/>
      <c r="O45" s="48"/>
      <c r="P45" s="48"/>
      <c r="Q45" s="240"/>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row>
    <row r="46" spans="3:61" ht="12.75" customHeight="1">
      <c r="C46" s="49"/>
      <c r="D46" s="44"/>
      <c r="E46" s="44"/>
      <c r="F46" s="44"/>
      <c r="G46" s="44"/>
      <c r="H46" s="44"/>
      <c r="I46" s="44"/>
      <c r="J46" s="44"/>
      <c r="K46" s="44"/>
      <c r="L46" s="44"/>
      <c r="M46" s="44"/>
      <c r="N46" s="44"/>
      <c r="O46" s="44"/>
      <c r="P46" s="44"/>
      <c r="Q46" s="189"/>
      <c r="R46" s="60"/>
      <c r="S46" s="60"/>
      <c r="T46" s="53"/>
      <c r="U46" s="53"/>
      <c r="V46" s="58"/>
      <c r="W46" s="58"/>
      <c r="X46" s="58"/>
      <c r="Y46" s="51"/>
      <c r="Z46" s="51"/>
      <c r="AA46" s="58"/>
      <c r="AB46" s="58"/>
      <c r="AC46" s="51"/>
      <c r="AD46" s="51"/>
      <c r="AE46" s="51"/>
      <c r="AF46" s="51"/>
      <c r="AG46" s="58"/>
      <c r="AH46" s="58"/>
      <c r="AI46" s="51"/>
      <c r="AJ46" s="51"/>
      <c r="AK46" s="58"/>
      <c r="AL46" s="58"/>
      <c r="AM46" s="58"/>
      <c r="AN46" s="51"/>
      <c r="AO46" s="51"/>
      <c r="AP46" s="58"/>
      <c r="AQ46" s="58"/>
      <c r="AR46" s="51"/>
      <c r="AS46" s="51"/>
      <c r="AT46" s="51"/>
      <c r="AU46" s="58"/>
      <c r="AV46" s="58"/>
      <c r="AW46" s="58"/>
      <c r="AX46" s="51"/>
      <c r="AY46" s="51"/>
      <c r="AZ46" s="58"/>
      <c r="BA46" s="58"/>
      <c r="BB46" s="51"/>
      <c r="BC46" s="51"/>
      <c r="BD46" s="51"/>
      <c r="BE46" s="58"/>
      <c r="BF46" s="58"/>
      <c r="BG46" s="51"/>
      <c r="BH46" s="51"/>
      <c r="BI46" s="51"/>
    </row>
    <row r="47" spans="3:61" s="34" customFormat="1" ht="12.75" customHeight="1">
      <c r="C47" s="374" t="s">
        <v>291</v>
      </c>
      <c r="D47" s="374"/>
      <c r="E47" s="374"/>
      <c r="F47" s="374"/>
      <c r="G47" s="374"/>
      <c r="H47" s="374"/>
      <c r="I47" s="374"/>
      <c r="J47" s="374"/>
      <c r="K47" s="374"/>
      <c r="L47" s="374"/>
      <c r="M47" s="374"/>
      <c r="N47" s="374"/>
      <c r="O47" s="374"/>
      <c r="P47" s="48"/>
      <c r="Q47" s="375">
        <f>SUM(Q49,Q55)</f>
        <v>339541</v>
      </c>
      <c r="R47" s="372"/>
      <c r="S47" s="372"/>
      <c r="T47" s="372"/>
      <c r="U47" s="372"/>
      <c r="V47" s="372">
        <f>SUM(V49,V55)</f>
        <v>206554</v>
      </c>
      <c r="W47" s="373"/>
      <c r="X47" s="373"/>
      <c r="Y47" s="373"/>
      <c r="Z47" s="373"/>
      <c r="AA47" s="372">
        <f>SUM(AA49,AA55)</f>
        <v>132987</v>
      </c>
      <c r="AB47" s="373"/>
      <c r="AC47" s="373"/>
      <c r="AD47" s="373"/>
      <c r="AE47" s="373"/>
      <c r="AF47" s="372">
        <f>SUM(AF49,AF55)</f>
        <v>314855</v>
      </c>
      <c r="AG47" s="373"/>
      <c r="AH47" s="373"/>
      <c r="AI47" s="373"/>
      <c r="AJ47" s="373"/>
      <c r="AK47" s="372">
        <f>SUM(AK49,AK55)</f>
        <v>189297</v>
      </c>
      <c r="AL47" s="373"/>
      <c r="AM47" s="373"/>
      <c r="AN47" s="373"/>
      <c r="AO47" s="373"/>
      <c r="AP47" s="372">
        <f>SUM(AP49,AP55)</f>
        <v>125558</v>
      </c>
      <c r="AQ47" s="373"/>
      <c r="AR47" s="373"/>
      <c r="AS47" s="373"/>
      <c r="AT47" s="373"/>
      <c r="AU47" s="372">
        <f>SUM(AU49,AU55)</f>
        <v>24686</v>
      </c>
      <c r="AV47" s="373"/>
      <c r="AW47" s="373"/>
      <c r="AX47" s="373"/>
      <c r="AY47" s="373"/>
      <c r="AZ47" s="372">
        <f>SUM(AZ49,AZ55)</f>
        <v>17257</v>
      </c>
      <c r="BA47" s="373"/>
      <c r="BB47" s="373"/>
      <c r="BC47" s="373"/>
      <c r="BD47" s="373"/>
      <c r="BE47" s="372">
        <f>SUM(BE49,BE55)</f>
        <v>7429</v>
      </c>
      <c r="BF47" s="373"/>
      <c r="BG47" s="373"/>
      <c r="BH47" s="373"/>
      <c r="BI47" s="373"/>
    </row>
    <row r="48" spans="3:61" ht="12.75" customHeight="1">
      <c r="C48" s="44"/>
      <c r="D48" s="44"/>
      <c r="E48" s="44"/>
      <c r="F48" s="44"/>
      <c r="G48" s="44"/>
      <c r="H48" s="44"/>
      <c r="I48" s="44"/>
      <c r="J48" s="44"/>
      <c r="K48" s="44"/>
      <c r="L48" s="44"/>
      <c r="M48" s="44"/>
      <c r="N48" s="44"/>
      <c r="O48" s="44"/>
      <c r="P48" s="44"/>
      <c r="Q48" s="185"/>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1"/>
      <c r="BH48" s="51"/>
      <c r="BI48" s="51"/>
    </row>
    <row r="49" spans="3:61" ht="12.75" customHeight="1">
      <c r="C49" s="49"/>
      <c r="D49" s="290" t="s">
        <v>292</v>
      </c>
      <c r="E49" s="290"/>
      <c r="F49" s="290"/>
      <c r="G49" s="290"/>
      <c r="H49" s="290"/>
      <c r="I49" s="290"/>
      <c r="J49" s="290"/>
      <c r="K49" s="290"/>
      <c r="L49" s="290"/>
      <c r="M49" s="290"/>
      <c r="N49" s="290"/>
      <c r="O49" s="290"/>
      <c r="P49" s="44"/>
      <c r="Q49" s="367">
        <f>SUM(Q50:U53)</f>
        <v>324075</v>
      </c>
      <c r="R49" s="365"/>
      <c r="S49" s="365"/>
      <c r="T49" s="365"/>
      <c r="U49" s="365"/>
      <c r="V49" s="365">
        <f>SUM(V50:Z53)</f>
        <v>197049</v>
      </c>
      <c r="W49" s="366"/>
      <c r="X49" s="366"/>
      <c r="Y49" s="366"/>
      <c r="Z49" s="366"/>
      <c r="AA49" s="365">
        <f>SUM(AA50:AE53)</f>
        <v>127026</v>
      </c>
      <c r="AB49" s="366"/>
      <c r="AC49" s="366"/>
      <c r="AD49" s="366"/>
      <c r="AE49" s="366"/>
      <c r="AF49" s="365">
        <f>SUM(AF50:AJ53)</f>
        <v>300471</v>
      </c>
      <c r="AG49" s="366"/>
      <c r="AH49" s="366"/>
      <c r="AI49" s="366"/>
      <c r="AJ49" s="366"/>
      <c r="AK49" s="365">
        <f>SUM(AK50:AO53)</f>
        <v>180677</v>
      </c>
      <c r="AL49" s="366"/>
      <c r="AM49" s="366"/>
      <c r="AN49" s="366"/>
      <c r="AO49" s="366"/>
      <c r="AP49" s="365">
        <f>SUM(AP50:AT53)</f>
        <v>119794</v>
      </c>
      <c r="AQ49" s="366"/>
      <c r="AR49" s="366"/>
      <c r="AS49" s="366"/>
      <c r="AT49" s="366"/>
      <c r="AU49" s="365">
        <f>SUM(AU50:AY53)</f>
        <v>23604</v>
      </c>
      <c r="AV49" s="366"/>
      <c r="AW49" s="366"/>
      <c r="AX49" s="366"/>
      <c r="AY49" s="366"/>
      <c r="AZ49" s="365">
        <f>SUM(AZ50:BD53)</f>
        <v>16372</v>
      </c>
      <c r="BA49" s="366"/>
      <c r="BB49" s="366"/>
      <c r="BC49" s="366"/>
      <c r="BD49" s="366"/>
      <c r="BE49" s="365">
        <f>SUM(BE50:BI53)</f>
        <v>7232</v>
      </c>
      <c r="BF49" s="366"/>
      <c r="BG49" s="366"/>
      <c r="BH49" s="366"/>
      <c r="BI49" s="366"/>
    </row>
    <row r="50" spans="3:61" ht="12.75" customHeight="1">
      <c r="C50" s="49"/>
      <c r="D50" s="44"/>
      <c r="E50" s="290" t="s">
        <v>293</v>
      </c>
      <c r="F50" s="290"/>
      <c r="G50" s="290"/>
      <c r="H50" s="290"/>
      <c r="I50" s="290"/>
      <c r="J50" s="290"/>
      <c r="K50" s="290"/>
      <c r="L50" s="290"/>
      <c r="M50" s="290"/>
      <c r="N50" s="290"/>
      <c r="O50" s="290"/>
      <c r="P50" s="44"/>
      <c r="Q50" s="367">
        <v>275511</v>
      </c>
      <c r="R50" s="365"/>
      <c r="S50" s="365"/>
      <c r="T50" s="365"/>
      <c r="U50" s="365"/>
      <c r="V50" s="365">
        <v>188339</v>
      </c>
      <c r="W50" s="365"/>
      <c r="X50" s="365"/>
      <c r="Y50" s="365"/>
      <c r="Z50" s="365"/>
      <c r="AA50" s="365">
        <v>87172</v>
      </c>
      <c r="AB50" s="365"/>
      <c r="AC50" s="365"/>
      <c r="AD50" s="365"/>
      <c r="AE50" s="365"/>
      <c r="AF50" s="365">
        <v>257269</v>
      </c>
      <c r="AG50" s="365"/>
      <c r="AH50" s="365"/>
      <c r="AI50" s="365"/>
      <c r="AJ50" s="365"/>
      <c r="AK50" s="365">
        <v>173539</v>
      </c>
      <c r="AL50" s="365"/>
      <c r="AM50" s="365"/>
      <c r="AN50" s="365"/>
      <c r="AO50" s="365"/>
      <c r="AP50" s="365">
        <v>83730</v>
      </c>
      <c r="AQ50" s="365"/>
      <c r="AR50" s="365"/>
      <c r="AS50" s="365"/>
      <c r="AT50" s="365"/>
      <c r="AU50" s="365">
        <v>18242</v>
      </c>
      <c r="AV50" s="365"/>
      <c r="AW50" s="365"/>
      <c r="AX50" s="365"/>
      <c r="AY50" s="365"/>
      <c r="AZ50" s="365">
        <v>14800</v>
      </c>
      <c r="BA50" s="365"/>
      <c r="BB50" s="365"/>
      <c r="BC50" s="365"/>
      <c r="BD50" s="365"/>
      <c r="BE50" s="365">
        <v>3442</v>
      </c>
      <c r="BF50" s="365"/>
      <c r="BG50" s="366"/>
      <c r="BH50" s="366"/>
      <c r="BI50" s="366"/>
    </row>
    <row r="51" spans="3:61" ht="12.75" customHeight="1">
      <c r="C51" s="49"/>
      <c r="D51" s="44"/>
      <c r="E51" s="290" t="s">
        <v>294</v>
      </c>
      <c r="F51" s="290"/>
      <c r="G51" s="290"/>
      <c r="H51" s="290"/>
      <c r="I51" s="290"/>
      <c r="J51" s="290"/>
      <c r="K51" s="290"/>
      <c r="L51" s="290"/>
      <c r="M51" s="290"/>
      <c r="N51" s="290"/>
      <c r="O51" s="290"/>
      <c r="P51" s="44"/>
      <c r="Q51" s="367">
        <v>36073</v>
      </c>
      <c r="R51" s="365"/>
      <c r="S51" s="365"/>
      <c r="T51" s="365"/>
      <c r="U51" s="365"/>
      <c r="V51" s="365">
        <v>1820</v>
      </c>
      <c r="W51" s="365"/>
      <c r="X51" s="365"/>
      <c r="Y51" s="365"/>
      <c r="Z51" s="365"/>
      <c r="AA51" s="365">
        <v>34253</v>
      </c>
      <c r="AB51" s="365"/>
      <c r="AC51" s="365"/>
      <c r="AD51" s="365"/>
      <c r="AE51" s="365"/>
      <c r="AF51" s="365">
        <v>31635</v>
      </c>
      <c r="AG51" s="365"/>
      <c r="AH51" s="365"/>
      <c r="AI51" s="365"/>
      <c r="AJ51" s="365"/>
      <c r="AK51" s="365">
        <v>1014</v>
      </c>
      <c r="AL51" s="365"/>
      <c r="AM51" s="365"/>
      <c r="AN51" s="365"/>
      <c r="AO51" s="365"/>
      <c r="AP51" s="365">
        <v>30621</v>
      </c>
      <c r="AQ51" s="365"/>
      <c r="AR51" s="365"/>
      <c r="AS51" s="365"/>
      <c r="AT51" s="365"/>
      <c r="AU51" s="365">
        <v>4438</v>
      </c>
      <c r="AV51" s="365"/>
      <c r="AW51" s="365"/>
      <c r="AX51" s="365"/>
      <c r="AY51" s="365"/>
      <c r="AZ51" s="365">
        <v>806</v>
      </c>
      <c r="BA51" s="365"/>
      <c r="BB51" s="365"/>
      <c r="BC51" s="365"/>
      <c r="BD51" s="365"/>
      <c r="BE51" s="365">
        <v>3632</v>
      </c>
      <c r="BF51" s="365"/>
      <c r="BG51" s="366"/>
      <c r="BH51" s="366"/>
      <c r="BI51" s="366"/>
    </row>
    <row r="52" spans="3:61" ht="12.75" customHeight="1">
      <c r="C52" s="49"/>
      <c r="D52" s="44"/>
      <c r="E52" s="290" t="s">
        <v>295</v>
      </c>
      <c r="F52" s="290"/>
      <c r="G52" s="290"/>
      <c r="H52" s="290"/>
      <c r="I52" s="290"/>
      <c r="J52" s="290"/>
      <c r="K52" s="290"/>
      <c r="L52" s="290"/>
      <c r="M52" s="290"/>
      <c r="N52" s="290"/>
      <c r="O52" s="290"/>
      <c r="P52" s="44"/>
      <c r="Q52" s="367">
        <v>7667</v>
      </c>
      <c r="R52" s="365"/>
      <c r="S52" s="365"/>
      <c r="T52" s="365"/>
      <c r="U52" s="365"/>
      <c r="V52" s="365">
        <v>4085</v>
      </c>
      <c r="W52" s="365"/>
      <c r="X52" s="365"/>
      <c r="Y52" s="365"/>
      <c r="Z52" s="365"/>
      <c r="AA52" s="365">
        <v>3582</v>
      </c>
      <c r="AB52" s="365"/>
      <c r="AC52" s="365"/>
      <c r="AD52" s="365"/>
      <c r="AE52" s="365"/>
      <c r="AF52" s="365">
        <v>7663</v>
      </c>
      <c r="AG52" s="365"/>
      <c r="AH52" s="365"/>
      <c r="AI52" s="365"/>
      <c r="AJ52" s="365"/>
      <c r="AK52" s="365">
        <v>4083</v>
      </c>
      <c r="AL52" s="365"/>
      <c r="AM52" s="365"/>
      <c r="AN52" s="365"/>
      <c r="AO52" s="365"/>
      <c r="AP52" s="365">
        <v>3580</v>
      </c>
      <c r="AQ52" s="365"/>
      <c r="AR52" s="365"/>
      <c r="AS52" s="365"/>
      <c r="AT52" s="365"/>
      <c r="AU52" s="365">
        <v>4</v>
      </c>
      <c r="AV52" s="365"/>
      <c r="AW52" s="365"/>
      <c r="AX52" s="365"/>
      <c r="AY52" s="365"/>
      <c r="AZ52" s="365">
        <v>2</v>
      </c>
      <c r="BA52" s="365"/>
      <c r="BB52" s="365"/>
      <c r="BC52" s="365"/>
      <c r="BD52" s="365"/>
      <c r="BE52" s="365">
        <v>2</v>
      </c>
      <c r="BF52" s="365"/>
      <c r="BG52" s="366"/>
      <c r="BH52" s="366"/>
      <c r="BI52" s="366"/>
    </row>
    <row r="53" spans="3:61" ht="12.75" customHeight="1">
      <c r="C53" s="49"/>
      <c r="D53" s="44"/>
      <c r="E53" s="290" t="s">
        <v>296</v>
      </c>
      <c r="F53" s="290"/>
      <c r="G53" s="290"/>
      <c r="H53" s="290"/>
      <c r="I53" s="290"/>
      <c r="J53" s="290"/>
      <c r="K53" s="290"/>
      <c r="L53" s="290"/>
      <c r="M53" s="290"/>
      <c r="N53" s="290"/>
      <c r="O53" s="290"/>
      <c r="P53" s="44"/>
      <c r="Q53" s="367">
        <v>4824</v>
      </c>
      <c r="R53" s="365"/>
      <c r="S53" s="365"/>
      <c r="T53" s="365"/>
      <c r="U53" s="365"/>
      <c r="V53" s="365">
        <v>2805</v>
      </c>
      <c r="W53" s="365"/>
      <c r="X53" s="365"/>
      <c r="Y53" s="365"/>
      <c r="Z53" s="365"/>
      <c r="AA53" s="365">
        <v>2019</v>
      </c>
      <c r="AB53" s="365"/>
      <c r="AC53" s="365"/>
      <c r="AD53" s="365"/>
      <c r="AE53" s="365"/>
      <c r="AF53" s="365">
        <v>3904</v>
      </c>
      <c r="AG53" s="365"/>
      <c r="AH53" s="365"/>
      <c r="AI53" s="365"/>
      <c r="AJ53" s="365"/>
      <c r="AK53" s="365">
        <v>2041</v>
      </c>
      <c r="AL53" s="365"/>
      <c r="AM53" s="365"/>
      <c r="AN53" s="365"/>
      <c r="AO53" s="365"/>
      <c r="AP53" s="365">
        <v>1863</v>
      </c>
      <c r="AQ53" s="365"/>
      <c r="AR53" s="365"/>
      <c r="AS53" s="365"/>
      <c r="AT53" s="365"/>
      <c r="AU53" s="365">
        <v>920</v>
      </c>
      <c r="AV53" s="365"/>
      <c r="AW53" s="365"/>
      <c r="AX53" s="365"/>
      <c r="AY53" s="365"/>
      <c r="AZ53" s="365">
        <v>764</v>
      </c>
      <c r="BA53" s="365"/>
      <c r="BB53" s="365"/>
      <c r="BC53" s="365"/>
      <c r="BD53" s="365"/>
      <c r="BE53" s="365">
        <v>156</v>
      </c>
      <c r="BF53" s="365"/>
      <c r="BG53" s="366"/>
      <c r="BH53" s="366"/>
      <c r="BI53" s="366"/>
    </row>
    <row r="54" spans="3:61" ht="12.75" customHeight="1">
      <c r="C54" s="49"/>
      <c r="D54" s="44"/>
      <c r="E54" s="44"/>
      <c r="F54" s="44"/>
      <c r="G54" s="44"/>
      <c r="H54" s="44"/>
      <c r="I54" s="44"/>
      <c r="J54" s="44"/>
      <c r="K54" s="44"/>
      <c r="L54" s="44"/>
      <c r="M54" s="44"/>
      <c r="N54" s="44"/>
      <c r="O54" s="44"/>
      <c r="P54" s="44"/>
      <c r="Q54" s="185"/>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1"/>
      <c r="BH54" s="51"/>
      <c r="BI54" s="51"/>
    </row>
    <row r="55" spans="3:61" ht="12.75" customHeight="1">
      <c r="C55" s="49"/>
      <c r="D55" s="290" t="s">
        <v>297</v>
      </c>
      <c r="E55" s="290"/>
      <c r="F55" s="290"/>
      <c r="G55" s="290"/>
      <c r="H55" s="290"/>
      <c r="I55" s="290"/>
      <c r="J55" s="290"/>
      <c r="K55" s="290"/>
      <c r="L55" s="290"/>
      <c r="M55" s="290"/>
      <c r="N55" s="290"/>
      <c r="O55" s="290"/>
      <c r="P55" s="44"/>
      <c r="Q55" s="367">
        <v>15466</v>
      </c>
      <c r="R55" s="365"/>
      <c r="S55" s="365"/>
      <c r="T55" s="365"/>
      <c r="U55" s="365"/>
      <c r="V55" s="365">
        <v>9505</v>
      </c>
      <c r="W55" s="365"/>
      <c r="X55" s="365"/>
      <c r="Y55" s="365"/>
      <c r="Z55" s="365"/>
      <c r="AA55" s="365">
        <v>5961</v>
      </c>
      <c r="AB55" s="365"/>
      <c r="AC55" s="365"/>
      <c r="AD55" s="365"/>
      <c r="AE55" s="365"/>
      <c r="AF55" s="365">
        <v>14384</v>
      </c>
      <c r="AG55" s="365"/>
      <c r="AH55" s="365"/>
      <c r="AI55" s="365"/>
      <c r="AJ55" s="365"/>
      <c r="AK55" s="365">
        <v>8620</v>
      </c>
      <c r="AL55" s="365"/>
      <c r="AM55" s="365"/>
      <c r="AN55" s="365"/>
      <c r="AO55" s="365"/>
      <c r="AP55" s="365">
        <v>5764</v>
      </c>
      <c r="AQ55" s="365"/>
      <c r="AR55" s="365"/>
      <c r="AS55" s="365"/>
      <c r="AT55" s="365"/>
      <c r="AU55" s="365">
        <v>1082</v>
      </c>
      <c r="AV55" s="365"/>
      <c r="AW55" s="365"/>
      <c r="AX55" s="365"/>
      <c r="AY55" s="365"/>
      <c r="AZ55" s="365">
        <v>885</v>
      </c>
      <c r="BA55" s="365"/>
      <c r="BB55" s="365"/>
      <c r="BC55" s="365"/>
      <c r="BD55" s="365"/>
      <c r="BE55" s="365">
        <v>197</v>
      </c>
      <c r="BF55" s="365"/>
      <c r="BG55" s="366"/>
      <c r="BH55" s="366"/>
      <c r="BI55" s="366"/>
    </row>
    <row r="56" spans="3:61" ht="12.75" customHeight="1">
      <c r="C56" s="49"/>
      <c r="D56" s="44"/>
      <c r="E56" s="44"/>
      <c r="F56" s="44"/>
      <c r="G56" s="44"/>
      <c r="H56" s="44"/>
      <c r="I56" s="44"/>
      <c r="J56" s="44"/>
      <c r="K56" s="44"/>
      <c r="L56" s="44"/>
      <c r="M56" s="44"/>
      <c r="N56" s="44"/>
      <c r="O56" s="44"/>
      <c r="P56" s="44"/>
      <c r="Q56" s="185"/>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1"/>
      <c r="BH56" s="51"/>
      <c r="BI56" s="51"/>
    </row>
    <row r="57" spans="3:61" ht="12.75" customHeight="1">
      <c r="C57" s="49"/>
      <c r="D57" s="44"/>
      <c r="E57" s="44"/>
      <c r="F57" s="44"/>
      <c r="G57" s="44"/>
      <c r="H57" s="44"/>
      <c r="I57" s="44"/>
      <c r="J57" s="44"/>
      <c r="K57" s="44"/>
      <c r="L57" s="44"/>
      <c r="M57" s="44"/>
      <c r="N57" s="44"/>
      <c r="O57" s="44"/>
      <c r="P57" s="44"/>
      <c r="Q57" s="189"/>
      <c r="R57" s="60"/>
      <c r="S57" s="60"/>
      <c r="T57" s="53"/>
      <c r="U57" s="53"/>
      <c r="V57" s="58"/>
      <c r="W57" s="58"/>
      <c r="X57" s="58"/>
      <c r="Y57" s="51"/>
      <c r="Z57" s="51"/>
      <c r="AA57" s="58"/>
      <c r="AB57" s="58"/>
      <c r="AC57" s="51"/>
      <c r="AD57" s="51"/>
      <c r="AE57" s="51"/>
      <c r="AF57" s="51"/>
      <c r="AG57" s="58"/>
      <c r="AH57" s="58"/>
      <c r="AI57" s="51"/>
      <c r="AJ57" s="51"/>
      <c r="AK57" s="58"/>
      <c r="AL57" s="58"/>
      <c r="AM57" s="58"/>
      <c r="AN57" s="51"/>
      <c r="AO57" s="51"/>
      <c r="AP57" s="58"/>
      <c r="AQ57" s="58"/>
      <c r="AR57" s="51"/>
      <c r="AS57" s="51"/>
      <c r="AT57" s="51"/>
      <c r="AU57" s="58"/>
      <c r="AV57" s="58"/>
      <c r="AW57" s="58"/>
      <c r="AX57" s="51"/>
      <c r="AY57" s="51"/>
      <c r="AZ57" s="58"/>
      <c r="BA57" s="58"/>
      <c r="BB57" s="51"/>
      <c r="BC57" s="51"/>
      <c r="BD57" s="51"/>
      <c r="BE57" s="58"/>
      <c r="BF57" s="58"/>
      <c r="BG57" s="51"/>
      <c r="BH57" s="51"/>
      <c r="BI57" s="51"/>
    </row>
    <row r="58" spans="3:61" s="34" customFormat="1" ht="12.75" customHeight="1">
      <c r="C58" s="374" t="s">
        <v>298</v>
      </c>
      <c r="D58" s="374"/>
      <c r="E58" s="374"/>
      <c r="F58" s="374"/>
      <c r="G58" s="374"/>
      <c r="H58" s="374"/>
      <c r="I58" s="374"/>
      <c r="J58" s="374"/>
      <c r="K58" s="374"/>
      <c r="L58" s="374"/>
      <c r="M58" s="374"/>
      <c r="N58" s="374"/>
      <c r="O58" s="374"/>
      <c r="P58" s="48"/>
      <c r="Q58" s="375">
        <f>SUM(Q59:U61)</f>
        <v>197937</v>
      </c>
      <c r="R58" s="372"/>
      <c r="S58" s="372"/>
      <c r="T58" s="372"/>
      <c r="U58" s="372"/>
      <c r="V58" s="372">
        <f>SUM(V59:Z61)</f>
        <v>53842</v>
      </c>
      <c r="W58" s="373"/>
      <c r="X58" s="373"/>
      <c r="Y58" s="373"/>
      <c r="Z58" s="373"/>
      <c r="AA58" s="372">
        <f>SUM(AA59:AE61)</f>
        <v>144095</v>
      </c>
      <c r="AB58" s="373"/>
      <c r="AC58" s="373"/>
      <c r="AD58" s="373"/>
      <c r="AE58" s="373"/>
      <c r="AF58" s="372">
        <f>SUM(AF59:AJ61)</f>
        <v>129694</v>
      </c>
      <c r="AG58" s="373"/>
      <c r="AH58" s="373"/>
      <c r="AI58" s="373"/>
      <c r="AJ58" s="373"/>
      <c r="AK58" s="372">
        <f>SUM(AK59:AO61)</f>
        <v>31166</v>
      </c>
      <c r="AL58" s="373"/>
      <c r="AM58" s="373"/>
      <c r="AN58" s="373"/>
      <c r="AO58" s="373"/>
      <c r="AP58" s="372">
        <f>SUM(AP59:AT61)</f>
        <v>98528</v>
      </c>
      <c r="AQ58" s="373"/>
      <c r="AR58" s="373"/>
      <c r="AS58" s="373"/>
      <c r="AT58" s="373"/>
      <c r="AU58" s="372">
        <f>SUM(AU59:AY61)</f>
        <v>68243</v>
      </c>
      <c r="AV58" s="373"/>
      <c r="AW58" s="373"/>
      <c r="AX58" s="373"/>
      <c r="AY58" s="373"/>
      <c r="AZ58" s="372">
        <f>SUM(AZ59:BD61)</f>
        <v>22676</v>
      </c>
      <c r="BA58" s="373"/>
      <c r="BB58" s="373"/>
      <c r="BC58" s="373"/>
      <c r="BD58" s="373"/>
      <c r="BE58" s="372">
        <f>SUM(BE59:BI61)</f>
        <v>45567</v>
      </c>
      <c r="BF58" s="373"/>
      <c r="BG58" s="373"/>
      <c r="BH58" s="373"/>
      <c r="BI58" s="373"/>
    </row>
    <row r="59" spans="3:61" ht="12.75" customHeight="1">
      <c r="C59" s="49"/>
      <c r="D59" s="290" t="s">
        <v>299</v>
      </c>
      <c r="E59" s="290"/>
      <c r="F59" s="290"/>
      <c r="G59" s="290"/>
      <c r="H59" s="290"/>
      <c r="I59" s="290"/>
      <c r="J59" s="290"/>
      <c r="K59" s="290"/>
      <c r="L59" s="290"/>
      <c r="M59" s="290"/>
      <c r="N59" s="290"/>
      <c r="O59" s="290"/>
      <c r="P59" s="44"/>
      <c r="Q59" s="367">
        <v>106956</v>
      </c>
      <c r="R59" s="365"/>
      <c r="S59" s="365"/>
      <c r="T59" s="365"/>
      <c r="U59" s="365"/>
      <c r="V59" s="365">
        <v>3969</v>
      </c>
      <c r="W59" s="365"/>
      <c r="X59" s="365"/>
      <c r="Y59" s="365"/>
      <c r="Z59" s="365"/>
      <c r="AA59" s="365">
        <v>102987</v>
      </c>
      <c r="AB59" s="365"/>
      <c r="AC59" s="365"/>
      <c r="AD59" s="365"/>
      <c r="AE59" s="365"/>
      <c r="AF59" s="365">
        <v>72746</v>
      </c>
      <c r="AG59" s="365"/>
      <c r="AH59" s="365"/>
      <c r="AI59" s="365"/>
      <c r="AJ59" s="365"/>
      <c r="AK59" s="365">
        <v>852</v>
      </c>
      <c r="AL59" s="365"/>
      <c r="AM59" s="365"/>
      <c r="AN59" s="365"/>
      <c r="AO59" s="365"/>
      <c r="AP59" s="365">
        <v>71894</v>
      </c>
      <c r="AQ59" s="365"/>
      <c r="AR59" s="365"/>
      <c r="AS59" s="365"/>
      <c r="AT59" s="365"/>
      <c r="AU59" s="365">
        <v>34210</v>
      </c>
      <c r="AV59" s="365"/>
      <c r="AW59" s="365"/>
      <c r="AX59" s="365"/>
      <c r="AY59" s="365"/>
      <c r="AZ59" s="365">
        <v>3117</v>
      </c>
      <c r="BA59" s="365"/>
      <c r="BB59" s="365"/>
      <c r="BC59" s="365"/>
      <c r="BD59" s="365"/>
      <c r="BE59" s="365">
        <v>31093</v>
      </c>
      <c r="BF59" s="365"/>
      <c r="BG59" s="366"/>
      <c r="BH59" s="366"/>
      <c r="BI59" s="366"/>
    </row>
    <row r="60" spans="3:61" ht="12.75" customHeight="1">
      <c r="C60" s="49"/>
      <c r="D60" s="290" t="s">
        <v>300</v>
      </c>
      <c r="E60" s="290"/>
      <c r="F60" s="290"/>
      <c r="G60" s="290"/>
      <c r="H60" s="290"/>
      <c r="I60" s="290"/>
      <c r="J60" s="290"/>
      <c r="K60" s="290"/>
      <c r="L60" s="290"/>
      <c r="M60" s="290"/>
      <c r="N60" s="290"/>
      <c r="O60" s="290"/>
      <c r="P60" s="44"/>
      <c r="Q60" s="367">
        <v>42830</v>
      </c>
      <c r="R60" s="365"/>
      <c r="S60" s="365"/>
      <c r="T60" s="365"/>
      <c r="U60" s="365"/>
      <c r="V60" s="365">
        <v>22368</v>
      </c>
      <c r="W60" s="365"/>
      <c r="X60" s="365"/>
      <c r="Y60" s="365"/>
      <c r="Z60" s="365"/>
      <c r="AA60" s="365">
        <v>20462</v>
      </c>
      <c r="AB60" s="365"/>
      <c r="AC60" s="365"/>
      <c r="AD60" s="365"/>
      <c r="AE60" s="365"/>
      <c r="AF60" s="365">
        <v>42820</v>
      </c>
      <c r="AG60" s="365"/>
      <c r="AH60" s="365"/>
      <c r="AI60" s="365"/>
      <c r="AJ60" s="365"/>
      <c r="AK60" s="365">
        <v>22363</v>
      </c>
      <c r="AL60" s="365"/>
      <c r="AM60" s="365"/>
      <c r="AN60" s="365"/>
      <c r="AO60" s="365"/>
      <c r="AP60" s="365">
        <v>20457</v>
      </c>
      <c r="AQ60" s="365"/>
      <c r="AR60" s="365"/>
      <c r="AS60" s="365"/>
      <c r="AT60" s="365"/>
      <c r="AU60" s="365">
        <v>10</v>
      </c>
      <c r="AV60" s="365"/>
      <c r="AW60" s="365"/>
      <c r="AX60" s="365"/>
      <c r="AY60" s="365"/>
      <c r="AZ60" s="365">
        <v>5</v>
      </c>
      <c r="BA60" s="365"/>
      <c r="BB60" s="365"/>
      <c r="BC60" s="365"/>
      <c r="BD60" s="365"/>
      <c r="BE60" s="365">
        <v>5</v>
      </c>
      <c r="BF60" s="365"/>
      <c r="BG60" s="366"/>
      <c r="BH60" s="366"/>
      <c r="BI60" s="366"/>
    </row>
    <row r="61" spans="3:61" ht="12.75" customHeight="1">
      <c r="C61" s="49"/>
      <c r="D61" s="290" t="s">
        <v>301</v>
      </c>
      <c r="E61" s="290"/>
      <c r="F61" s="290"/>
      <c r="G61" s="290"/>
      <c r="H61" s="290"/>
      <c r="I61" s="290"/>
      <c r="J61" s="290"/>
      <c r="K61" s="290"/>
      <c r="L61" s="290"/>
      <c r="M61" s="290"/>
      <c r="N61" s="290"/>
      <c r="O61" s="290"/>
      <c r="P61" s="44"/>
      <c r="Q61" s="367">
        <v>48151</v>
      </c>
      <c r="R61" s="365"/>
      <c r="S61" s="365"/>
      <c r="T61" s="365"/>
      <c r="U61" s="365"/>
      <c r="V61" s="365">
        <v>27505</v>
      </c>
      <c r="W61" s="365"/>
      <c r="X61" s="365"/>
      <c r="Y61" s="365"/>
      <c r="Z61" s="365"/>
      <c r="AA61" s="365">
        <v>20646</v>
      </c>
      <c r="AB61" s="365"/>
      <c r="AC61" s="365"/>
      <c r="AD61" s="365"/>
      <c r="AE61" s="365"/>
      <c r="AF61" s="365">
        <v>14128</v>
      </c>
      <c r="AG61" s="365"/>
      <c r="AH61" s="365"/>
      <c r="AI61" s="365"/>
      <c r="AJ61" s="365"/>
      <c r="AK61" s="365">
        <v>7951</v>
      </c>
      <c r="AL61" s="365"/>
      <c r="AM61" s="365"/>
      <c r="AN61" s="365"/>
      <c r="AO61" s="365"/>
      <c r="AP61" s="365">
        <v>6177</v>
      </c>
      <c r="AQ61" s="365"/>
      <c r="AR61" s="365"/>
      <c r="AS61" s="365"/>
      <c r="AT61" s="365"/>
      <c r="AU61" s="365">
        <v>34023</v>
      </c>
      <c r="AV61" s="365"/>
      <c r="AW61" s="365"/>
      <c r="AX61" s="365"/>
      <c r="AY61" s="365"/>
      <c r="AZ61" s="365">
        <v>19554</v>
      </c>
      <c r="BA61" s="365"/>
      <c r="BB61" s="365"/>
      <c r="BC61" s="365"/>
      <c r="BD61" s="365"/>
      <c r="BE61" s="365">
        <v>14469</v>
      </c>
      <c r="BF61" s="365"/>
      <c r="BG61" s="366"/>
      <c r="BH61" s="366"/>
      <c r="BI61" s="366"/>
    </row>
    <row r="62" spans="3:61" ht="12.75" customHeight="1">
      <c r="C62" s="49"/>
      <c r="D62" s="44"/>
      <c r="E62" s="44"/>
      <c r="F62" s="44"/>
      <c r="G62" s="44"/>
      <c r="H62" s="44"/>
      <c r="I62" s="44"/>
      <c r="J62" s="44"/>
      <c r="K62" s="44"/>
      <c r="L62" s="44"/>
      <c r="M62" s="44"/>
      <c r="N62" s="44"/>
      <c r="O62" s="44"/>
      <c r="P62" s="44"/>
      <c r="Q62" s="185"/>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1"/>
      <c r="BH62" s="51"/>
      <c r="BI62" s="51"/>
    </row>
    <row r="63" spans="3:61" ht="12.75" customHeight="1">
      <c r="C63" s="49"/>
      <c r="D63" s="44"/>
      <c r="E63" s="44"/>
      <c r="F63" s="44"/>
      <c r="G63" s="44"/>
      <c r="H63" s="44"/>
      <c r="I63" s="44"/>
      <c r="J63" s="44"/>
      <c r="K63" s="44"/>
      <c r="L63" s="44"/>
      <c r="M63" s="44"/>
      <c r="N63" s="44"/>
      <c r="O63" s="44"/>
      <c r="P63" s="44"/>
      <c r="Q63" s="189"/>
      <c r="R63" s="60"/>
      <c r="S63" s="60"/>
      <c r="T63" s="53"/>
      <c r="U63" s="53"/>
      <c r="V63" s="58"/>
      <c r="W63" s="58"/>
      <c r="X63" s="58"/>
      <c r="Y63" s="51"/>
      <c r="Z63" s="51"/>
      <c r="AA63" s="58"/>
      <c r="AB63" s="58"/>
      <c r="AC63" s="51"/>
      <c r="AD63" s="51"/>
      <c r="AE63" s="51"/>
      <c r="AF63" s="51"/>
      <c r="AG63" s="58"/>
      <c r="AH63" s="58"/>
      <c r="AI63" s="51"/>
      <c r="AJ63" s="51"/>
      <c r="AK63" s="58"/>
      <c r="AL63" s="58"/>
      <c r="AM63" s="58"/>
      <c r="AN63" s="51"/>
      <c r="AO63" s="51"/>
      <c r="AP63" s="58"/>
      <c r="AQ63" s="58"/>
      <c r="AR63" s="51"/>
      <c r="AS63" s="51"/>
      <c r="AT63" s="51"/>
      <c r="AU63" s="58"/>
      <c r="AV63" s="58"/>
      <c r="AW63" s="58"/>
      <c r="AX63" s="51"/>
      <c r="AY63" s="51"/>
      <c r="AZ63" s="58"/>
      <c r="BA63" s="58"/>
      <c r="BB63" s="51"/>
      <c r="BC63" s="51"/>
      <c r="BD63" s="51"/>
      <c r="BE63" s="58"/>
      <c r="BF63" s="58"/>
      <c r="BG63" s="51"/>
      <c r="BH63" s="51"/>
      <c r="BI63" s="51"/>
    </row>
    <row r="64" spans="3:61" s="34" customFormat="1" ht="12.75" customHeight="1">
      <c r="C64" s="374" t="s">
        <v>302</v>
      </c>
      <c r="D64" s="374"/>
      <c r="E64" s="374"/>
      <c r="F64" s="374"/>
      <c r="G64" s="374"/>
      <c r="H64" s="374"/>
      <c r="I64" s="374"/>
      <c r="J64" s="374"/>
      <c r="K64" s="374"/>
      <c r="L64" s="374"/>
      <c r="M64" s="374"/>
      <c r="N64" s="374"/>
      <c r="O64" s="374"/>
      <c r="P64" s="48"/>
      <c r="Q64" s="375">
        <v>30907</v>
      </c>
      <c r="R64" s="372"/>
      <c r="S64" s="372"/>
      <c r="T64" s="372"/>
      <c r="U64" s="372"/>
      <c r="V64" s="372">
        <v>20332</v>
      </c>
      <c r="W64" s="372"/>
      <c r="X64" s="372"/>
      <c r="Y64" s="372"/>
      <c r="Z64" s="372"/>
      <c r="AA64" s="372">
        <v>10575</v>
      </c>
      <c r="AB64" s="372"/>
      <c r="AC64" s="372"/>
      <c r="AD64" s="372"/>
      <c r="AE64" s="372"/>
      <c r="AF64" s="372">
        <v>22797</v>
      </c>
      <c r="AG64" s="372"/>
      <c r="AH64" s="372"/>
      <c r="AI64" s="372"/>
      <c r="AJ64" s="372"/>
      <c r="AK64" s="372">
        <v>15376</v>
      </c>
      <c r="AL64" s="372"/>
      <c r="AM64" s="372"/>
      <c r="AN64" s="372"/>
      <c r="AO64" s="372"/>
      <c r="AP64" s="372">
        <v>7421</v>
      </c>
      <c r="AQ64" s="372"/>
      <c r="AR64" s="372"/>
      <c r="AS64" s="372"/>
      <c r="AT64" s="372"/>
      <c r="AU64" s="372">
        <v>8110</v>
      </c>
      <c r="AV64" s="372"/>
      <c r="AW64" s="372"/>
      <c r="AX64" s="372"/>
      <c r="AY64" s="372"/>
      <c r="AZ64" s="372">
        <v>4956</v>
      </c>
      <c r="BA64" s="372"/>
      <c r="BB64" s="372"/>
      <c r="BC64" s="372"/>
      <c r="BD64" s="372"/>
      <c r="BE64" s="372">
        <v>3154</v>
      </c>
      <c r="BF64" s="372"/>
      <c r="BG64" s="373"/>
      <c r="BH64" s="373"/>
      <c r="BI64" s="373"/>
    </row>
    <row r="65" spans="2:61" ht="12.75" customHeight="1">
      <c r="B65" s="36"/>
      <c r="C65" s="36"/>
      <c r="D65" s="36"/>
      <c r="E65" s="36"/>
      <c r="F65" s="36"/>
      <c r="G65" s="36"/>
      <c r="H65" s="36"/>
      <c r="I65" s="36"/>
      <c r="J65" s="36"/>
      <c r="K65" s="36"/>
      <c r="L65" s="36"/>
      <c r="M65" s="36"/>
      <c r="N65" s="36"/>
      <c r="O65" s="36"/>
      <c r="P65" s="36"/>
      <c r="Q65" s="181"/>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17" t="s">
        <v>234</v>
      </c>
      <c r="C66" s="317"/>
      <c r="D66" s="317"/>
      <c r="E66" s="29" t="s">
        <v>308</v>
      </c>
      <c r="F66" s="280" t="s">
        <v>631</v>
      </c>
      <c r="H66" s="38"/>
      <c r="I66" s="38"/>
      <c r="J66" s="38"/>
      <c r="K66" s="38"/>
      <c r="L66" s="38"/>
      <c r="M66" s="38"/>
      <c r="N66" s="38"/>
      <c r="O66" s="38"/>
      <c r="P66" s="57"/>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C33:T33"/>
    <mergeCell ref="V33:AC33"/>
    <mergeCell ref="AD33:AK33"/>
    <mergeCell ref="AL33:AS33"/>
    <mergeCell ref="AT5:BA6"/>
    <mergeCell ref="AT28:BA28"/>
    <mergeCell ref="E30:T30"/>
    <mergeCell ref="AL30:AS30"/>
    <mergeCell ref="AT30:BA30"/>
    <mergeCell ref="AT27:BA27"/>
    <mergeCell ref="AT33:BA33"/>
    <mergeCell ref="BB33:BI33"/>
    <mergeCell ref="AT29:BA29"/>
    <mergeCell ref="BB29:BI29"/>
    <mergeCell ref="AT20:BA20"/>
    <mergeCell ref="AT19:BA19"/>
    <mergeCell ref="BB28:BI28"/>
    <mergeCell ref="BB30:BI30"/>
    <mergeCell ref="BB24:BI24"/>
    <mergeCell ref="BB27:BI27"/>
    <mergeCell ref="BB17:BI17"/>
    <mergeCell ref="BB18:BI18"/>
    <mergeCell ref="BB23:BI23"/>
    <mergeCell ref="BB25:BI25"/>
    <mergeCell ref="BB26:BI26"/>
    <mergeCell ref="BB19:BI19"/>
    <mergeCell ref="BB20:BI20"/>
    <mergeCell ref="AL27:AS27"/>
    <mergeCell ref="AT23:BA23"/>
    <mergeCell ref="AD23:AK23"/>
    <mergeCell ref="AL23:AS23"/>
    <mergeCell ref="AL25:AS25"/>
    <mergeCell ref="AT25:BA25"/>
    <mergeCell ref="AD24:AK24"/>
    <mergeCell ref="AL26:AS26"/>
    <mergeCell ref="AT26:BA26"/>
    <mergeCell ref="AL24:AS24"/>
    <mergeCell ref="AT17:BA17"/>
    <mergeCell ref="AT24:BA24"/>
    <mergeCell ref="AT18:BA18"/>
    <mergeCell ref="AT12:BA12"/>
    <mergeCell ref="AD20:AK20"/>
    <mergeCell ref="AL20:AS20"/>
    <mergeCell ref="AL17:AS17"/>
    <mergeCell ref="AD18:AK18"/>
    <mergeCell ref="AL18:AS18"/>
    <mergeCell ref="AL19:AS19"/>
    <mergeCell ref="BB12:BI12"/>
    <mergeCell ref="AL13:AS13"/>
    <mergeCell ref="AT8:BA8"/>
    <mergeCell ref="BB8:BI8"/>
    <mergeCell ref="AT11:BA11"/>
    <mergeCell ref="BB11:BI11"/>
    <mergeCell ref="BB14:BI14"/>
    <mergeCell ref="AT13:BA13"/>
    <mergeCell ref="BB13:BI13"/>
    <mergeCell ref="AD14:AK14"/>
    <mergeCell ref="AL14:AS14"/>
    <mergeCell ref="AT14:BA14"/>
    <mergeCell ref="AL11:AS11"/>
    <mergeCell ref="AD8:AK8"/>
    <mergeCell ref="E13:T13"/>
    <mergeCell ref="V13:AC13"/>
    <mergeCell ref="AL12:AS12"/>
    <mergeCell ref="E12:T12"/>
    <mergeCell ref="V12:AC12"/>
    <mergeCell ref="E29:T29"/>
    <mergeCell ref="V29:AC29"/>
    <mergeCell ref="AD29:AK29"/>
    <mergeCell ref="AL29:AS29"/>
    <mergeCell ref="C8:T8"/>
    <mergeCell ref="V8:AC8"/>
    <mergeCell ref="AL8:AS8"/>
    <mergeCell ref="C11:T11"/>
    <mergeCell ref="V11:AC11"/>
    <mergeCell ref="AD11:AK11"/>
    <mergeCell ref="AD12:AK12"/>
    <mergeCell ref="E25:T25"/>
    <mergeCell ref="V25:AC25"/>
    <mergeCell ref="AD25:AK25"/>
    <mergeCell ref="E28:T28"/>
    <mergeCell ref="V28:AC28"/>
    <mergeCell ref="E27:T27"/>
    <mergeCell ref="V27:AC27"/>
    <mergeCell ref="AD28:AK28"/>
    <mergeCell ref="AD27:AK27"/>
    <mergeCell ref="E26:T26"/>
    <mergeCell ref="V26:AC26"/>
    <mergeCell ref="AL28:AS28"/>
    <mergeCell ref="B3:BI3"/>
    <mergeCell ref="AL5:AS6"/>
    <mergeCell ref="AD5:AK6"/>
    <mergeCell ref="V5:AC6"/>
    <mergeCell ref="B5:U6"/>
    <mergeCell ref="BB5:BI6"/>
    <mergeCell ref="AD26:AK26"/>
    <mergeCell ref="C23:T23"/>
    <mergeCell ref="V23:AC23"/>
    <mergeCell ref="B35:D35"/>
    <mergeCell ref="AD13:AK13"/>
    <mergeCell ref="AD19:AK19"/>
    <mergeCell ref="V30:AC30"/>
    <mergeCell ref="AD30:AK30"/>
    <mergeCell ref="E24:T24"/>
    <mergeCell ref="V24:AC24"/>
    <mergeCell ref="AD17:AK17"/>
    <mergeCell ref="C17:T17"/>
    <mergeCell ref="V17:AC17"/>
    <mergeCell ref="E14:T14"/>
    <mergeCell ref="V14:AC14"/>
    <mergeCell ref="E20:T20"/>
    <mergeCell ref="V20:AC20"/>
    <mergeCell ref="E19:T19"/>
    <mergeCell ref="V19:AC19"/>
    <mergeCell ref="E18:T18"/>
    <mergeCell ref="V18:AC18"/>
    <mergeCell ref="AZ42:BD42"/>
    <mergeCell ref="BE42:BI42"/>
    <mergeCell ref="B39:BI39"/>
    <mergeCell ref="B41:P42"/>
    <mergeCell ref="Q41:AE41"/>
    <mergeCell ref="AF41:AT41"/>
    <mergeCell ref="AU41:BI41"/>
    <mergeCell ref="Q42:U42"/>
    <mergeCell ref="V42:Z42"/>
    <mergeCell ref="AA42:AE42"/>
    <mergeCell ref="C44:O44"/>
    <mergeCell ref="Q44:U44"/>
    <mergeCell ref="V44:Z44"/>
    <mergeCell ref="AA44:AE44"/>
    <mergeCell ref="AP42:AT42"/>
    <mergeCell ref="AU42:AY42"/>
    <mergeCell ref="AF42:AJ42"/>
    <mergeCell ref="AK42:AO42"/>
    <mergeCell ref="AK47:AO47"/>
    <mergeCell ref="AP47:AT47"/>
    <mergeCell ref="AU47:AY47"/>
    <mergeCell ref="AF44:AJ44"/>
    <mergeCell ref="AK44:AO44"/>
    <mergeCell ref="AP44:AT44"/>
    <mergeCell ref="AU44:AY44"/>
    <mergeCell ref="AK49:AO49"/>
    <mergeCell ref="AP49:AT49"/>
    <mergeCell ref="AU49:AY49"/>
    <mergeCell ref="AZ44:BD44"/>
    <mergeCell ref="BE44:BI44"/>
    <mergeCell ref="C47:O47"/>
    <mergeCell ref="Q47:U47"/>
    <mergeCell ref="V47:Z47"/>
    <mergeCell ref="AA47:AE47"/>
    <mergeCell ref="AF47:AJ47"/>
    <mergeCell ref="AK50:AO50"/>
    <mergeCell ref="AP50:AT50"/>
    <mergeCell ref="AU50:AY50"/>
    <mergeCell ref="AZ47:BD47"/>
    <mergeCell ref="BE47:BI47"/>
    <mergeCell ref="D49:O49"/>
    <mergeCell ref="Q49:U49"/>
    <mergeCell ref="V49:Z49"/>
    <mergeCell ref="AA49:AE49"/>
    <mergeCell ref="AF49:AJ49"/>
    <mergeCell ref="AK51:AO51"/>
    <mergeCell ref="AP51:AT51"/>
    <mergeCell ref="AU51:AY51"/>
    <mergeCell ref="AZ49:BD49"/>
    <mergeCell ref="BE49:BI49"/>
    <mergeCell ref="E50:O50"/>
    <mergeCell ref="Q50:U50"/>
    <mergeCell ref="V50:Z50"/>
    <mergeCell ref="AA50:AE50"/>
    <mergeCell ref="AF50:AJ50"/>
    <mergeCell ref="AK52:AO52"/>
    <mergeCell ref="AP52:AT52"/>
    <mergeCell ref="AU52:AY52"/>
    <mergeCell ref="AZ50:BD50"/>
    <mergeCell ref="BE50:BI50"/>
    <mergeCell ref="E51:O51"/>
    <mergeCell ref="Q51:U51"/>
    <mergeCell ref="V51:Z51"/>
    <mergeCell ref="AA51:AE51"/>
    <mergeCell ref="AF51:AJ51"/>
    <mergeCell ref="AK53:AO53"/>
    <mergeCell ref="AP53:AT53"/>
    <mergeCell ref="AU53:AY53"/>
    <mergeCell ref="AZ51:BD51"/>
    <mergeCell ref="BE51:BI51"/>
    <mergeCell ref="E52:O52"/>
    <mergeCell ref="Q52:U52"/>
    <mergeCell ref="V52:Z52"/>
    <mergeCell ref="AA52:AE52"/>
    <mergeCell ref="AF52:AJ52"/>
    <mergeCell ref="AK55:AO55"/>
    <mergeCell ref="AP55:AT55"/>
    <mergeCell ref="AU55:AY55"/>
    <mergeCell ref="AZ52:BD52"/>
    <mergeCell ref="BE52:BI52"/>
    <mergeCell ref="E53:O53"/>
    <mergeCell ref="Q53:U53"/>
    <mergeCell ref="V53:Z53"/>
    <mergeCell ref="AA53:AE53"/>
    <mergeCell ref="AF53:AJ53"/>
    <mergeCell ref="AK58:AO58"/>
    <mergeCell ref="AP58:AT58"/>
    <mergeCell ref="AU58:AY58"/>
    <mergeCell ref="AZ53:BD53"/>
    <mergeCell ref="BE53:BI53"/>
    <mergeCell ref="D55:O55"/>
    <mergeCell ref="Q55:U55"/>
    <mergeCell ref="V55:Z55"/>
    <mergeCell ref="AA55:AE55"/>
    <mergeCell ref="AF55:AJ55"/>
    <mergeCell ref="AK59:AO59"/>
    <mergeCell ref="AP59:AT59"/>
    <mergeCell ref="AU59:AY59"/>
    <mergeCell ref="AZ55:BD55"/>
    <mergeCell ref="BE55:BI55"/>
    <mergeCell ref="C58:O58"/>
    <mergeCell ref="Q58:U58"/>
    <mergeCell ref="V58:Z58"/>
    <mergeCell ref="AA58:AE58"/>
    <mergeCell ref="AF58:AJ58"/>
    <mergeCell ref="AK60:AO60"/>
    <mergeCell ref="AP60:AT60"/>
    <mergeCell ref="AU60:AY60"/>
    <mergeCell ref="AZ58:BD58"/>
    <mergeCell ref="BE58:BI58"/>
    <mergeCell ref="D59:O59"/>
    <mergeCell ref="Q59:U59"/>
    <mergeCell ref="V59:Z59"/>
    <mergeCell ref="AA59:AE59"/>
    <mergeCell ref="AF59:AJ59"/>
    <mergeCell ref="AK61:AO61"/>
    <mergeCell ref="AP61:AT61"/>
    <mergeCell ref="AU61:AY61"/>
    <mergeCell ref="AZ59:BD59"/>
    <mergeCell ref="BE59:BI59"/>
    <mergeCell ref="D60:O60"/>
    <mergeCell ref="Q60:U60"/>
    <mergeCell ref="V60:Z60"/>
    <mergeCell ref="AA60:AE60"/>
    <mergeCell ref="AF60:AJ60"/>
    <mergeCell ref="AP64:AT64"/>
    <mergeCell ref="AU64:AY64"/>
    <mergeCell ref="AZ60:BD60"/>
    <mergeCell ref="AZ64:BD64"/>
    <mergeCell ref="BE60:BI60"/>
    <mergeCell ref="D61:O61"/>
    <mergeCell ref="Q61:U61"/>
    <mergeCell ref="V61:Z61"/>
    <mergeCell ref="AA61:AE61"/>
    <mergeCell ref="AF61:AJ61"/>
    <mergeCell ref="BE64:BI64"/>
    <mergeCell ref="B66:D66"/>
    <mergeCell ref="AZ61:BD61"/>
    <mergeCell ref="BE61:BI61"/>
    <mergeCell ref="C64:O64"/>
    <mergeCell ref="Q64:U64"/>
    <mergeCell ref="V64:Z64"/>
    <mergeCell ref="AA64:AE64"/>
    <mergeCell ref="AF64:AJ64"/>
    <mergeCell ref="AK64:AO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59"/>
  <sheetViews>
    <sheetView zoomScalePageLayoutView="0" workbookViewId="0" topLeftCell="A1">
      <selection activeCell="AD9" sqref="AD9"/>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75" t="s">
        <v>555</v>
      </c>
      <c r="C1" s="82"/>
      <c r="E1" s="82"/>
      <c r="F1" s="82"/>
      <c r="G1" s="82"/>
      <c r="H1" s="82"/>
      <c r="I1" s="82"/>
      <c r="J1" s="82"/>
      <c r="K1" s="82"/>
      <c r="L1" s="82"/>
      <c r="M1" s="82"/>
      <c r="N1" s="82"/>
      <c r="O1" s="82"/>
      <c r="P1" s="82"/>
      <c r="Q1" s="82"/>
      <c r="AE1" s="4"/>
    </row>
    <row r="2" ht="10.5" customHeight="1"/>
    <row r="3" spans="2:31" s="42" customFormat="1" ht="18" customHeight="1">
      <c r="B3" s="265"/>
      <c r="C3" s="273"/>
      <c r="D3" s="273"/>
      <c r="E3" s="273"/>
      <c r="F3" s="273"/>
      <c r="G3" s="273"/>
      <c r="H3" s="273"/>
      <c r="I3" s="273"/>
      <c r="J3" s="273"/>
      <c r="K3" s="273"/>
      <c r="L3" s="273"/>
      <c r="M3" s="273"/>
      <c r="N3" s="273"/>
      <c r="O3" s="273"/>
      <c r="P3" s="273"/>
      <c r="Q3" s="273"/>
      <c r="R3" s="273"/>
      <c r="S3" s="273"/>
      <c r="T3" s="273"/>
      <c r="U3" s="273"/>
      <c r="V3" s="446" t="s">
        <v>679</v>
      </c>
      <c r="W3" s="447"/>
      <c r="X3" s="447"/>
      <c r="Y3" s="447"/>
      <c r="Z3" s="447"/>
      <c r="AA3" s="447"/>
      <c r="AB3" s="447"/>
      <c r="AC3" s="447"/>
      <c r="AD3" s="447"/>
      <c r="AE3" s="64"/>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26" t="s">
        <v>458</v>
      </c>
      <c r="C5" s="426"/>
      <c r="D5" s="426"/>
      <c r="E5" s="426"/>
      <c r="F5" s="426"/>
      <c r="G5" s="426"/>
      <c r="H5" s="426"/>
      <c r="I5" s="426"/>
      <c r="J5" s="426"/>
      <c r="K5" s="426"/>
      <c r="L5" s="426"/>
      <c r="M5" s="426"/>
      <c r="N5" s="426"/>
      <c r="O5" s="426"/>
      <c r="P5" s="426"/>
      <c r="Q5" s="426"/>
      <c r="R5" s="426"/>
      <c r="S5" s="426"/>
      <c r="T5" s="426"/>
      <c r="U5" s="426"/>
      <c r="V5" s="426"/>
      <c r="W5" s="426"/>
      <c r="X5" s="410"/>
      <c r="Y5" s="410" t="s">
        <v>233</v>
      </c>
      <c r="Z5" s="408"/>
      <c r="AA5" s="408"/>
      <c r="AB5" s="408" t="s">
        <v>457</v>
      </c>
      <c r="AC5" s="408"/>
      <c r="AD5" s="411"/>
      <c r="AE5" s="32"/>
    </row>
    <row r="6" spans="2:31" ht="15.75" customHeight="1">
      <c r="B6" s="427"/>
      <c r="C6" s="427"/>
      <c r="D6" s="427"/>
      <c r="E6" s="427"/>
      <c r="F6" s="427"/>
      <c r="G6" s="427"/>
      <c r="H6" s="427"/>
      <c r="I6" s="427"/>
      <c r="J6" s="427"/>
      <c r="K6" s="427"/>
      <c r="L6" s="427"/>
      <c r="M6" s="427"/>
      <c r="N6" s="427"/>
      <c r="O6" s="427"/>
      <c r="P6" s="427"/>
      <c r="Q6" s="427"/>
      <c r="R6" s="427"/>
      <c r="S6" s="427"/>
      <c r="T6" s="427"/>
      <c r="U6" s="427"/>
      <c r="V6" s="427"/>
      <c r="W6" s="427"/>
      <c r="X6" s="412"/>
      <c r="Y6" s="186" t="s">
        <v>483</v>
      </c>
      <c r="Z6" s="187" t="s">
        <v>224</v>
      </c>
      <c r="AA6" s="187" t="s">
        <v>225</v>
      </c>
      <c r="AB6" s="187" t="s">
        <v>483</v>
      </c>
      <c r="AC6" s="187" t="s">
        <v>224</v>
      </c>
      <c r="AD6" s="190" t="s">
        <v>225</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94"/>
      <c r="Y7" s="33"/>
    </row>
    <row r="8" spans="2:31" ht="14.25" customHeight="1">
      <c r="B8" s="33"/>
      <c r="C8" s="374" t="s">
        <v>223</v>
      </c>
      <c r="D8" s="374"/>
      <c r="E8" s="374"/>
      <c r="F8" s="374"/>
      <c r="G8" s="374"/>
      <c r="H8" s="374"/>
      <c r="I8" s="374"/>
      <c r="J8" s="374"/>
      <c r="K8" s="374"/>
      <c r="L8" s="374"/>
      <c r="M8" s="374"/>
      <c r="N8" s="374"/>
      <c r="O8" s="374"/>
      <c r="P8" s="374"/>
      <c r="Q8" s="374"/>
      <c r="R8" s="374"/>
      <c r="S8" s="374"/>
      <c r="T8" s="374"/>
      <c r="U8" s="374"/>
      <c r="V8" s="374"/>
      <c r="W8" s="374"/>
      <c r="X8" s="212"/>
      <c r="Y8" s="93">
        <f>SUM(Z8:AA8)</f>
        <v>326387</v>
      </c>
      <c r="Z8" s="158">
        <v>198392</v>
      </c>
      <c r="AA8" s="158">
        <v>127995</v>
      </c>
      <c r="AB8" s="93">
        <f>SUM(AC8:AD8)</f>
        <v>282430</v>
      </c>
      <c r="AC8" s="158">
        <v>170333</v>
      </c>
      <c r="AD8" s="158">
        <v>112097</v>
      </c>
      <c r="AE8" s="75"/>
    </row>
    <row r="9" spans="2:31" ht="14.25" customHeight="1">
      <c r="B9" s="33"/>
      <c r="C9" s="33"/>
      <c r="D9" s="33"/>
      <c r="E9" s="33"/>
      <c r="F9" s="33"/>
      <c r="G9" s="33"/>
      <c r="H9" s="33"/>
      <c r="I9" s="33"/>
      <c r="J9" s="33"/>
      <c r="K9" s="33"/>
      <c r="L9" s="33"/>
      <c r="M9" s="33"/>
      <c r="N9" s="33"/>
      <c r="O9" s="33"/>
      <c r="P9" s="33"/>
      <c r="Q9" s="33"/>
      <c r="R9" s="33"/>
      <c r="S9" s="33"/>
      <c r="T9" s="33"/>
      <c r="U9" s="33"/>
      <c r="V9" s="33"/>
      <c r="W9" s="33"/>
      <c r="X9" s="194"/>
      <c r="Y9" s="200"/>
      <c r="Z9" s="92"/>
      <c r="AA9" s="92"/>
      <c r="AB9" s="92"/>
      <c r="AC9" s="92"/>
      <c r="AD9" s="92"/>
      <c r="AE9" s="75"/>
    </row>
    <row r="10" spans="2:31" ht="14.25" customHeight="1">
      <c r="B10" s="33"/>
      <c r="C10" s="445" t="s">
        <v>39</v>
      </c>
      <c r="D10" s="445"/>
      <c r="E10" s="374" t="s">
        <v>40</v>
      </c>
      <c r="F10" s="374"/>
      <c r="G10" s="374"/>
      <c r="H10" s="374"/>
      <c r="I10" s="374"/>
      <c r="J10" s="374"/>
      <c r="K10" s="374"/>
      <c r="L10" s="374"/>
      <c r="M10" s="374"/>
      <c r="N10" s="374"/>
      <c r="O10" s="374"/>
      <c r="P10" s="374"/>
      <c r="Q10" s="374"/>
      <c r="R10" s="374"/>
      <c r="S10" s="374"/>
      <c r="T10" s="374"/>
      <c r="U10" s="374"/>
      <c r="V10" s="374"/>
      <c r="W10" s="374"/>
      <c r="X10" s="212"/>
      <c r="Y10" s="158">
        <f aca="true" t="shared" si="0" ref="Y10:AD10">SUM(Y11:Y24)</f>
        <v>59419</v>
      </c>
      <c r="Z10" s="158">
        <f t="shared" si="0"/>
        <v>36450</v>
      </c>
      <c r="AA10" s="158">
        <f t="shared" si="0"/>
        <v>22969</v>
      </c>
      <c r="AB10" s="158">
        <f t="shared" si="0"/>
        <v>48657</v>
      </c>
      <c r="AC10" s="158">
        <f t="shared" si="0"/>
        <v>29329</v>
      </c>
      <c r="AD10" s="158">
        <f t="shared" si="0"/>
        <v>19328</v>
      </c>
      <c r="AE10" s="75"/>
    </row>
    <row r="11" spans="2:31" ht="14.25" customHeight="1">
      <c r="B11" s="33"/>
      <c r="C11" s="33"/>
      <c r="D11" s="33"/>
      <c r="E11" s="290" t="s">
        <v>41</v>
      </c>
      <c r="F11" s="290"/>
      <c r="G11" s="290"/>
      <c r="H11" s="290"/>
      <c r="I11" s="290"/>
      <c r="J11" s="290"/>
      <c r="K11" s="290"/>
      <c r="L11" s="290"/>
      <c r="M11" s="290"/>
      <c r="N11" s="290"/>
      <c r="O11" s="290"/>
      <c r="P11" s="290"/>
      <c r="Q11" s="290"/>
      <c r="R11" s="290"/>
      <c r="S11" s="290"/>
      <c r="T11" s="290"/>
      <c r="U11" s="290"/>
      <c r="V11" s="290"/>
      <c r="W11" s="290"/>
      <c r="X11" s="213"/>
      <c r="Y11" s="93">
        <f>SUM(Z11:AA11)</f>
        <v>1180</v>
      </c>
      <c r="Z11" s="93">
        <v>920</v>
      </c>
      <c r="AA11" s="93">
        <v>260</v>
      </c>
      <c r="AB11" s="93">
        <f>SUM(AC11:AD11)</f>
        <v>1180</v>
      </c>
      <c r="AC11" s="93">
        <v>920</v>
      </c>
      <c r="AD11" s="93">
        <v>260</v>
      </c>
      <c r="AE11" s="75"/>
    </row>
    <row r="12" spans="2:31" ht="14.25" customHeight="1">
      <c r="B12" s="33"/>
      <c r="C12" s="33"/>
      <c r="D12" s="33"/>
      <c r="E12" s="290" t="s">
        <v>42</v>
      </c>
      <c r="F12" s="290"/>
      <c r="G12" s="290"/>
      <c r="H12" s="290"/>
      <c r="I12" s="290"/>
      <c r="J12" s="290"/>
      <c r="K12" s="290"/>
      <c r="L12" s="290"/>
      <c r="M12" s="290"/>
      <c r="N12" s="290"/>
      <c r="O12" s="290"/>
      <c r="P12" s="290"/>
      <c r="Q12" s="290"/>
      <c r="R12" s="290"/>
      <c r="S12" s="290"/>
      <c r="T12" s="290"/>
      <c r="U12" s="290"/>
      <c r="V12" s="290"/>
      <c r="W12" s="290"/>
      <c r="X12" s="213"/>
      <c r="Y12" s="93">
        <f>SUM(Z12:AA12)</f>
        <v>16362</v>
      </c>
      <c r="Z12" s="93">
        <v>14661</v>
      </c>
      <c r="AA12" s="93">
        <v>1701</v>
      </c>
      <c r="AB12" s="93">
        <f>SUM(AC12:AD12)</f>
        <v>15242</v>
      </c>
      <c r="AC12" s="93">
        <v>13701</v>
      </c>
      <c r="AD12" s="93">
        <v>1541</v>
      </c>
      <c r="AE12" s="75"/>
    </row>
    <row r="13" spans="2:31" ht="14.25" customHeight="1">
      <c r="B13" s="33"/>
      <c r="C13" s="33"/>
      <c r="D13" s="33"/>
      <c r="E13" s="290" t="s">
        <v>43</v>
      </c>
      <c r="F13" s="290"/>
      <c r="G13" s="290"/>
      <c r="H13" s="290"/>
      <c r="I13" s="290"/>
      <c r="J13" s="290"/>
      <c r="K13" s="290"/>
      <c r="L13" s="290"/>
      <c r="M13" s="290"/>
      <c r="N13" s="290"/>
      <c r="O13" s="290"/>
      <c r="P13" s="290"/>
      <c r="Q13" s="290"/>
      <c r="R13" s="290"/>
      <c r="S13" s="290"/>
      <c r="T13" s="290"/>
      <c r="U13" s="290"/>
      <c r="V13" s="290"/>
      <c r="W13" s="290"/>
      <c r="X13" s="213"/>
      <c r="Y13" s="93">
        <f>SUM(Z13:AA13)</f>
        <v>10860</v>
      </c>
      <c r="Z13" s="93">
        <v>3800</v>
      </c>
      <c r="AA13" s="93">
        <v>7060</v>
      </c>
      <c r="AB13" s="93">
        <f>SUM(AC13:AD13)</f>
        <v>8940</v>
      </c>
      <c r="AC13" s="93">
        <v>2420</v>
      </c>
      <c r="AD13" s="93">
        <v>6520</v>
      </c>
      <c r="AE13" s="75"/>
    </row>
    <row r="14" spans="2:31" ht="14.25" customHeight="1">
      <c r="B14" s="33"/>
      <c r="C14" s="33"/>
      <c r="D14" s="33"/>
      <c r="E14" s="290" t="s">
        <v>44</v>
      </c>
      <c r="F14" s="290"/>
      <c r="G14" s="290"/>
      <c r="H14" s="290"/>
      <c r="I14" s="290"/>
      <c r="J14" s="290"/>
      <c r="K14" s="290"/>
      <c r="L14" s="290"/>
      <c r="M14" s="290"/>
      <c r="N14" s="290"/>
      <c r="O14" s="290"/>
      <c r="P14" s="290"/>
      <c r="Q14" s="290"/>
      <c r="R14" s="290"/>
      <c r="S14" s="290"/>
      <c r="T14" s="290"/>
      <c r="U14" s="290"/>
      <c r="V14" s="290"/>
      <c r="W14" s="290"/>
      <c r="X14" s="213"/>
      <c r="Y14" s="93">
        <f>SUM(Z14:AA14)</f>
        <v>3061</v>
      </c>
      <c r="Z14" s="93">
        <v>361</v>
      </c>
      <c r="AA14" s="93">
        <v>2700</v>
      </c>
      <c r="AB14" s="93">
        <f>SUM(AC14:AD14)</f>
        <v>2981</v>
      </c>
      <c r="AC14" s="93">
        <v>361</v>
      </c>
      <c r="AD14" s="93">
        <v>2620</v>
      </c>
      <c r="AE14" s="75"/>
    </row>
    <row r="15" spans="2:31" ht="14.25" customHeight="1">
      <c r="B15" s="33"/>
      <c r="C15" s="33"/>
      <c r="D15" s="33"/>
      <c r="E15" s="290" t="s">
        <v>45</v>
      </c>
      <c r="F15" s="290"/>
      <c r="G15" s="290"/>
      <c r="H15" s="290"/>
      <c r="I15" s="290"/>
      <c r="J15" s="290"/>
      <c r="K15" s="290"/>
      <c r="L15" s="290"/>
      <c r="M15" s="290"/>
      <c r="N15" s="290"/>
      <c r="O15" s="290"/>
      <c r="P15" s="290"/>
      <c r="Q15" s="290"/>
      <c r="R15" s="290"/>
      <c r="S15" s="290"/>
      <c r="T15" s="290"/>
      <c r="U15" s="290"/>
      <c r="V15" s="290"/>
      <c r="W15" s="290"/>
      <c r="X15" s="213"/>
      <c r="Y15" s="93">
        <f>SUM(Z15:AA15)</f>
        <v>600</v>
      </c>
      <c r="Z15" s="93">
        <v>480</v>
      </c>
      <c r="AA15" s="159">
        <v>120</v>
      </c>
      <c r="AB15" s="93">
        <f>SUM(AC15:AD15)</f>
        <v>180</v>
      </c>
      <c r="AC15" s="159">
        <v>80</v>
      </c>
      <c r="AD15" s="159">
        <v>100</v>
      </c>
      <c r="AE15" s="75"/>
    </row>
    <row r="16" spans="2:31" ht="14.25" customHeight="1">
      <c r="B16" s="33"/>
      <c r="C16" s="33"/>
      <c r="D16" s="33"/>
      <c r="E16" s="44"/>
      <c r="F16" s="44"/>
      <c r="G16" s="44"/>
      <c r="H16" s="44"/>
      <c r="I16" s="44"/>
      <c r="J16" s="44"/>
      <c r="K16" s="44"/>
      <c r="L16" s="44"/>
      <c r="M16" s="44"/>
      <c r="N16" s="44"/>
      <c r="O16" s="44"/>
      <c r="P16" s="44"/>
      <c r="Q16" s="44"/>
      <c r="R16" s="44"/>
      <c r="S16" s="44"/>
      <c r="T16" s="44"/>
      <c r="U16" s="44"/>
      <c r="V16" s="44"/>
      <c r="W16" s="44"/>
      <c r="X16" s="213"/>
      <c r="Y16" s="91"/>
      <c r="AA16" s="93"/>
      <c r="AB16" s="93"/>
      <c r="AC16" s="93"/>
      <c r="AD16" s="93"/>
      <c r="AE16" s="75"/>
    </row>
    <row r="17" spans="2:31" ht="14.25" customHeight="1">
      <c r="B17" s="33"/>
      <c r="C17" s="33"/>
      <c r="D17" s="33"/>
      <c r="E17" s="290" t="s">
        <v>46</v>
      </c>
      <c r="F17" s="290"/>
      <c r="G17" s="290"/>
      <c r="H17" s="290"/>
      <c r="I17" s="290"/>
      <c r="J17" s="290"/>
      <c r="K17" s="290"/>
      <c r="L17" s="290"/>
      <c r="M17" s="290"/>
      <c r="N17" s="290"/>
      <c r="O17" s="290"/>
      <c r="P17" s="290"/>
      <c r="Q17" s="290"/>
      <c r="R17" s="290"/>
      <c r="S17" s="290"/>
      <c r="T17" s="290"/>
      <c r="U17" s="290"/>
      <c r="V17" s="290"/>
      <c r="W17" s="290"/>
      <c r="X17" s="213"/>
      <c r="Y17" s="93">
        <f>SUM(Z17:AA17)</f>
        <v>1500</v>
      </c>
      <c r="Z17" s="93">
        <v>1380</v>
      </c>
      <c r="AA17" s="159">
        <v>120</v>
      </c>
      <c r="AB17" s="93">
        <f>SUM(AC17:AD17)</f>
        <v>620</v>
      </c>
      <c r="AC17" s="93">
        <v>600</v>
      </c>
      <c r="AD17" s="159">
        <v>20</v>
      </c>
      <c r="AE17" s="75"/>
    </row>
    <row r="18" spans="2:31" ht="14.25" customHeight="1">
      <c r="B18" s="33"/>
      <c r="C18" s="33"/>
      <c r="D18" s="33"/>
      <c r="E18" s="290" t="s">
        <v>47</v>
      </c>
      <c r="F18" s="290"/>
      <c r="G18" s="290"/>
      <c r="H18" s="290"/>
      <c r="I18" s="290"/>
      <c r="J18" s="290"/>
      <c r="K18" s="290"/>
      <c r="L18" s="290"/>
      <c r="M18" s="290"/>
      <c r="N18" s="290"/>
      <c r="O18" s="290"/>
      <c r="P18" s="290"/>
      <c r="Q18" s="290"/>
      <c r="R18" s="290"/>
      <c r="S18" s="290"/>
      <c r="T18" s="290"/>
      <c r="U18" s="290"/>
      <c r="V18" s="290"/>
      <c r="W18" s="290"/>
      <c r="X18" s="213"/>
      <c r="Y18" s="93">
        <f>SUM(Z18:AA18)</f>
        <v>7784</v>
      </c>
      <c r="Z18" s="93">
        <v>4023</v>
      </c>
      <c r="AA18" s="93">
        <v>3761</v>
      </c>
      <c r="AB18" s="93">
        <f>SUM(AC18:AD18)</f>
        <v>7784</v>
      </c>
      <c r="AC18" s="93">
        <v>4023</v>
      </c>
      <c r="AD18" s="93">
        <v>3761</v>
      </c>
      <c r="AE18" s="75"/>
    </row>
    <row r="19" spans="2:31" ht="14.25" customHeight="1">
      <c r="B19" s="33"/>
      <c r="C19" s="33"/>
      <c r="D19" s="33"/>
      <c r="E19" s="290" t="s">
        <v>48</v>
      </c>
      <c r="F19" s="290"/>
      <c r="G19" s="290"/>
      <c r="H19" s="290"/>
      <c r="I19" s="290"/>
      <c r="J19" s="290"/>
      <c r="K19" s="290"/>
      <c r="L19" s="290"/>
      <c r="M19" s="290"/>
      <c r="N19" s="290"/>
      <c r="O19" s="290"/>
      <c r="P19" s="290"/>
      <c r="Q19" s="290"/>
      <c r="R19" s="290"/>
      <c r="S19" s="290"/>
      <c r="T19" s="290"/>
      <c r="U19" s="290"/>
      <c r="V19" s="290"/>
      <c r="W19" s="290"/>
      <c r="X19" s="213"/>
      <c r="Y19" s="93">
        <f>SUM(Z19:AA19)</f>
        <v>340</v>
      </c>
      <c r="Z19" s="93">
        <v>260</v>
      </c>
      <c r="AA19" s="159">
        <v>80</v>
      </c>
      <c r="AB19" s="93">
        <f>SUM(AC19:AD19)</f>
        <v>340</v>
      </c>
      <c r="AC19" s="93">
        <v>260</v>
      </c>
      <c r="AD19" s="159">
        <v>80</v>
      </c>
      <c r="AE19" s="75"/>
    </row>
    <row r="20" spans="2:31" ht="14.25" customHeight="1">
      <c r="B20" s="33"/>
      <c r="C20" s="33"/>
      <c r="D20" s="33"/>
      <c r="E20" s="290" t="s">
        <v>49</v>
      </c>
      <c r="F20" s="290"/>
      <c r="G20" s="290"/>
      <c r="H20" s="290"/>
      <c r="I20" s="290"/>
      <c r="J20" s="290"/>
      <c r="K20" s="290"/>
      <c r="L20" s="290"/>
      <c r="M20" s="290"/>
      <c r="N20" s="290"/>
      <c r="O20" s="290"/>
      <c r="P20" s="290"/>
      <c r="Q20" s="290"/>
      <c r="R20" s="290"/>
      <c r="S20" s="290"/>
      <c r="T20" s="290"/>
      <c r="U20" s="290"/>
      <c r="V20" s="290"/>
      <c r="W20" s="290"/>
      <c r="X20" s="213"/>
      <c r="Y20" s="93">
        <f>SUM(Z20:AA20)</f>
        <v>3860</v>
      </c>
      <c r="Z20" s="93">
        <v>2640</v>
      </c>
      <c r="AA20" s="93">
        <v>1220</v>
      </c>
      <c r="AB20" s="93">
        <f>SUM(AC20:AD20)</f>
        <v>2660</v>
      </c>
      <c r="AC20" s="93">
        <v>1860</v>
      </c>
      <c r="AD20" s="93">
        <v>800</v>
      </c>
      <c r="AE20" s="75"/>
    </row>
    <row r="21" spans="2:31" ht="14.25" customHeight="1">
      <c r="B21" s="33"/>
      <c r="C21" s="33"/>
      <c r="D21" s="33"/>
      <c r="E21" s="290" t="s">
        <v>50</v>
      </c>
      <c r="F21" s="290"/>
      <c r="G21" s="290"/>
      <c r="H21" s="290"/>
      <c r="I21" s="290"/>
      <c r="J21" s="290"/>
      <c r="K21" s="290"/>
      <c r="L21" s="290"/>
      <c r="M21" s="290"/>
      <c r="N21" s="290"/>
      <c r="O21" s="290"/>
      <c r="P21" s="290"/>
      <c r="Q21" s="290"/>
      <c r="R21" s="290"/>
      <c r="S21" s="290"/>
      <c r="T21" s="290"/>
      <c r="U21" s="290"/>
      <c r="V21" s="290"/>
      <c r="W21" s="290"/>
      <c r="X21" s="213"/>
      <c r="Y21" s="93">
        <f>SUM(Z21:AA21)</f>
        <v>4880</v>
      </c>
      <c r="Z21" s="93">
        <v>3280</v>
      </c>
      <c r="AA21" s="93">
        <v>1600</v>
      </c>
      <c r="AB21" s="93">
        <f>SUM(AC21:AD21)</f>
        <v>2860</v>
      </c>
      <c r="AC21" s="93">
        <v>1760</v>
      </c>
      <c r="AD21" s="93">
        <v>1100</v>
      </c>
      <c r="AE21" s="75"/>
    </row>
    <row r="22" spans="2:31" ht="14.25" customHeight="1">
      <c r="B22" s="33"/>
      <c r="C22" s="33"/>
      <c r="D22" s="33"/>
      <c r="E22" s="44"/>
      <c r="F22" s="44"/>
      <c r="G22" s="44"/>
      <c r="H22" s="44"/>
      <c r="I22" s="44"/>
      <c r="J22" s="44"/>
      <c r="K22" s="44"/>
      <c r="L22" s="44"/>
      <c r="M22" s="44"/>
      <c r="N22" s="44"/>
      <c r="O22" s="44"/>
      <c r="P22" s="44"/>
      <c r="Q22" s="44"/>
      <c r="R22" s="44"/>
      <c r="S22" s="44"/>
      <c r="T22" s="44"/>
      <c r="U22" s="44"/>
      <c r="V22" s="44"/>
      <c r="W22" s="44"/>
      <c r="X22" s="213"/>
      <c r="Y22" s="91"/>
      <c r="Z22" s="93"/>
      <c r="AA22" s="93"/>
      <c r="AB22" s="93"/>
      <c r="AC22" s="93"/>
      <c r="AD22" s="93"/>
      <c r="AE22" s="75"/>
    </row>
    <row r="23" spans="2:31" ht="14.25" customHeight="1">
      <c r="B23" s="33"/>
      <c r="C23" s="33"/>
      <c r="D23" s="33"/>
      <c r="E23" s="290" t="s">
        <v>51</v>
      </c>
      <c r="F23" s="290"/>
      <c r="G23" s="290"/>
      <c r="H23" s="290"/>
      <c r="I23" s="290"/>
      <c r="J23" s="290"/>
      <c r="K23" s="290"/>
      <c r="L23" s="290"/>
      <c r="M23" s="290"/>
      <c r="N23" s="290"/>
      <c r="O23" s="290"/>
      <c r="P23" s="290"/>
      <c r="Q23" s="290"/>
      <c r="R23" s="290"/>
      <c r="S23" s="290"/>
      <c r="T23" s="290"/>
      <c r="U23" s="290"/>
      <c r="V23" s="290"/>
      <c r="W23" s="290"/>
      <c r="X23" s="213"/>
      <c r="Y23" s="93">
        <f>SUM(Z23:AA23)</f>
        <v>3784</v>
      </c>
      <c r="Z23" s="93">
        <v>2002</v>
      </c>
      <c r="AA23" s="93">
        <v>1782</v>
      </c>
      <c r="AB23" s="93">
        <f>SUM(AC23:AD23)</f>
        <v>2143</v>
      </c>
      <c r="AC23" s="93">
        <v>1281</v>
      </c>
      <c r="AD23" s="93">
        <v>862</v>
      </c>
      <c r="AE23" s="75"/>
    </row>
    <row r="24" spans="2:31" ht="14.25" customHeight="1">
      <c r="B24" s="33"/>
      <c r="C24" s="33"/>
      <c r="D24" s="33"/>
      <c r="E24" s="290" t="s">
        <v>52</v>
      </c>
      <c r="F24" s="290"/>
      <c r="G24" s="290"/>
      <c r="H24" s="290"/>
      <c r="I24" s="290"/>
      <c r="J24" s="290"/>
      <c r="K24" s="290"/>
      <c r="L24" s="290"/>
      <c r="M24" s="290"/>
      <c r="N24" s="290"/>
      <c r="O24" s="290"/>
      <c r="P24" s="290"/>
      <c r="Q24" s="290"/>
      <c r="R24" s="290"/>
      <c r="S24" s="290"/>
      <c r="T24" s="290"/>
      <c r="U24" s="290"/>
      <c r="V24" s="290"/>
      <c r="W24" s="290"/>
      <c r="X24" s="213"/>
      <c r="Y24" s="93">
        <f>SUM(Z24:AA24)</f>
        <v>5208</v>
      </c>
      <c r="Z24" s="93">
        <v>2643</v>
      </c>
      <c r="AA24" s="93">
        <v>2565</v>
      </c>
      <c r="AB24" s="93">
        <f>SUM(AC24:AD24)</f>
        <v>3727</v>
      </c>
      <c r="AC24" s="93">
        <v>2063</v>
      </c>
      <c r="AD24" s="93">
        <v>1664</v>
      </c>
      <c r="AE24" s="75"/>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94"/>
      <c r="Y25" s="200"/>
      <c r="Z25" s="92"/>
      <c r="AA25" s="92"/>
      <c r="AB25" s="92"/>
      <c r="AC25" s="92"/>
      <c r="AD25" s="92"/>
      <c r="AE25" s="75"/>
    </row>
    <row r="26" spans="2:31" ht="14.25" customHeight="1">
      <c r="B26" s="33"/>
      <c r="C26" s="445" t="s">
        <v>53</v>
      </c>
      <c r="D26" s="445"/>
      <c r="E26" s="374" t="s">
        <v>54</v>
      </c>
      <c r="F26" s="374"/>
      <c r="G26" s="374"/>
      <c r="H26" s="374"/>
      <c r="I26" s="374"/>
      <c r="J26" s="374"/>
      <c r="K26" s="374"/>
      <c r="L26" s="374"/>
      <c r="M26" s="374"/>
      <c r="N26" s="374"/>
      <c r="O26" s="374"/>
      <c r="P26" s="374"/>
      <c r="Q26" s="374"/>
      <c r="R26" s="374"/>
      <c r="S26" s="374"/>
      <c r="T26" s="374"/>
      <c r="U26" s="374"/>
      <c r="V26" s="374"/>
      <c r="W26" s="374"/>
      <c r="X26" s="212"/>
      <c r="Y26" s="158">
        <v>17000</v>
      </c>
      <c r="Z26" s="158">
        <v>14200</v>
      </c>
      <c r="AA26" s="158">
        <f>SUM(AA27:AA29)</f>
        <v>1820</v>
      </c>
      <c r="AB26" s="158">
        <f>SUM(AB27:AB29)</f>
        <v>12840</v>
      </c>
      <c r="AC26" s="158">
        <f>SUM(AC27:AC29)</f>
        <v>11140</v>
      </c>
      <c r="AD26" s="158">
        <f>SUM(AD27:AD29)</f>
        <v>1700</v>
      </c>
      <c r="AE26" s="75"/>
    </row>
    <row r="27" spans="2:31" ht="14.25" customHeight="1">
      <c r="B27" s="33"/>
      <c r="C27" s="33"/>
      <c r="D27" s="33"/>
      <c r="E27" s="290" t="s">
        <v>55</v>
      </c>
      <c r="F27" s="290"/>
      <c r="G27" s="290"/>
      <c r="H27" s="290"/>
      <c r="I27" s="290"/>
      <c r="J27" s="290"/>
      <c r="K27" s="290"/>
      <c r="L27" s="290"/>
      <c r="M27" s="290"/>
      <c r="N27" s="290"/>
      <c r="O27" s="290"/>
      <c r="P27" s="290"/>
      <c r="Q27" s="290"/>
      <c r="R27" s="290"/>
      <c r="S27" s="290"/>
      <c r="T27" s="290"/>
      <c r="U27" s="290"/>
      <c r="V27" s="290"/>
      <c r="W27" s="290"/>
      <c r="X27" s="213"/>
      <c r="Y27" s="93">
        <f>SUM(Z27:AA27)</f>
        <v>280</v>
      </c>
      <c r="Z27" s="93">
        <v>260</v>
      </c>
      <c r="AA27" s="159">
        <v>20</v>
      </c>
      <c r="AB27" s="93">
        <f>SUM(AC27:AD27)</f>
        <v>280</v>
      </c>
      <c r="AC27" s="93">
        <v>260</v>
      </c>
      <c r="AD27" s="159">
        <v>20</v>
      </c>
      <c r="AE27" s="75"/>
    </row>
    <row r="28" spans="2:31" ht="14.25" customHeight="1">
      <c r="B28" s="33"/>
      <c r="C28" s="33"/>
      <c r="D28" s="33"/>
      <c r="E28" s="290" t="s">
        <v>57</v>
      </c>
      <c r="F28" s="290"/>
      <c r="G28" s="290"/>
      <c r="H28" s="290"/>
      <c r="I28" s="290"/>
      <c r="J28" s="290"/>
      <c r="K28" s="290"/>
      <c r="L28" s="290"/>
      <c r="M28" s="290"/>
      <c r="N28" s="290"/>
      <c r="O28" s="290"/>
      <c r="P28" s="290"/>
      <c r="Q28" s="290"/>
      <c r="R28" s="290"/>
      <c r="S28" s="290"/>
      <c r="T28" s="290"/>
      <c r="U28" s="290"/>
      <c r="V28" s="290"/>
      <c r="W28" s="290"/>
      <c r="X28" s="213"/>
      <c r="Y28" s="93">
        <f>SUM(Z28:AA28)</f>
        <v>10040</v>
      </c>
      <c r="Z28" s="93">
        <v>8460</v>
      </c>
      <c r="AA28" s="93">
        <v>1580</v>
      </c>
      <c r="AB28" s="93">
        <f>SUM(AC28:AD28)</f>
        <v>10040</v>
      </c>
      <c r="AC28" s="93">
        <v>8460</v>
      </c>
      <c r="AD28" s="93">
        <v>1580</v>
      </c>
      <c r="AE28" s="75"/>
    </row>
    <row r="29" spans="2:31" ht="14.25" customHeight="1">
      <c r="B29" s="33"/>
      <c r="C29" s="33"/>
      <c r="D29" s="33"/>
      <c r="E29" s="290" t="s">
        <v>58</v>
      </c>
      <c r="F29" s="290"/>
      <c r="G29" s="290"/>
      <c r="H29" s="290"/>
      <c r="I29" s="290"/>
      <c r="J29" s="290"/>
      <c r="K29" s="290"/>
      <c r="L29" s="290"/>
      <c r="M29" s="290"/>
      <c r="N29" s="290"/>
      <c r="O29" s="290"/>
      <c r="P29" s="290"/>
      <c r="Q29" s="290"/>
      <c r="R29" s="290"/>
      <c r="S29" s="290"/>
      <c r="T29" s="290"/>
      <c r="U29" s="290"/>
      <c r="V29" s="290"/>
      <c r="W29" s="290"/>
      <c r="X29" s="213"/>
      <c r="Y29" s="93">
        <f>SUM(Z29:AA29)</f>
        <v>2800</v>
      </c>
      <c r="Z29" s="93">
        <v>2580</v>
      </c>
      <c r="AA29" s="93">
        <v>220</v>
      </c>
      <c r="AB29" s="93">
        <f>SUM(AC29:AD29)</f>
        <v>2520</v>
      </c>
      <c r="AC29" s="93">
        <v>2420</v>
      </c>
      <c r="AD29" s="93">
        <v>100</v>
      </c>
      <c r="AE29" s="75"/>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94"/>
      <c r="Y30" s="200"/>
      <c r="Z30" s="92"/>
      <c r="AA30" s="92"/>
      <c r="AB30" s="92"/>
      <c r="AC30" s="92"/>
      <c r="AD30" s="92"/>
      <c r="AE30" s="75"/>
    </row>
    <row r="31" spans="2:31" ht="14.25" customHeight="1">
      <c r="B31" s="33"/>
      <c r="C31" s="445" t="s">
        <v>59</v>
      </c>
      <c r="D31" s="445"/>
      <c r="E31" s="374" t="s">
        <v>60</v>
      </c>
      <c r="F31" s="374"/>
      <c r="G31" s="374"/>
      <c r="H31" s="374"/>
      <c r="I31" s="374"/>
      <c r="J31" s="374"/>
      <c r="K31" s="374"/>
      <c r="L31" s="374"/>
      <c r="M31" s="374"/>
      <c r="N31" s="374"/>
      <c r="O31" s="374"/>
      <c r="P31" s="374"/>
      <c r="Q31" s="374"/>
      <c r="R31" s="374"/>
      <c r="S31" s="374"/>
      <c r="T31" s="374"/>
      <c r="U31" s="374"/>
      <c r="V31" s="374"/>
      <c r="W31" s="374"/>
      <c r="X31" s="212"/>
      <c r="Y31" s="158">
        <f aca="true" t="shared" si="1" ref="Y31:AD31">SUM(Y32:Y35)</f>
        <v>78901</v>
      </c>
      <c r="Z31" s="158">
        <f t="shared" si="1"/>
        <v>30152</v>
      </c>
      <c r="AA31" s="158">
        <f t="shared" si="1"/>
        <v>48749</v>
      </c>
      <c r="AB31" s="158">
        <f t="shared" si="1"/>
        <v>75821</v>
      </c>
      <c r="AC31" s="158">
        <f t="shared" si="1"/>
        <v>29832</v>
      </c>
      <c r="AD31" s="158">
        <f t="shared" si="1"/>
        <v>45989</v>
      </c>
      <c r="AE31" s="75"/>
    </row>
    <row r="32" spans="2:31" ht="14.25" customHeight="1">
      <c r="B32" s="33"/>
      <c r="C32" s="33"/>
      <c r="D32" s="33"/>
      <c r="E32" s="290" t="s">
        <v>61</v>
      </c>
      <c r="F32" s="290"/>
      <c r="G32" s="290"/>
      <c r="H32" s="290"/>
      <c r="I32" s="290"/>
      <c r="J32" s="290"/>
      <c r="K32" s="290"/>
      <c r="L32" s="290"/>
      <c r="M32" s="290"/>
      <c r="N32" s="290"/>
      <c r="O32" s="290"/>
      <c r="P32" s="290"/>
      <c r="Q32" s="290"/>
      <c r="R32" s="290"/>
      <c r="S32" s="290"/>
      <c r="T32" s="290"/>
      <c r="U32" s="290"/>
      <c r="V32" s="290"/>
      <c r="W32" s="290"/>
      <c r="X32" s="213"/>
      <c r="Y32" s="93">
        <f>SUM(Z32:AA32)</f>
        <v>73539</v>
      </c>
      <c r="Z32" s="93">
        <v>28190</v>
      </c>
      <c r="AA32" s="93">
        <v>45349</v>
      </c>
      <c r="AB32" s="93">
        <f>SUM(AC32:AD32)</f>
        <v>70719</v>
      </c>
      <c r="AC32" s="93">
        <v>27950</v>
      </c>
      <c r="AD32" s="93">
        <v>42769</v>
      </c>
      <c r="AE32" s="75"/>
    </row>
    <row r="33" spans="2:31" ht="14.25" customHeight="1">
      <c r="B33" s="33"/>
      <c r="C33" s="33"/>
      <c r="D33" s="33"/>
      <c r="E33" s="290" t="s">
        <v>62</v>
      </c>
      <c r="F33" s="290"/>
      <c r="G33" s="290"/>
      <c r="H33" s="290"/>
      <c r="I33" s="290"/>
      <c r="J33" s="290"/>
      <c r="K33" s="290"/>
      <c r="L33" s="290"/>
      <c r="M33" s="290"/>
      <c r="N33" s="290"/>
      <c r="O33" s="290"/>
      <c r="P33" s="290"/>
      <c r="Q33" s="290"/>
      <c r="R33" s="290"/>
      <c r="S33" s="290"/>
      <c r="T33" s="290"/>
      <c r="U33" s="290"/>
      <c r="V33" s="290"/>
      <c r="W33" s="290"/>
      <c r="X33" s="213"/>
      <c r="Y33" s="93">
        <f>SUM(Z33:AA33)</f>
        <v>420</v>
      </c>
      <c r="Z33" s="93">
        <v>120</v>
      </c>
      <c r="AA33" s="93">
        <v>300</v>
      </c>
      <c r="AB33" s="93">
        <f>SUM(AC33:AD33)</f>
        <v>280</v>
      </c>
      <c r="AC33" s="93">
        <v>60</v>
      </c>
      <c r="AD33" s="93">
        <v>220</v>
      </c>
      <c r="AE33" s="75"/>
    </row>
    <row r="34" spans="2:31" ht="14.25" customHeight="1">
      <c r="B34" s="33"/>
      <c r="C34" s="33"/>
      <c r="D34" s="33"/>
      <c r="E34" s="290" t="s">
        <v>63</v>
      </c>
      <c r="F34" s="290"/>
      <c r="G34" s="290"/>
      <c r="H34" s="290"/>
      <c r="I34" s="290"/>
      <c r="J34" s="290"/>
      <c r="K34" s="290"/>
      <c r="L34" s="290"/>
      <c r="M34" s="290"/>
      <c r="N34" s="290"/>
      <c r="O34" s="290"/>
      <c r="P34" s="290"/>
      <c r="Q34" s="290"/>
      <c r="R34" s="290"/>
      <c r="S34" s="290"/>
      <c r="T34" s="290"/>
      <c r="U34" s="290"/>
      <c r="V34" s="290"/>
      <c r="W34" s="290"/>
      <c r="X34" s="213"/>
      <c r="Y34" s="93">
        <f>SUM(Z34:AA34)</f>
        <v>1421</v>
      </c>
      <c r="Z34" s="93">
        <v>881</v>
      </c>
      <c r="AA34" s="93">
        <v>540</v>
      </c>
      <c r="AB34" s="93">
        <f>SUM(AC34:AD34)</f>
        <v>1421</v>
      </c>
      <c r="AC34" s="93">
        <v>881</v>
      </c>
      <c r="AD34" s="93">
        <v>540</v>
      </c>
      <c r="AE34" s="75"/>
    </row>
    <row r="35" spans="2:31" ht="14.25" customHeight="1">
      <c r="B35" s="33"/>
      <c r="C35" s="33"/>
      <c r="D35" s="33"/>
      <c r="E35" s="290" t="s">
        <v>64</v>
      </c>
      <c r="F35" s="290"/>
      <c r="G35" s="290"/>
      <c r="H35" s="290"/>
      <c r="I35" s="290"/>
      <c r="J35" s="290"/>
      <c r="K35" s="290"/>
      <c r="L35" s="290"/>
      <c r="M35" s="290"/>
      <c r="N35" s="290"/>
      <c r="O35" s="290"/>
      <c r="P35" s="290"/>
      <c r="Q35" s="290"/>
      <c r="R35" s="290"/>
      <c r="S35" s="290"/>
      <c r="T35" s="290"/>
      <c r="U35" s="290"/>
      <c r="V35" s="290"/>
      <c r="W35" s="290"/>
      <c r="X35" s="213"/>
      <c r="Y35" s="93">
        <f>SUM(Z35:AA35)</f>
        <v>3521</v>
      </c>
      <c r="Z35" s="93">
        <v>961</v>
      </c>
      <c r="AA35" s="93">
        <v>2560</v>
      </c>
      <c r="AB35" s="93">
        <f>SUM(AC35:AD35)</f>
        <v>3401</v>
      </c>
      <c r="AC35" s="93">
        <v>941</v>
      </c>
      <c r="AD35" s="93">
        <v>2460</v>
      </c>
      <c r="AE35" s="75"/>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94"/>
      <c r="Y36" s="200"/>
      <c r="Z36" s="92"/>
      <c r="AA36" s="92"/>
      <c r="AB36" s="92"/>
      <c r="AC36" s="92"/>
      <c r="AD36" s="92"/>
      <c r="AE36" s="75"/>
    </row>
    <row r="37" spans="2:31" ht="14.25" customHeight="1">
      <c r="B37" s="33"/>
      <c r="C37" s="445" t="s">
        <v>65</v>
      </c>
      <c r="D37" s="445"/>
      <c r="E37" s="374" t="s">
        <v>655</v>
      </c>
      <c r="F37" s="374"/>
      <c r="G37" s="374"/>
      <c r="H37" s="374"/>
      <c r="I37" s="374"/>
      <c r="J37" s="374"/>
      <c r="K37" s="374"/>
      <c r="L37" s="374"/>
      <c r="M37" s="374"/>
      <c r="N37" s="374"/>
      <c r="O37" s="374"/>
      <c r="P37" s="374"/>
      <c r="Q37" s="374"/>
      <c r="R37" s="374"/>
      <c r="S37" s="374"/>
      <c r="T37" s="374"/>
      <c r="U37" s="374"/>
      <c r="V37" s="374"/>
      <c r="W37" s="374"/>
      <c r="X37" s="212"/>
      <c r="Y37" s="158">
        <f aca="true" t="shared" si="2" ref="Y37:AD37">SUM(Y38:Y39)</f>
        <v>59648</v>
      </c>
      <c r="Z37" s="158">
        <f t="shared" si="2"/>
        <v>40813</v>
      </c>
      <c r="AA37" s="158">
        <f t="shared" si="2"/>
        <v>18835</v>
      </c>
      <c r="AB37" s="158">
        <f t="shared" si="2"/>
        <v>51328</v>
      </c>
      <c r="AC37" s="158">
        <f t="shared" si="2"/>
        <v>36073</v>
      </c>
      <c r="AD37" s="158">
        <f t="shared" si="2"/>
        <v>15255</v>
      </c>
      <c r="AE37" s="75"/>
    </row>
    <row r="38" spans="2:31" ht="14.25" customHeight="1">
      <c r="B38" s="33"/>
      <c r="C38" s="33"/>
      <c r="D38" s="33"/>
      <c r="E38" s="290" t="s">
        <v>66</v>
      </c>
      <c r="F38" s="290"/>
      <c r="G38" s="290"/>
      <c r="H38" s="290"/>
      <c r="I38" s="290"/>
      <c r="J38" s="290"/>
      <c r="K38" s="290"/>
      <c r="L38" s="290"/>
      <c r="M38" s="290"/>
      <c r="N38" s="290"/>
      <c r="O38" s="290"/>
      <c r="P38" s="290"/>
      <c r="Q38" s="290"/>
      <c r="R38" s="290"/>
      <c r="S38" s="290"/>
      <c r="T38" s="290"/>
      <c r="U38" s="290"/>
      <c r="V38" s="290"/>
      <c r="W38" s="290"/>
      <c r="X38" s="213"/>
      <c r="Y38" s="93">
        <f>SUM(Z38:AA38)</f>
        <v>40325</v>
      </c>
      <c r="Z38" s="93">
        <v>26373</v>
      </c>
      <c r="AA38" s="93">
        <v>13952</v>
      </c>
      <c r="AB38" s="93">
        <f>SUM(AC38:AD38)</f>
        <v>33945</v>
      </c>
      <c r="AC38" s="93">
        <v>22733</v>
      </c>
      <c r="AD38" s="93">
        <v>11212</v>
      </c>
      <c r="AE38" s="75"/>
    </row>
    <row r="39" spans="2:31" ht="14.25" customHeight="1">
      <c r="B39" s="33"/>
      <c r="C39" s="33"/>
      <c r="D39" s="33"/>
      <c r="E39" s="290" t="s">
        <v>67</v>
      </c>
      <c r="F39" s="290"/>
      <c r="G39" s="290"/>
      <c r="H39" s="290"/>
      <c r="I39" s="290"/>
      <c r="J39" s="290"/>
      <c r="K39" s="290"/>
      <c r="L39" s="290"/>
      <c r="M39" s="290"/>
      <c r="N39" s="290"/>
      <c r="O39" s="290"/>
      <c r="P39" s="290"/>
      <c r="Q39" s="290"/>
      <c r="R39" s="290"/>
      <c r="S39" s="290"/>
      <c r="T39" s="290"/>
      <c r="U39" s="290"/>
      <c r="V39" s="290"/>
      <c r="W39" s="290"/>
      <c r="X39" s="213"/>
      <c r="Y39" s="93">
        <f>SUM(Z39:AA39)</f>
        <v>19323</v>
      </c>
      <c r="Z39" s="93">
        <v>14440</v>
      </c>
      <c r="AA39" s="93">
        <v>4883</v>
      </c>
      <c r="AB39" s="93">
        <f>SUM(AC39:AD39)</f>
        <v>17383</v>
      </c>
      <c r="AC39" s="93">
        <v>13340</v>
      </c>
      <c r="AD39" s="93">
        <v>4043</v>
      </c>
      <c r="AE39" s="75"/>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94"/>
      <c r="Y40" s="200"/>
      <c r="Z40" s="92"/>
      <c r="AA40" s="92"/>
      <c r="AB40" s="92"/>
      <c r="AC40" s="92"/>
      <c r="AD40" s="92"/>
      <c r="AE40" s="75"/>
    </row>
    <row r="41" spans="2:31" ht="14.25" customHeight="1">
      <c r="B41" s="33"/>
      <c r="C41" s="445" t="s">
        <v>68</v>
      </c>
      <c r="D41" s="445"/>
      <c r="E41" s="374" t="s">
        <v>69</v>
      </c>
      <c r="F41" s="374"/>
      <c r="G41" s="374"/>
      <c r="H41" s="374"/>
      <c r="I41" s="374"/>
      <c r="J41" s="374"/>
      <c r="K41" s="374"/>
      <c r="L41" s="374"/>
      <c r="M41" s="374"/>
      <c r="N41" s="374"/>
      <c r="O41" s="374"/>
      <c r="P41" s="374"/>
      <c r="Q41" s="374"/>
      <c r="R41" s="374"/>
      <c r="S41" s="374"/>
      <c r="T41" s="374"/>
      <c r="U41" s="374"/>
      <c r="V41" s="374"/>
      <c r="W41" s="374"/>
      <c r="X41" s="212"/>
      <c r="Y41" s="158">
        <f aca="true" t="shared" si="3" ref="Y41:AD41">SUM(Y42:Y48)</f>
        <v>29036</v>
      </c>
      <c r="Z41" s="158">
        <f t="shared" si="3"/>
        <v>12607</v>
      </c>
      <c r="AA41" s="158">
        <f t="shared" si="3"/>
        <v>16429</v>
      </c>
      <c r="AB41" s="158">
        <f t="shared" si="3"/>
        <v>24536</v>
      </c>
      <c r="AC41" s="158">
        <f t="shared" si="3"/>
        <v>10487</v>
      </c>
      <c r="AD41" s="158">
        <f t="shared" si="3"/>
        <v>14049</v>
      </c>
      <c r="AE41" s="75"/>
    </row>
    <row r="42" spans="2:31" ht="14.25" customHeight="1">
      <c r="B42" s="33"/>
      <c r="C42" s="33"/>
      <c r="D42" s="33"/>
      <c r="E42" s="290" t="s">
        <v>70</v>
      </c>
      <c r="F42" s="290"/>
      <c r="G42" s="290"/>
      <c r="H42" s="290"/>
      <c r="I42" s="290"/>
      <c r="J42" s="290"/>
      <c r="K42" s="290"/>
      <c r="L42" s="290"/>
      <c r="M42" s="290"/>
      <c r="N42" s="290"/>
      <c r="O42" s="290"/>
      <c r="P42" s="290"/>
      <c r="Q42" s="290"/>
      <c r="R42" s="290"/>
      <c r="S42" s="290"/>
      <c r="T42" s="290"/>
      <c r="U42" s="290"/>
      <c r="V42" s="290"/>
      <c r="W42" s="290"/>
      <c r="X42" s="213"/>
      <c r="Y42" s="93">
        <f>SUM(Z42:AA42)</f>
        <v>1642</v>
      </c>
      <c r="Z42" s="93">
        <v>61</v>
      </c>
      <c r="AA42" s="93">
        <v>1581</v>
      </c>
      <c r="AB42" s="93">
        <f>SUM(AC42:AD42)</f>
        <v>1502</v>
      </c>
      <c r="AC42" s="93">
        <v>61</v>
      </c>
      <c r="AD42" s="93">
        <v>1441</v>
      </c>
      <c r="AE42" s="75"/>
    </row>
    <row r="43" spans="2:31" ht="14.25" customHeight="1">
      <c r="B43" s="33"/>
      <c r="C43" s="33"/>
      <c r="D43" s="33"/>
      <c r="E43" s="290" t="s">
        <v>71</v>
      </c>
      <c r="F43" s="290"/>
      <c r="G43" s="290"/>
      <c r="H43" s="290"/>
      <c r="I43" s="290"/>
      <c r="J43" s="290"/>
      <c r="K43" s="290"/>
      <c r="L43" s="290"/>
      <c r="M43" s="290"/>
      <c r="N43" s="290"/>
      <c r="O43" s="290"/>
      <c r="P43" s="290"/>
      <c r="Q43" s="290"/>
      <c r="R43" s="290"/>
      <c r="S43" s="290"/>
      <c r="T43" s="290"/>
      <c r="U43" s="290"/>
      <c r="V43" s="290"/>
      <c r="W43" s="290"/>
      <c r="X43" s="213"/>
      <c r="Y43" s="93">
        <f>SUM(Z43:AA43)</f>
        <v>3540</v>
      </c>
      <c r="Z43" s="93">
        <v>1380</v>
      </c>
      <c r="AA43" s="93">
        <v>2160</v>
      </c>
      <c r="AB43" s="93">
        <f>SUM(AC43:AD43)</f>
        <v>2000</v>
      </c>
      <c r="AC43" s="93">
        <v>680</v>
      </c>
      <c r="AD43" s="93">
        <v>1320</v>
      </c>
      <c r="AE43" s="75"/>
    </row>
    <row r="44" spans="2:31" ht="14.25" customHeight="1">
      <c r="B44" s="33"/>
      <c r="C44" s="33"/>
      <c r="D44" s="33"/>
      <c r="E44" s="290" t="s">
        <v>72</v>
      </c>
      <c r="F44" s="290"/>
      <c r="G44" s="290"/>
      <c r="H44" s="290"/>
      <c r="I44" s="290"/>
      <c r="J44" s="290"/>
      <c r="K44" s="290"/>
      <c r="L44" s="290"/>
      <c r="M44" s="290"/>
      <c r="N44" s="290"/>
      <c r="O44" s="290"/>
      <c r="P44" s="290"/>
      <c r="Q44" s="290"/>
      <c r="R44" s="290"/>
      <c r="S44" s="290"/>
      <c r="T44" s="290"/>
      <c r="U44" s="290"/>
      <c r="V44" s="290"/>
      <c r="W44" s="290"/>
      <c r="X44" s="213"/>
      <c r="Y44" s="93">
        <f>SUM(Z44:AA44)</f>
        <v>9496</v>
      </c>
      <c r="Z44" s="93">
        <v>5654</v>
      </c>
      <c r="AA44" s="93">
        <v>3842</v>
      </c>
      <c r="AB44" s="93">
        <f>SUM(AC44:AD44)</f>
        <v>7816</v>
      </c>
      <c r="AC44" s="93">
        <v>4634</v>
      </c>
      <c r="AD44" s="93">
        <v>3182</v>
      </c>
      <c r="AE44" s="75"/>
    </row>
    <row r="45" spans="2:31" ht="14.25" customHeight="1">
      <c r="B45" s="33"/>
      <c r="C45" s="33"/>
      <c r="D45" s="33"/>
      <c r="E45" s="290" t="s">
        <v>73</v>
      </c>
      <c r="F45" s="290"/>
      <c r="G45" s="290"/>
      <c r="H45" s="290"/>
      <c r="I45" s="290"/>
      <c r="J45" s="290"/>
      <c r="K45" s="290"/>
      <c r="L45" s="290"/>
      <c r="M45" s="290"/>
      <c r="N45" s="290"/>
      <c r="O45" s="290"/>
      <c r="P45" s="290"/>
      <c r="Q45" s="290"/>
      <c r="R45" s="290"/>
      <c r="S45" s="290"/>
      <c r="T45" s="290"/>
      <c r="U45" s="290"/>
      <c r="V45" s="290"/>
      <c r="W45" s="290"/>
      <c r="X45" s="213"/>
      <c r="Y45" s="93">
        <f>SUM(Z45:AA45)</f>
        <v>8216</v>
      </c>
      <c r="Z45" s="93">
        <v>2871</v>
      </c>
      <c r="AA45" s="93">
        <v>5345</v>
      </c>
      <c r="AB45" s="93">
        <f>SUM(AC45:AD45)</f>
        <v>7656</v>
      </c>
      <c r="AC45" s="93">
        <v>2771</v>
      </c>
      <c r="AD45" s="93">
        <v>4885</v>
      </c>
      <c r="AE45" s="75"/>
    </row>
    <row r="46" spans="2:31" ht="14.25" customHeight="1">
      <c r="B46" s="33"/>
      <c r="C46" s="33"/>
      <c r="D46" s="33"/>
      <c r="E46" s="290" t="s">
        <v>74</v>
      </c>
      <c r="F46" s="290"/>
      <c r="G46" s="290"/>
      <c r="H46" s="290"/>
      <c r="I46" s="290"/>
      <c r="J46" s="290"/>
      <c r="K46" s="290"/>
      <c r="L46" s="290"/>
      <c r="M46" s="290"/>
      <c r="N46" s="290"/>
      <c r="O46" s="290"/>
      <c r="P46" s="290"/>
      <c r="Q46" s="290"/>
      <c r="R46" s="290"/>
      <c r="S46" s="290"/>
      <c r="T46" s="290"/>
      <c r="U46" s="290"/>
      <c r="V46" s="290"/>
      <c r="W46" s="290"/>
      <c r="X46" s="213"/>
      <c r="Y46" s="93">
        <f>SUM(Z46:AA46)</f>
        <v>2481</v>
      </c>
      <c r="Z46" s="93">
        <v>1621</v>
      </c>
      <c r="AA46" s="93">
        <v>860</v>
      </c>
      <c r="AB46" s="93">
        <f>SUM(AC46:AD46)</f>
        <v>2121</v>
      </c>
      <c r="AC46" s="93">
        <v>1461</v>
      </c>
      <c r="AD46" s="93">
        <v>660</v>
      </c>
      <c r="AE46" s="75"/>
    </row>
    <row r="47" spans="2:31" ht="14.25" customHeight="1">
      <c r="B47" s="33"/>
      <c r="C47" s="33"/>
      <c r="D47" s="33"/>
      <c r="E47" s="44"/>
      <c r="F47" s="44"/>
      <c r="G47" s="44"/>
      <c r="H47" s="44"/>
      <c r="I47" s="44"/>
      <c r="J47" s="44"/>
      <c r="K47" s="44"/>
      <c r="L47" s="44"/>
      <c r="M47" s="44"/>
      <c r="N47" s="44"/>
      <c r="O47" s="44"/>
      <c r="P47" s="44"/>
      <c r="Q47" s="44"/>
      <c r="R47" s="44"/>
      <c r="S47" s="44"/>
      <c r="T47" s="44"/>
      <c r="U47" s="44"/>
      <c r="V47" s="44"/>
      <c r="W47" s="44"/>
      <c r="X47" s="213"/>
      <c r="Y47" s="91"/>
      <c r="Z47" s="93"/>
      <c r="AA47" s="93"/>
      <c r="AB47" s="93"/>
      <c r="AC47" s="93"/>
      <c r="AD47" s="93"/>
      <c r="AE47" s="75"/>
    </row>
    <row r="48" spans="2:31" ht="14.25" customHeight="1">
      <c r="B48" s="33"/>
      <c r="C48" s="33"/>
      <c r="D48" s="33"/>
      <c r="E48" s="290" t="s">
        <v>75</v>
      </c>
      <c r="F48" s="290"/>
      <c r="G48" s="290"/>
      <c r="H48" s="290"/>
      <c r="I48" s="290"/>
      <c r="J48" s="290"/>
      <c r="K48" s="290"/>
      <c r="L48" s="290"/>
      <c r="M48" s="290"/>
      <c r="N48" s="290"/>
      <c r="O48" s="290"/>
      <c r="P48" s="290"/>
      <c r="Q48" s="290"/>
      <c r="R48" s="290"/>
      <c r="S48" s="290"/>
      <c r="T48" s="290"/>
      <c r="U48" s="290"/>
      <c r="V48" s="290"/>
      <c r="W48" s="290"/>
      <c r="X48" s="213"/>
      <c r="Y48" s="93">
        <f>SUM(Z48:AA48)</f>
        <v>3661</v>
      </c>
      <c r="Z48" s="93">
        <v>1020</v>
      </c>
      <c r="AA48" s="93">
        <v>2641</v>
      </c>
      <c r="AB48" s="93">
        <f>SUM(AC48:AD48)</f>
        <v>3441</v>
      </c>
      <c r="AC48" s="93">
        <v>880</v>
      </c>
      <c r="AD48" s="93">
        <v>2561</v>
      </c>
      <c r="AE48" s="75"/>
    </row>
    <row r="49" spans="2:31" ht="14.25" customHeight="1">
      <c r="B49" s="33"/>
      <c r="C49" s="33"/>
      <c r="D49" s="33"/>
      <c r="E49" s="44"/>
      <c r="F49" s="44"/>
      <c r="G49" s="44"/>
      <c r="H49" s="44"/>
      <c r="I49" s="44"/>
      <c r="J49" s="44"/>
      <c r="K49" s="44"/>
      <c r="L49" s="44"/>
      <c r="M49" s="44"/>
      <c r="N49" s="44"/>
      <c r="O49" s="44"/>
      <c r="P49" s="44"/>
      <c r="Q49" s="44"/>
      <c r="R49" s="44"/>
      <c r="S49" s="44"/>
      <c r="T49" s="44"/>
      <c r="U49" s="44"/>
      <c r="V49" s="44"/>
      <c r="W49" s="44"/>
      <c r="X49" s="213"/>
      <c r="Y49" s="91"/>
      <c r="Z49" s="93"/>
      <c r="AA49" s="93"/>
      <c r="AB49" s="93"/>
      <c r="AC49" s="93"/>
      <c r="AD49" s="93"/>
      <c r="AE49" s="75"/>
    </row>
    <row r="50" spans="2:31" ht="14.25" customHeight="1">
      <c r="B50" s="33"/>
      <c r="C50" s="445" t="s">
        <v>76</v>
      </c>
      <c r="D50" s="445"/>
      <c r="E50" s="374" t="s">
        <v>77</v>
      </c>
      <c r="F50" s="374"/>
      <c r="G50" s="374"/>
      <c r="H50" s="374"/>
      <c r="I50" s="374"/>
      <c r="J50" s="374"/>
      <c r="K50" s="374"/>
      <c r="L50" s="374"/>
      <c r="M50" s="374"/>
      <c r="N50" s="374"/>
      <c r="O50" s="374"/>
      <c r="P50" s="374"/>
      <c r="Q50" s="374"/>
      <c r="R50" s="374"/>
      <c r="S50" s="374"/>
      <c r="T50" s="374"/>
      <c r="U50" s="374"/>
      <c r="V50" s="374"/>
      <c r="W50" s="374"/>
      <c r="X50" s="212"/>
      <c r="Y50" s="158">
        <f aca="true" t="shared" si="4" ref="Y50:AD50">SUM(Y51)</f>
        <v>5945</v>
      </c>
      <c r="Z50" s="158">
        <f t="shared" si="4"/>
        <v>5521</v>
      </c>
      <c r="AA50" s="158">
        <f t="shared" si="4"/>
        <v>424</v>
      </c>
      <c r="AB50" s="158">
        <f t="shared" si="4"/>
        <v>5945</v>
      </c>
      <c r="AC50" s="158">
        <f t="shared" si="4"/>
        <v>5521</v>
      </c>
      <c r="AD50" s="158">
        <f t="shared" si="4"/>
        <v>424</v>
      </c>
      <c r="AE50" s="75"/>
    </row>
    <row r="51" spans="2:31" ht="14.25" customHeight="1">
      <c r="B51" s="33"/>
      <c r="C51" s="33"/>
      <c r="D51" s="33"/>
      <c r="E51" s="290" t="s">
        <v>77</v>
      </c>
      <c r="F51" s="290"/>
      <c r="G51" s="290"/>
      <c r="H51" s="290"/>
      <c r="I51" s="290"/>
      <c r="J51" s="290"/>
      <c r="K51" s="290"/>
      <c r="L51" s="290"/>
      <c r="M51" s="290"/>
      <c r="N51" s="290"/>
      <c r="O51" s="290"/>
      <c r="P51" s="290"/>
      <c r="Q51" s="290"/>
      <c r="R51" s="290"/>
      <c r="S51" s="290"/>
      <c r="T51" s="290"/>
      <c r="U51" s="290"/>
      <c r="V51" s="290"/>
      <c r="W51" s="290"/>
      <c r="X51" s="213"/>
      <c r="Y51" s="93">
        <f>SUM(Z51:AA51)</f>
        <v>5945</v>
      </c>
      <c r="Z51" s="93">
        <v>5521</v>
      </c>
      <c r="AA51" s="93">
        <v>424</v>
      </c>
      <c r="AB51" s="93">
        <f>SUM(AC51:AD51)</f>
        <v>5945</v>
      </c>
      <c r="AC51" s="93">
        <v>5521</v>
      </c>
      <c r="AD51" s="93">
        <v>424</v>
      </c>
      <c r="AE51" s="75"/>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94"/>
      <c r="Y52" s="91"/>
      <c r="Z52" s="93"/>
      <c r="AA52" s="93"/>
      <c r="AB52" s="93"/>
      <c r="AC52" s="93"/>
      <c r="AD52" s="93"/>
      <c r="AE52" s="75"/>
    </row>
    <row r="53" spans="2:31" ht="14.25" customHeight="1">
      <c r="B53" s="33"/>
      <c r="C53" s="445" t="s">
        <v>78</v>
      </c>
      <c r="D53" s="445"/>
      <c r="E53" s="374" t="s">
        <v>79</v>
      </c>
      <c r="F53" s="374"/>
      <c r="G53" s="374"/>
      <c r="H53" s="374"/>
      <c r="I53" s="374"/>
      <c r="J53" s="374"/>
      <c r="K53" s="374"/>
      <c r="L53" s="374"/>
      <c r="M53" s="374"/>
      <c r="N53" s="374"/>
      <c r="O53" s="374"/>
      <c r="P53" s="374"/>
      <c r="Q53" s="374"/>
      <c r="R53" s="374"/>
      <c r="S53" s="374"/>
      <c r="T53" s="374"/>
      <c r="U53" s="374"/>
      <c r="V53" s="374"/>
      <c r="W53" s="374"/>
      <c r="X53" s="212"/>
      <c r="Y53" s="158">
        <f aca="true" t="shared" si="5" ref="Y53:AD53">SUM(Y54:Y56)</f>
        <v>1440</v>
      </c>
      <c r="Z53" s="158">
        <f t="shared" si="5"/>
        <v>1140</v>
      </c>
      <c r="AA53" s="158">
        <f t="shared" si="5"/>
        <v>300</v>
      </c>
      <c r="AB53" s="158">
        <f t="shared" si="5"/>
        <v>440</v>
      </c>
      <c r="AC53" s="158">
        <f t="shared" si="5"/>
        <v>400</v>
      </c>
      <c r="AD53" s="158">
        <f t="shared" si="5"/>
        <v>40</v>
      </c>
      <c r="AE53" s="57"/>
    </row>
    <row r="54" spans="2:31" ht="14.25" customHeight="1">
      <c r="B54" s="33"/>
      <c r="C54" s="33"/>
      <c r="D54" s="33"/>
      <c r="E54" s="290" t="s">
        <v>81</v>
      </c>
      <c r="F54" s="290"/>
      <c r="G54" s="290"/>
      <c r="H54" s="290"/>
      <c r="I54" s="290"/>
      <c r="J54" s="290"/>
      <c r="K54" s="290"/>
      <c r="L54" s="290"/>
      <c r="M54" s="290"/>
      <c r="N54" s="290"/>
      <c r="O54" s="290"/>
      <c r="P54" s="290"/>
      <c r="Q54" s="290"/>
      <c r="R54" s="290"/>
      <c r="S54" s="290"/>
      <c r="T54" s="290"/>
      <c r="U54" s="290"/>
      <c r="V54" s="290"/>
      <c r="W54" s="290"/>
      <c r="X54" s="213"/>
      <c r="Y54" s="93">
        <f>SUM(Z54:AA54)</f>
        <v>1440</v>
      </c>
      <c r="Z54" s="91">
        <v>1140</v>
      </c>
      <c r="AA54" s="91">
        <v>300</v>
      </c>
      <c r="AB54" s="93">
        <f>SUM(AC54:AD54)</f>
        <v>440</v>
      </c>
      <c r="AC54" s="91">
        <v>400</v>
      </c>
      <c r="AD54" s="159">
        <v>40</v>
      </c>
      <c r="AE54" s="40"/>
    </row>
    <row r="55" spans="2:31" ht="14.25" customHeight="1">
      <c r="B55" s="33"/>
      <c r="C55" s="33"/>
      <c r="D55" s="33"/>
      <c r="E55" s="290" t="s">
        <v>82</v>
      </c>
      <c r="F55" s="290"/>
      <c r="G55" s="290"/>
      <c r="H55" s="290"/>
      <c r="I55" s="290"/>
      <c r="J55" s="290"/>
      <c r="K55" s="290"/>
      <c r="L55" s="290"/>
      <c r="M55" s="290"/>
      <c r="N55" s="290"/>
      <c r="O55" s="290"/>
      <c r="P55" s="290"/>
      <c r="Q55" s="290"/>
      <c r="R55" s="290"/>
      <c r="S55" s="290"/>
      <c r="T55" s="290"/>
      <c r="U55" s="290"/>
      <c r="V55" s="290"/>
      <c r="W55" s="290"/>
      <c r="X55" s="213"/>
      <c r="Y55" s="93">
        <f>SUM(Z55:AA55)</f>
        <v>0</v>
      </c>
      <c r="Z55" s="159" t="s">
        <v>80</v>
      </c>
      <c r="AA55" s="159" t="s">
        <v>80</v>
      </c>
      <c r="AB55" s="93">
        <f>SUM(AC55:AD55)</f>
        <v>0</v>
      </c>
      <c r="AC55" s="159" t="s">
        <v>80</v>
      </c>
      <c r="AD55" s="159" t="s">
        <v>80</v>
      </c>
      <c r="AE55" s="40"/>
    </row>
    <row r="56" spans="2:31" ht="14.25" customHeight="1">
      <c r="B56" s="33"/>
      <c r="C56" s="33"/>
      <c r="D56" s="33"/>
      <c r="E56" s="290" t="s">
        <v>83</v>
      </c>
      <c r="F56" s="290"/>
      <c r="G56" s="290"/>
      <c r="H56" s="290"/>
      <c r="I56" s="290"/>
      <c r="J56" s="290"/>
      <c r="K56" s="290"/>
      <c r="L56" s="290"/>
      <c r="M56" s="290"/>
      <c r="N56" s="290"/>
      <c r="O56" s="290"/>
      <c r="P56" s="290"/>
      <c r="Q56" s="290"/>
      <c r="R56" s="290"/>
      <c r="S56" s="290"/>
      <c r="T56" s="290"/>
      <c r="U56" s="290"/>
      <c r="V56" s="290"/>
      <c r="W56" s="290"/>
      <c r="X56" s="213"/>
      <c r="Y56" s="93">
        <f>SUM(Z56:AA56)</f>
        <v>0</v>
      </c>
      <c r="Z56" s="159" t="s">
        <v>80</v>
      </c>
      <c r="AA56" s="159" t="s">
        <v>80</v>
      </c>
      <c r="AB56" s="93">
        <f>SUM(AC56:AD56)</f>
        <v>0</v>
      </c>
      <c r="AC56" s="159" t="s">
        <v>80</v>
      </c>
      <c r="AD56" s="159" t="s">
        <v>80</v>
      </c>
      <c r="AE56" s="40"/>
    </row>
    <row r="57" spans="2:31" ht="14.25" customHeight="1">
      <c r="B57" s="36"/>
      <c r="C57" s="46"/>
      <c r="D57" s="46"/>
      <c r="E57" s="46"/>
      <c r="F57" s="47"/>
      <c r="G57" s="77"/>
      <c r="H57" s="77"/>
      <c r="I57" s="77"/>
      <c r="J57" s="77"/>
      <c r="K57" s="77"/>
      <c r="L57" s="77"/>
      <c r="M57" s="77"/>
      <c r="N57" s="77"/>
      <c r="O57" s="77"/>
      <c r="P57" s="77"/>
      <c r="Q57" s="77"/>
      <c r="R57" s="77"/>
      <c r="S57" s="77"/>
      <c r="T57" s="77"/>
      <c r="U57" s="77"/>
      <c r="V57" s="77"/>
      <c r="W57" s="77"/>
      <c r="X57" s="214"/>
      <c r="Y57" s="77"/>
      <c r="Z57" s="40"/>
      <c r="AA57" s="40"/>
      <c r="AB57" s="40"/>
      <c r="AC57" s="40"/>
      <c r="AD57" s="40"/>
      <c r="AE57" s="40"/>
    </row>
    <row r="58" spans="3:30" ht="10.5" customHeight="1">
      <c r="C58" s="406" t="s">
        <v>362</v>
      </c>
      <c r="D58" s="406"/>
      <c r="E58" s="29" t="s">
        <v>363</v>
      </c>
      <c r="F58" s="424" t="s">
        <v>366</v>
      </c>
      <c r="G58" s="424"/>
      <c r="H58" s="40" t="s">
        <v>84</v>
      </c>
      <c r="O58" s="38"/>
      <c r="P58" s="38"/>
      <c r="Q58" s="38"/>
      <c r="R58" s="38"/>
      <c r="S58" s="38"/>
      <c r="T58" s="38"/>
      <c r="U58" s="38"/>
      <c r="V58" s="38"/>
      <c r="W58" s="38"/>
      <c r="X58" s="38"/>
      <c r="Y58" s="38"/>
      <c r="Z58" s="38"/>
      <c r="AA58" s="38"/>
      <c r="AB58" s="38"/>
      <c r="AC58" s="38"/>
      <c r="AD58" s="38"/>
    </row>
    <row r="59" spans="2:30" ht="10.5" customHeight="1">
      <c r="B59" s="290" t="s">
        <v>234</v>
      </c>
      <c r="C59" s="290"/>
      <c r="D59" s="290"/>
      <c r="E59" s="29" t="s">
        <v>85</v>
      </c>
      <c r="F59" s="279" t="s">
        <v>631</v>
      </c>
      <c r="O59" s="40"/>
      <c r="P59" s="40"/>
      <c r="Q59" s="40"/>
      <c r="R59" s="40"/>
      <c r="S59" s="40"/>
      <c r="T59" s="40"/>
      <c r="U59" s="40"/>
      <c r="V59" s="40"/>
      <c r="W59" s="40"/>
      <c r="X59" s="40"/>
      <c r="Y59" s="40"/>
      <c r="Z59" s="40"/>
      <c r="AA59" s="40"/>
      <c r="AB59" s="40"/>
      <c r="AC59" s="40"/>
      <c r="AD59" s="40"/>
    </row>
  </sheetData>
  <sheetProtection/>
  <mergeCells count="53">
    <mergeCell ref="V3:AD3"/>
    <mergeCell ref="C10:D10"/>
    <mergeCell ref="E10:W10"/>
    <mergeCell ref="E11:W11"/>
    <mergeCell ref="B5:X6"/>
    <mergeCell ref="C8:W8"/>
    <mergeCell ref="AB5:AD5"/>
    <mergeCell ref="Y5:AA5"/>
    <mergeCell ref="E17:W17"/>
    <mergeCell ref="E18:W18"/>
    <mergeCell ref="E19:W19"/>
    <mergeCell ref="E20:W20"/>
    <mergeCell ref="E12:W12"/>
    <mergeCell ref="E13:W13"/>
    <mergeCell ref="E14:W14"/>
    <mergeCell ref="E15:W15"/>
    <mergeCell ref="E27:W27"/>
    <mergeCell ref="E28:W28"/>
    <mergeCell ref="E29:W29"/>
    <mergeCell ref="C31:D31"/>
    <mergeCell ref="E31:W31"/>
    <mergeCell ref="E21:W21"/>
    <mergeCell ref="E23:W23"/>
    <mergeCell ref="E24:W24"/>
    <mergeCell ref="C26:D26"/>
    <mergeCell ref="E26:W26"/>
    <mergeCell ref="C37:D37"/>
    <mergeCell ref="E37:W37"/>
    <mergeCell ref="E38:W38"/>
    <mergeCell ref="E39:W39"/>
    <mergeCell ref="E32:W32"/>
    <mergeCell ref="E33:W33"/>
    <mergeCell ref="E34:W34"/>
    <mergeCell ref="E35:W35"/>
    <mergeCell ref="E45:W45"/>
    <mergeCell ref="E48:W48"/>
    <mergeCell ref="C50:D50"/>
    <mergeCell ref="E50:W50"/>
    <mergeCell ref="C41:D41"/>
    <mergeCell ref="E41:W41"/>
    <mergeCell ref="E42:W42"/>
    <mergeCell ref="E44:W44"/>
    <mergeCell ref="E43:W43"/>
    <mergeCell ref="B59:D59"/>
    <mergeCell ref="E51:W51"/>
    <mergeCell ref="E46:W46"/>
    <mergeCell ref="C58:D58"/>
    <mergeCell ref="F58:G58"/>
    <mergeCell ref="E56:W56"/>
    <mergeCell ref="C53:D53"/>
    <mergeCell ref="E53:W53"/>
    <mergeCell ref="E54:W54"/>
    <mergeCell ref="E55:W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34">
      <selection activeCell="AD55" sqref="AD55"/>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82"/>
      <c r="AD1" s="82"/>
      <c r="AE1" s="276" t="s">
        <v>618</v>
      </c>
    </row>
    <row r="2" ht="10.5" customHeight="1"/>
    <row r="3" spans="1:30" s="42" customFormat="1" ht="18" customHeight="1">
      <c r="A3" s="274"/>
      <c r="B3" s="420" t="s">
        <v>678</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row>
    <row r="4" spans="2:30" ht="12.75" customHeight="1">
      <c r="B4" s="33"/>
      <c r="C4" s="33"/>
      <c r="AC4" s="33"/>
      <c r="AD4" s="1" t="s">
        <v>670</v>
      </c>
    </row>
    <row r="5" spans="2:30" ht="15.75" customHeight="1">
      <c r="B5" s="426" t="s">
        <v>458</v>
      </c>
      <c r="C5" s="426"/>
      <c r="D5" s="426"/>
      <c r="E5" s="426"/>
      <c r="F5" s="426"/>
      <c r="G5" s="426"/>
      <c r="H5" s="426"/>
      <c r="I5" s="426"/>
      <c r="J5" s="426"/>
      <c r="K5" s="426"/>
      <c r="L5" s="426"/>
      <c r="M5" s="426"/>
      <c r="N5" s="426"/>
      <c r="O5" s="426"/>
      <c r="P5" s="426"/>
      <c r="Q5" s="426"/>
      <c r="R5" s="426"/>
      <c r="S5" s="426"/>
      <c r="T5" s="426"/>
      <c r="U5" s="426"/>
      <c r="V5" s="426"/>
      <c r="W5" s="426"/>
      <c r="X5" s="410"/>
      <c r="Y5" s="410" t="s">
        <v>233</v>
      </c>
      <c r="Z5" s="408"/>
      <c r="AA5" s="408"/>
      <c r="AB5" s="408" t="s">
        <v>457</v>
      </c>
      <c r="AC5" s="408"/>
      <c r="AD5" s="411"/>
    </row>
    <row r="6" spans="2:30" ht="15.75" customHeight="1">
      <c r="B6" s="427"/>
      <c r="C6" s="427"/>
      <c r="D6" s="427"/>
      <c r="E6" s="427"/>
      <c r="F6" s="427"/>
      <c r="G6" s="427"/>
      <c r="H6" s="427"/>
      <c r="I6" s="427"/>
      <c r="J6" s="427"/>
      <c r="K6" s="427"/>
      <c r="L6" s="427"/>
      <c r="M6" s="427"/>
      <c r="N6" s="427"/>
      <c r="O6" s="427"/>
      <c r="P6" s="427"/>
      <c r="Q6" s="427"/>
      <c r="R6" s="427"/>
      <c r="S6" s="427"/>
      <c r="T6" s="427"/>
      <c r="U6" s="427"/>
      <c r="V6" s="427"/>
      <c r="W6" s="427"/>
      <c r="X6" s="412"/>
      <c r="Y6" s="186" t="s">
        <v>483</v>
      </c>
      <c r="Z6" s="187" t="s">
        <v>224</v>
      </c>
      <c r="AA6" s="187" t="s">
        <v>225</v>
      </c>
      <c r="AB6" s="187" t="s">
        <v>483</v>
      </c>
      <c r="AC6" s="187" t="s">
        <v>224</v>
      </c>
      <c r="AD6" s="190" t="s">
        <v>225</v>
      </c>
    </row>
    <row r="7" spans="2:30" ht="15" customHeight="1">
      <c r="B7" s="33"/>
      <c r="C7" s="33"/>
      <c r="D7" s="33"/>
      <c r="E7" s="33"/>
      <c r="F7" s="33"/>
      <c r="G7" s="33"/>
      <c r="H7" s="33"/>
      <c r="I7" s="33"/>
      <c r="J7" s="33"/>
      <c r="K7" s="33"/>
      <c r="L7" s="33"/>
      <c r="M7" s="33"/>
      <c r="N7" s="33"/>
      <c r="O7" s="33"/>
      <c r="P7" s="33"/>
      <c r="Q7" s="33"/>
      <c r="R7" s="33"/>
      <c r="S7" s="33"/>
      <c r="T7" s="33"/>
      <c r="U7" s="33"/>
      <c r="V7" s="33"/>
      <c r="W7" s="33"/>
      <c r="X7" s="194"/>
      <c r="Y7" s="215"/>
      <c r="Z7" s="78"/>
      <c r="AA7" s="78"/>
      <c r="AB7" s="78"/>
      <c r="AC7" s="78"/>
      <c r="AD7" s="78"/>
    </row>
    <row r="8" spans="2:30" ht="15" customHeight="1">
      <c r="B8" s="33"/>
      <c r="C8" s="445" t="s">
        <v>86</v>
      </c>
      <c r="D8" s="445"/>
      <c r="E8" s="374" t="s">
        <v>87</v>
      </c>
      <c r="F8" s="374"/>
      <c r="G8" s="374"/>
      <c r="H8" s="374"/>
      <c r="I8" s="374"/>
      <c r="J8" s="374"/>
      <c r="K8" s="374"/>
      <c r="L8" s="374"/>
      <c r="M8" s="374"/>
      <c r="N8" s="374"/>
      <c r="O8" s="374"/>
      <c r="P8" s="374"/>
      <c r="Q8" s="374"/>
      <c r="R8" s="374"/>
      <c r="S8" s="374"/>
      <c r="T8" s="374"/>
      <c r="U8" s="374"/>
      <c r="V8" s="374"/>
      <c r="W8" s="374"/>
      <c r="X8" s="212"/>
      <c r="Y8" s="94">
        <f aca="true" t="shared" si="0" ref="Y8:AD8">SUM(Y9:Y13)</f>
        <v>10880</v>
      </c>
      <c r="Z8" s="94">
        <f t="shared" si="0"/>
        <v>10300</v>
      </c>
      <c r="AA8" s="94">
        <f t="shared" si="0"/>
        <v>580</v>
      </c>
      <c r="AB8" s="94">
        <f t="shared" si="0"/>
        <v>8200</v>
      </c>
      <c r="AC8" s="94">
        <f t="shared" si="0"/>
        <v>7640</v>
      </c>
      <c r="AD8" s="94">
        <f t="shared" si="0"/>
        <v>560</v>
      </c>
    </row>
    <row r="9" spans="2:30" ht="15" customHeight="1">
      <c r="B9" s="33"/>
      <c r="C9" s="33"/>
      <c r="D9" s="33"/>
      <c r="E9" s="290" t="s">
        <v>88</v>
      </c>
      <c r="F9" s="290"/>
      <c r="G9" s="290"/>
      <c r="H9" s="290"/>
      <c r="I9" s="290"/>
      <c r="J9" s="290"/>
      <c r="K9" s="290"/>
      <c r="L9" s="290"/>
      <c r="M9" s="290"/>
      <c r="N9" s="290"/>
      <c r="O9" s="290"/>
      <c r="P9" s="290"/>
      <c r="Q9" s="290"/>
      <c r="R9" s="290"/>
      <c r="S9" s="290"/>
      <c r="T9" s="290"/>
      <c r="U9" s="290"/>
      <c r="V9" s="290"/>
      <c r="W9" s="290"/>
      <c r="X9" s="213"/>
      <c r="Y9" s="95">
        <f>SUM(Z9:AA9)</f>
        <v>140</v>
      </c>
      <c r="Z9" s="95">
        <v>140</v>
      </c>
      <c r="AA9" s="160" t="s">
        <v>89</v>
      </c>
      <c r="AB9" s="95">
        <f>SUM(AC9:AD9)</f>
        <v>140</v>
      </c>
      <c r="AC9" s="95">
        <v>140</v>
      </c>
      <c r="AD9" s="160" t="s">
        <v>89</v>
      </c>
    </row>
    <row r="10" spans="2:30" ht="15" customHeight="1">
      <c r="B10" s="33"/>
      <c r="C10" s="33"/>
      <c r="D10" s="33"/>
      <c r="E10" s="290" t="s">
        <v>90</v>
      </c>
      <c r="F10" s="290"/>
      <c r="G10" s="290"/>
      <c r="H10" s="290"/>
      <c r="I10" s="290"/>
      <c r="J10" s="290"/>
      <c r="K10" s="290"/>
      <c r="L10" s="290"/>
      <c r="M10" s="290"/>
      <c r="N10" s="290"/>
      <c r="O10" s="290"/>
      <c r="P10" s="290"/>
      <c r="Q10" s="290"/>
      <c r="R10" s="290"/>
      <c r="S10" s="290"/>
      <c r="T10" s="290"/>
      <c r="U10" s="290"/>
      <c r="V10" s="290"/>
      <c r="W10" s="290"/>
      <c r="X10" s="213"/>
      <c r="Y10" s="95">
        <f>SUM(Z10:AA10)</f>
        <v>9620</v>
      </c>
      <c r="Z10" s="95">
        <v>9380</v>
      </c>
      <c r="AA10" s="95">
        <v>240</v>
      </c>
      <c r="AB10" s="95">
        <f>SUM(AC10:AD10)</f>
        <v>6960</v>
      </c>
      <c r="AC10" s="95">
        <v>6740</v>
      </c>
      <c r="AD10" s="95">
        <v>220</v>
      </c>
    </row>
    <row r="11" spans="2:30" ht="15" customHeight="1">
      <c r="B11" s="33"/>
      <c r="C11" s="33"/>
      <c r="D11" s="33"/>
      <c r="E11" s="290" t="s">
        <v>91</v>
      </c>
      <c r="F11" s="290"/>
      <c r="G11" s="290"/>
      <c r="H11" s="290"/>
      <c r="I11" s="290"/>
      <c r="J11" s="290"/>
      <c r="K11" s="290"/>
      <c r="L11" s="290"/>
      <c r="M11" s="290"/>
      <c r="N11" s="290"/>
      <c r="O11" s="290"/>
      <c r="P11" s="290"/>
      <c r="Q11" s="290"/>
      <c r="R11" s="290"/>
      <c r="S11" s="290"/>
      <c r="T11" s="290"/>
      <c r="U11" s="290"/>
      <c r="V11" s="290"/>
      <c r="W11" s="290"/>
      <c r="X11" s="213"/>
      <c r="Y11" s="95">
        <f>SUM(Z11:AA11)</f>
        <v>40</v>
      </c>
      <c r="Z11" s="95">
        <v>40</v>
      </c>
      <c r="AA11" s="160" t="s">
        <v>92</v>
      </c>
      <c r="AB11" s="95">
        <f>SUM(AC11:AD11)</f>
        <v>40</v>
      </c>
      <c r="AC11" s="95">
        <v>40</v>
      </c>
      <c r="AD11" s="160" t="s">
        <v>92</v>
      </c>
    </row>
    <row r="12" spans="2:30" ht="15" customHeight="1">
      <c r="B12" s="33"/>
      <c r="C12" s="33"/>
      <c r="D12" s="33"/>
      <c r="E12" s="290" t="s">
        <v>93</v>
      </c>
      <c r="F12" s="290"/>
      <c r="G12" s="290"/>
      <c r="H12" s="290"/>
      <c r="I12" s="290"/>
      <c r="J12" s="290"/>
      <c r="K12" s="290"/>
      <c r="L12" s="290"/>
      <c r="M12" s="290"/>
      <c r="N12" s="290"/>
      <c r="O12" s="290"/>
      <c r="P12" s="290"/>
      <c r="Q12" s="290"/>
      <c r="R12" s="290"/>
      <c r="S12" s="290"/>
      <c r="T12" s="290"/>
      <c r="U12" s="290"/>
      <c r="V12" s="290"/>
      <c r="W12" s="290"/>
      <c r="X12" s="213"/>
      <c r="Y12" s="95">
        <f>SUM(Z12:AA12)</f>
        <v>220</v>
      </c>
      <c r="Z12" s="95">
        <v>180</v>
      </c>
      <c r="AA12" s="160">
        <v>40</v>
      </c>
      <c r="AB12" s="95">
        <f>SUM(AC12:AD12)</f>
        <v>220</v>
      </c>
      <c r="AC12" s="95">
        <v>180</v>
      </c>
      <c r="AD12" s="160">
        <v>40</v>
      </c>
    </row>
    <row r="13" spans="2:30" ht="15" customHeight="1">
      <c r="B13" s="33"/>
      <c r="C13" s="33"/>
      <c r="D13" s="33"/>
      <c r="E13" s="290" t="s">
        <v>94</v>
      </c>
      <c r="F13" s="290"/>
      <c r="G13" s="290"/>
      <c r="H13" s="290"/>
      <c r="I13" s="290"/>
      <c r="J13" s="290"/>
      <c r="K13" s="290"/>
      <c r="L13" s="290"/>
      <c r="M13" s="290"/>
      <c r="N13" s="290"/>
      <c r="O13" s="290"/>
      <c r="P13" s="290"/>
      <c r="Q13" s="290"/>
      <c r="R13" s="290"/>
      <c r="S13" s="290"/>
      <c r="T13" s="290"/>
      <c r="U13" s="290"/>
      <c r="V13" s="290"/>
      <c r="W13" s="290"/>
      <c r="X13" s="213"/>
      <c r="Y13" s="95">
        <f>SUM(Z13:AA13)</f>
        <v>860</v>
      </c>
      <c r="Z13" s="95">
        <v>560</v>
      </c>
      <c r="AA13" s="95">
        <v>300</v>
      </c>
      <c r="AB13" s="95">
        <f>SUM(AC13:AD13)</f>
        <v>840</v>
      </c>
      <c r="AC13" s="95">
        <v>540</v>
      </c>
      <c r="AD13" s="95">
        <v>300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94"/>
      <c r="Y14" s="95"/>
      <c r="Z14" s="96"/>
      <c r="AA14" s="96"/>
      <c r="AB14" s="96"/>
      <c r="AC14" s="96"/>
      <c r="AD14" s="96"/>
    </row>
    <row r="15" spans="2:30" ht="15" customHeight="1">
      <c r="B15" s="33"/>
      <c r="C15" s="445" t="s">
        <v>469</v>
      </c>
      <c r="D15" s="445"/>
      <c r="E15" s="374" t="s">
        <v>95</v>
      </c>
      <c r="F15" s="374"/>
      <c r="G15" s="374"/>
      <c r="H15" s="374"/>
      <c r="I15" s="374"/>
      <c r="J15" s="374"/>
      <c r="K15" s="374"/>
      <c r="L15" s="374"/>
      <c r="M15" s="374"/>
      <c r="N15" s="374"/>
      <c r="O15" s="374"/>
      <c r="P15" s="374"/>
      <c r="Q15" s="374"/>
      <c r="R15" s="374"/>
      <c r="S15" s="374"/>
      <c r="T15" s="374"/>
      <c r="U15" s="374"/>
      <c r="V15" s="374"/>
      <c r="W15" s="374"/>
      <c r="X15" s="212"/>
      <c r="Y15" s="95">
        <f>SUM(Z15:AA15)</f>
        <v>59593</v>
      </c>
      <c r="Z15" s="94">
        <v>45240</v>
      </c>
      <c r="AA15" s="94">
        <v>14353</v>
      </c>
      <c r="AB15" s="95">
        <f>SUM(AC15:AD15)</f>
        <v>47098</v>
      </c>
      <c r="AC15" s="94">
        <v>35762</v>
      </c>
      <c r="AD15" s="94">
        <v>11336</v>
      </c>
    </row>
    <row r="16" spans="2:30" ht="15" customHeight="1">
      <c r="B16" s="33"/>
      <c r="C16" s="33"/>
      <c r="D16" s="33"/>
      <c r="E16" s="33"/>
      <c r="F16" s="44"/>
      <c r="G16" s="44"/>
      <c r="H16" s="44"/>
      <c r="I16" s="44"/>
      <c r="J16" s="44"/>
      <c r="K16" s="44"/>
      <c r="L16" s="44"/>
      <c r="M16" s="44"/>
      <c r="N16" s="44"/>
      <c r="O16" s="44"/>
      <c r="P16" s="44"/>
      <c r="Q16" s="44"/>
      <c r="R16" s="44"/>
      <c r="S16" s="44"/>
      <c r="T16" s="44"/>
      <c r="U16" s="44"/>
      <c r="V16" s="44"/>
      <c r="W16" s="44"/>
      <c r="X16" s="213"/>
      <c r="Y16" s="95"/>
      <c r="Z16" s="96"/>
      <c r="AA16" s="96"/>
      <c r="AB16" s="96"/>
      <c r="AC16" s="96"/>
      <c r="AD16" s="96"/>
    </row>
    <row r="17" spans="2:30" s="34" customFormat="1" ht="15" customHeight="1">
      <c r="B17" s="35"/>
      <c r="C17" s="35"/>
      <c r="D17" s="448" t="s">
        <v>470</v>
      </c>
      <c r="E17" s="448"/>
      <c r="F17" s="448"/>
      <c r="G17" s="448"/>
      <c r="H17" s="374" t="s">
        <v>96</v>
      </c>
      <c r="I17" s="374"/>
      <c r="J17" s="374"/>
      <c r="K17" s="374"/>
      <c r="L17" s="374"/>
      <c r="M17" s="374"/>
      <c r="N17" s="374"/>
      <c r="O17" s="374"/>
      <c r="P17" s="374"/>
      <c r="Q17" s="374"/>
      <c r="R17" s="374"/>
      <c r="S17" s="374"/>
      <c r="T17" s="374"/>
      <c r="U17" s="374"/>
      <c r="V17" s="374"/>
      <c r="W17" s="374"/>
      <c r="X17" s="212"/>
      <c r="Y17" s="94">
        <f aca="true" t="shared" si="1" ref="Y17:AD17">SUM(Y18:Y39)</f>
        <v>28822</v>
      </c>
      <c r="Z17" s="94">
        <f t="shared" si="1"/>
        <v>20319</v>
      </c>
      <c r="AA17" s="94">
        <f t="shared" si="1"/>
        <v>8503</v>
      </c>
      <c r="AB17" s="94">
        <f t="shared" si="1"/>
        <v>21829</v>
      </c>
      <c r="AC17" s="94">
        <f t="shared" si="1"/>
        <v>15783</v>
      </c>
      <c r="AD17" s="94">
        <f t="shared" si="1"/>
        <v>6046</v>
      </c>
    </row>
    <row r="18" spans="2:30" ht="15" customHeight="1">
      <c r="B18" s="33"/>
      <c r="C18" s="33"/>
      <c r="D18" s="33"/>
      <c r="E18" s="33"/>
      <c r="F18" s="44"/>
      <c r="G18" s="290" t="s">
        <v>97</v>
      </c>
      <c r="H18" s="290"/>
      <c r="I18" s="290"/>
      <c r="J18" s="290"/>
      <c r="K18" s="290"/>
      <c r="L18" s="290"/>
      <c r="M18" s="290"/>
      <c r="N18" s="290"/>
      <c r="O18" s="290"/>
      <c r="P18" s="290"/>
      <c r="Q18" s="290"/>
      <c r="R18" s="290"/>
      <c r="S18" s="290"/>
      <c r="T18" s="290"/>
      <c r="U18" s="290"/>
      <c r="V18" s="290"/>
      <c r="W18" s="290"/>
      <c r="X18" s="213"/>
      <c r="Y18" s="95">
        <f>SUM(Z18:AA18)</f>
        <v>60</v>
      </c>
      <c r="Z18" s="160">
        <v>60</v>
      </c>
      <c r="AA18" s="160" t="s">
        <v>98</v>
      </c>
      <c r="AB18" s="95">
        <f>SUM(AC18:AD18)</f>
        <v>40</v>
      </c>
      <c r="AC18" s="160">
        <v>40</v>
      </c>
      <c r="AD18" s="160" t="s">
        <v>98</v>
      </c>
    </row>
    <row r="19" spans="2:30" ht="15" customHeight="1">
      <c r="B19" s="33"/>
      <c r="C19" s="33"/>
      <c r="D19" s="33"/>
      <c r="E19" s="33"/>
      <c r="F19" s="33"/>
      <c r="G19" s="290" t="s">
        <v>99</v>
      </c>
      <c r="H19" s="290"/>
      <c r="I19" s="290"/>
      <c r="J19" s="290"/>
      <c r="K19" s="290"/>
      <c r="L19" s="290"/>
      <c r="M19" s="290"/>
      <c r="N19" s="290"/>
      <c r="O19" s="290"/>
      <c r="P19" s="290"/>
      <c r="Q19" s="290"/>
      <c r="R19" s="290"/>
      <c r="S19" s="290"/>
      <c r="T19" s="290"/>
      <c r="U19" s="290"/>
      <c r="V19" s="290"/>
      <c r="W19" s="290"/>
      <c r="X19" s="213"/>
      <c r="Y19" s="95">
        <f>SUM(Z19:AA19)</f>
        <v>380</v>
      </c>
      <c r="Z19" s="95">
        <v>320</v>
      </c>
      <c r="AA19" s="95">
        <v>60</v>
      </c>
      <c r="AB19" s="95">
        <f>SUM(AC19:AD19)</f>
        <v>380</v>
      </c>
      <c r="AC19" s="95">
        <v>320</v>
      </c>
      <c r="AD19" s="95">
        <v>60</v>
      </c>
    </row>
    <row r="20" spans="2:30" ht="15" customHeight="1">
      <c r="B20" s="33"/>
      <c r="C20" s="33"/>
      <c r="D20" s="33"/>
      <c r="E20" s="33"/>
      <c r="F20" s="33"/>
      <c r="G20" s="290" t="s">
        <v>100</v>
      </c>
      <c r="H20" s="290"/>
      <c r="I20" s="290"/>
      <c r="J20" s="290"/>
      <c r="K20" s="290"/>
      <c r="L20" s="290"/>
      <c r="M20" s="290"/>
      <c r="N20" s="290"/>
      <c r="O20" s="290"/>
      <c r="P20" s="290"/>
      <c r="Q20" s="290"/>
      <c r="R20" s="290"/>
      <c r="S20" s="290"/>
      <c r="T20" s="290"/>
      <c r="U20" s="290"/>
      <c r="V20" s="290"/>
      <c r="W20" s="290"/>
      <c r="X20" s="213"/>
      <c r="Y20" s="95">
        <f>SUM(Z20:AA20)</f>
        <v>184</v>
      </c>
      <c r="Z20" s="95">
        <v>154</v>
      </c>
      <c r="AA20" s="160">
        <v>30</v>
      </c>
      <c r="AB20" s="95">
        <f>SUM(AC20:AD20)</f>
        <v>120</v>
      </c>
      <c r="AC20" s="95">
        <v>120</v>
      </c>
      <c r="AD20" s="160" t="s">
        <v>101</v>
      </c>
    </row>
    <row r="21" spans="2:30" ht="15" customHeight="1">
      <c r="B21" s="33"/>
      <c r="C21" s="33"/>
      <c r="D21" s="33"/>
      <c r="E21" s="33"/>
      <c r="F21" s="33"/>
      <c r="G21" s="290" t="s">
        <v>102</v>
      </c>
      <c r="H21" s="290"/>
      <c r="I21" s="290"/>
      <c r="J21" s="290"/>
      <c r="K21" s="290"/>
      <c r="L21" s="290"/>
      <c r="M21" s="290"/>
      <c r="N21" s="290"/>
      <c r="O21" s="290"/>
      <c r="P21" s="290"/>
      <c r="Q21" s="290"/>
      <c r="R21" s="290"/>
      <c r="S21" s="290"/>
      <c r="T21" s="290"/>
      <c r="U21" s="290"/>
      <c r="V21" s="290"/>
      <c r="W21" s="290"/>
      <c r="X21" s="213"/>
      <c r="Y21" s="95">
        <f>SUM(Z21:AA21)</f>
        <v>2060</v>
      </c>
      <c r="Z21" s="95">
        <v>1920</v>
      </c>
      <c r="AA21" s="160">
        <v>140</v>
      </c>
      <c r="AB21" s="95">
        <f>SUM(AC21:AD21)</f>
        <v>1520</v>
      </c>
      <c r="AC21" s="95">
        <v>1480</v>
      </c>
      <c r="AD21" s="160">
        <v>40</v>
      </c>
    </row>
    <row r="22" spans="2:30" ht="15" customHeight="1">
      <c r="B22" s="33"/>
      <c r="C22" s="33"/>
      <c r="D22" s="33"/>
      <c r="E22" s="33"/>
      <c r="F22" s="44"/>
      <c r="G22" s="290" t="s">
        <v>103</v>
      </c>
      <c r="H22" s="290"/>
      <c r="I22" s="290"/>
      <c r="J22" s="290"/>
      <c r="K22" s="290"/>
      <c r="L22" s="290"/>
      <c r="M22" s="290"/>
      <c r="N22" s="290"/>
      <c r="O22" s="290"/>
      <c r="P22" s="290"/>
      <c r="Q22" s="290"/>
      <c r="R22" s="290"/>
      <c r="S22" s="290"/>
      <c r="T22" s="290"/>
      <c r="U22" s="290"/>
      <c r="V22" s="290"/>
      <c r="W22" s="290"/>
      <c r="X22" s="213"/>
      <c r="Y22" s="95">
        <f>SUM(Z22:AA22)</f>
        <v>1860</v>
      </c>
      <c r="Z22" s="95">
        <v>1740</v>
      </c>
      <c r="AA22" s="95">
        <v>120</v>
      </c>
      <c r="AB22" s="95">
        <f>SUM(AC22:AD22)</f>
        <v>1740</v>
      </c>
      <c r="AC22" s="95">
        <v>1620</v>
      </c>
      <c r="AD22" s="95">
        <v>120</v>
      </c>
    </row>
    <row r="23" spans="2:30" ht="15" customHeight="1">
      <c r="B23" s="33"/>
      <c r="C23" s="33"/>
      <c r="D23" s="33"/>
      <c r="E23" s="33"/>
      <c r="F23" s="44"/>
      <c r="G23" s="44"/>
      <c r="H23" s="44"/>
      <c r="I23" s="44"/>
      <c r="J23" s="44"/>
      <c r="K23" s="44"/>
      <c r="L23" s="44"/>
      <c r="M23" s="44"/>
      <c r="N23" s="44"/>
      <c r="O23" s="44"/>
      <c r="P23" s="44"/>
      <c r="Q23" s="44"/>
      <c r="R23" s="44"/>
      <c r="S23" s="44"/>
      <c r="T23" s="44"/>
      <c r="U23" s="44"/>
      <c r="V23" s="44"/>
      <c r="W23" s="44"/>
      <c r="X23" s="213"/>
      <c r="Y23" s="95"/>
      <c r="Z23" s="96"/>
      <c r="AA23" s="96"/>
      <c r="AB23" s="96"/>
      <c r="AC23" s="96"/>
      <c r="AD23" s="96"/>
    </row>
    <row r="24" spans="2:30" ht="15" customHeight="1">
      <c r="B24" s="33"/>
      <c r="C24" s="33"/>
      <c r="D24" s="33"/>
      <c r="E24" s="33"/>
      <c r="F24" s="33"/>
      <c r="G24" s="290" t="s">
        <v>104</v>
      </c>
      <c r="H24" s="290"/>
      <c r="I24" s="290"/>
      <c r="J24" s="290"/>
      <c r="K24" s="290"/>
      <c r="L24" s="290"/>
      <c r="M24" s="290"/>
      <c r="N24" s="290"/>
      <c r="O24" s="290"/>
      <c r="P24" s="290"/>
      <c r="Q24" s="290"/>
      <c r="R24" s="290"/>
      <c r="S24" s="290"/>
      <c r="T24" s="290"/>
      <c r="U24" s="290"/>
      <c r="V24" s="290"/>
      <c r="W24" s="290"/>
      <c r="X24" s="213"/>
      <c r="Y24" s="95">
        <f>SUM(Z24:AA24)</f>
        <v>2064</v>
      </c>
      <c r="Z24" s="95">
        <v>1722</v>
      </c>
      <c r="AA24" s="95">
        <v>342</v>
      </c>
      <c r="AB24" s="95">
        <f>SUM(AC24:AD24)</f>
        <v>1784</v>
      </c>
      <c r="AC24" s="95">
        <v>1482</v>
      </c>
      <c r="AD24" s="95">
        <v>302</v>
      </c>
    </row>
    <row r="25" spans="2:30" ht="15" customHeight="1">
      <c r="B25" s="33"/>
      <c r="C25" s="33"/>
      <c r="D25" s="33"/>
      <c r="E25" s="33"/>
      <c r="F25" s="44"/>
      <c r="G25" s="290" t="s">
        <v>105</v>
      </c>
      <c r="H25" s="290"/>
      <c r="I25" s="290"/>
      <c r="J25" s="290"/>
      <c r="K25" s="290"/>
      <c r="L25" s="290"/>
      <c r="M25" s="290"/>
      <c r="N25" s="290"/>
      <c r="O25" s="290"/>
      <c r="P25" s="290"/>
      <c r="Q25" s="290"/>
      <c r="R25" s="290"/>
      <c r="S25" s="290"/>
      <c r="T25" s="290"/>
      <c r="U25" s="290"/>
      <c r="V25" s="290"/>
      <c r="W25" s="290"/>
      <c r="X25" s="213"/>
      <c r="Y25" s="95">
        <f>SUM(Z25:AA25)</f>
        <v>1940</v>
      </c>
      <c r="Z25" s="95">
        <v>1940</v>
      </c>
      <c r="AA25" s="160" t="s">
        <v>92</v>
      </c>
      <c r="AB25" s="95">
        <f>SUM(AC25:AD25)</f>
        <v>1680</v>
      </c>
      <c r="AC25" s="95">
        <v>1680</v>
      </c>
      <c r="AD25" s="160" t="s">
        <v>92</v>
      </c>
    </row>
    <row r="26" spans="2:30" ht="15" customHeight="1">
      <c r="B26" s="33"/>
      <c r="C26" s="33"/>
      <c r="D26" s="33"/>
      <c r="E26" s="33"/>
      <c r="F26" s="33"/>
      <c r="G26" s="369" t="s">
        <v>106</v>
      </c>
      <c r="H26" s="449"/>
      <c r="I26" s="449"/>
      <c r="J26" s="449"/>
      <c r="K26" s="449"/>
      <c r="L26" s="449"/>
      <c r="M26" s="449"/>
      <c r="N26" s="449"/>
      <c r="O26" s="449"/>
      <c r="P26" s="449"/>
      <c r="Q26" s="449"/>
      <c r="R26" s="449"/>
      <c r="S26" s="449"/>
      <c r="T26" s="449"/>
      <c r="U26" s="449"/>
      <c r="V26" s="449"/>
      <c r="W26" s="449"/>
      <c r="X26" s="216"/>
      <c r="Y26" s="95">
        <f>SUM(Z26:AA26)</f>
        <v>820</v>
      </c>
      <c r="Z26" s="95">
        <v>680</v>
      </c>
      <c r="AA26" s="95">
        <v>140</v>
      </c>
      <c r="AB26" s="95">
        <f>SUM(AC26:AD26)</f>
        <v>640</v>
      </c>
      <c r="AC26" s="95">
        <v>540</v>
      </c>
      <c r="AD26" s="160">
        <v>100</v>
      </c>
    </row>
    <row r="27" spans="2:30" ht="15" customHeight="1">
      <c r="B27" s="33"/>
      <c r="C27" s="33"/>
      <c r="D27" s="33"/>
      <c r="E27" s="33"/>
      <c r="F27" s="33"/>
      <c r="G27" s="369" t="s">
        <v>107</v>
      </c>
      <c r="H27" s="450"/>
      <c r="I27" s="450"/>
      <c r="J27" s="450"/>
      <c r="K27" s="450"/>
      <c r="L27" s="450"/>
      <c r="M27" s="450"/>
      <c r="N27" s="450"/>
      <c r="O27" s="450"/>
      <c r="P27" s="450"/>
      <c r="Q27" s="450"/>
      <c r="R27" s="450"/>
      <c r="S27" s="450"/>
      <c r="T27" s="450"/>
      <c r="U27" s="450"/>
      <c r="V27" s="450"/>
      <c r="W27" s="450"/>
      <c r="X27" s="216"/>
      <c r="Y27" s="95"/>
      <c r="Z27" s="95"/>
      <c r="AA27" s="95"/>
      <c r="AB27" s="95"/>
      <c r="AC27" s="95"/>
      <c r="AD27" s="95"/>
    </row>
    <row r="28" spans="2:30" ht="15" customHeight="1">
      <c r="B28" s="33"/>
      <c r="C28" s="33"/>
      <c r="D28" s="33"/>
      <c r="E28" s="33"/>
      <c r="F28" s="33"/>
      <c r="G28" s="290" t="s">
        <v>108</v>
      </c>
      <c r="H28" s="290"/>
      <c r="I28" s="290"/>
      <c r="J28" s="290"/>
      <c r="K28" s="290"/>
      <c r="L28" s="290"/>
      <c r="M28" s="290"/>
      <c r="N28" s="290"/>
      <c r="O28" s="290"/>
      <c r="P28" s="290"/>
      <c r="Q28" s="290"/>
      <c r="R28" s="290"/>
      <c r="S28" s="290"/>
      <c r="T28" s="290"/>
      <c r="U28" s="290"/>
      <c r="V28" s="290"/>
      <c r="W28" s="290"/>
      <c r="X28" s="213"/>
      <c r="Y28" s="95">
        <f>SUM(Z28:AA28)</f>
        <v>3001</v>
      </c>
      <c r="Z28" s="95">
        <v>1281</v>
      </c>
      <c r="AA28" s="95">
        <v>1720</v>
      </c>
      <c r="AB28" s="95">
        <f>SUM(AC28:AD28)</f>
        <v>2320</v>
      </c>
      <c r="AC28" s="95">
        <v>880</v>
      </c>
      <c r="AD28" s="95">
        <v>1440</v>
      </c>
    </row>
    <row r="29" spans="2:30" ht="15" customHeight="1">
      <c r="B29" s="33"/>
      <c r="C29" s="33"/>
      <c r="D29" s="33"/>
      <c r="E29" s="33"/>
      <c r="F29" s="33"/>
      <c r="G29" s="44"/>
      <c r="H29" s="44"/>
      <c r="I29" s="44"/>
      <c r="J29" s="44"/>
      <c r="K29" s="44"/>
      <c r="L29" s="44"/>
      <c r="M29" s="44"/>
      <c r="N29" s="44"/>
      <c r="O29" s="44"/>
      <c r="P29" s="44"/>
      <c r="Q29" s="44"/>
      <c r="R29" s="44"/>
      <c r="S29" s="44"/>
      <c r="T29" s="44"/>
      <c r="U29" s="44"/>
      <c r="V29" s="44"/>
      <c r="W29" s="44"/>
      <c r="X29" s="213"/>
      <c r="Y29" s="95"/>
      <c r="Z29" s="96"/>
      <c r="AA29" s="96"/>
      <c r="AB29" s="96"/>
      <c r="AC29" s="96"/>
      <c r="AD29" s="96"/>
    </row>
    <row r="30" spans="2:30" ht="15" customHeight="1">
      <c r="B30" s="33"/>
      <c r="C30" s="33"/>
      <c r="D30" s="33"/>
      <c r="E30" s="33"/>
      <c r="F30" s="33"/>
      <c r="G30" s="290" t="s">
        <v>109</v>
      </c>
      <c r="H30" s="290"/>
      <c r="I30" s="290"/>
      <c r="J30" s="290"/>
      <c r="K30" s="290"/>
      <c r="L30" s="290"/>
      <c r="M30" s="290"/>
      <c r="N30" s="290"/>
      <c r="O30" s="290"/>
      <c r="P30" s="290"/>
      <c r="Q30" s="290"/>
      <c r="R30" s="290"/>
      <c r="S30" s="290"/>
      <c r="T30" s="290"/>
      <c r="U30" s="290"/>
      <c r="V30" s="290"/>
      <c r="W30" s="290"/>
      <c r="X30" s="213"/>
      <c r="Y30" s="95">
        <f>SUM(Z30:AA30)</f>
        <v>60</v>
      </c>
      <c r="Z30" s="160">
        <v>60</v>
      </c>
      <c r="AA30" s="160" t="s">
        <v>307</v>
      </c>
      <c r="AB30" s="95">
        <f>SUM(AC30:AD30)</f>
        <v>60</v>
      </c>
      <c r="AC30" s="160">
        <v>60</v>
      </c>
      <c r="AD30" s="160" t="s">
        <v>307</v>
      </c>
    </row>
    <row r="31" spans="2:30" ht="15" customHeight="1">
      <c r="B31" s="33"/>
      <c r="C31" s="33"/>
      <c r="D31" s="33"/>
      <c r="E31" s="33"/>
      <c r="F31" s="33"/>
      <c r="G31" s="290" t="s">
        <v>110</v>
      </c>
      <c r="H31" s="290"/>
      <c r="I31" s="290"/>
      <c r="J31" s="290"/>
      <c r="K31" s="290"/>
      <c r="L31" s="290"/>
      <c r="M31" s="290"/>
      <c r="N31" s="290"/>
      <c r="O31" s="290"/>
      <c r="P31" s="290"/>
      <c r="Q31" s="290"/>
      <c r="R31" s="290"/>
      <c r="S31" s="290"/>
      <c r="T31" s="290"/>
      <c r="U31" s="290"/>
      <c r="V31" s="290"/>
      <c r="W31" s="290"/>
      <c r="X31" s="213"/>
      <c r="Y31" s="95">
        <f>SUM(Z31:AA31)</f>
        <v>368</v>
      </c>
      <c r="Z31" s="95">
        <v>161</v>
      </c>
      <c r="AA31" s="95">
        <v>207</v>
      </c>
      <c r="AB31" s="95">
        <f>SUM(AC31:AD31)</f>
        <v>66</v>
      </c>
      <c r="AC31" s="160">
        <v>21</v>
      </c>
      <c r="AD31" s="95">
        <v>45</v>
      </c>
    </row>
    <row r="32" spans="2:30" ht="15" customHeight="1">
      <c r="B32" s="33"/>
      <c r="C32" s="32"/>
      <c r="D32" s="32"/>
      <c r="E32" s="32"/>
      <c r="F32" s="33"/>
      <c r="G32" s="290" t="s">
        <v>111</v>
      </c>
      <c r="H32" s="290"/>
      <c r="I32" s="290"/>
      <c r="J32" s="290"/>
      <c r="K32" s="290"/>
      <c r="L32" s="290"/>
      <c r="M32" s="290"/>
      <c r="N32" s="290"/>
      <c r="O32" s="290"/>
      <c r="P32" s="290"/>
      <c r="Q32" s="290"/>
      <c r="R32" s="290"/>
      <c r="S32" s="290"/>
      <c r="T32" s="290"/>
      <c r="U32" s="290"/>
      <c r="V32" s="290"/>
      <c r="W32" s="290"/>
      <c r="X32" s="213"/>
      <c r="Y32" s="95">
        <f>SUM(Z32:AA32)</f>
        <v>1800</v>
      </c>
      <c r="Z32" s="95">
        <v>660</v>
      </c>
      <c r="AA32" s="95">
        <v>1140</v>
      </c>
      <c r="AB32" s="95">
        <f>SUM(AC32:AD32)</f>
        <v>720</v>
      </c>
      <c r="AC32" s="95">
        <v>220</v>
      </c>
      <c r="AD32" s="95">
        <v>500</v>
      </c>
    </row>
    <row r="33" spans="2:30" ht="15" customHeight="1">
      <c r="B33" s="33"/>
      <c r="C33" s="33"/>
      <c r="D33" s="33"/>
      <c r="E33" s="33"/>
      <c r="F33" s="33"/>
      <c r="G33" s="290" t="s">
        <v>112</v>
      </c>
      <c r="H33" s="290"/>
      <c r="I33" s="290"/>
      <c r="J33" s="290"/>
      <c r="K33" s="290"/>
      <c r="L33" s="290"/>
      <c r="M33" s="290"/>
      <c r="N33" s="290"/>
      <c r="O33" s="290"/>
      <c r="P33" s="290"/>
      <c r="Q33" s="290"/>
      <c r="R33" s="290"/>
      <c r="S33" s="290"/>
      <c r="T33" s="290"/>
      <c r="U33" s="290"/>
      <c r="V33" s="290"/>
      <c r="W33" s="290"/>
      <c r="X33" s="213"/>
      <c r="Y33" s="95">
        <f>SUM(Z33:AA33)</f>
        <v>364</v>
      </c>
      <c r="Z33" s="95">
        <v>320</v>
      </c>
      <c r="AA33" s="160">
        <v>44</v>
      </c>
      <c r="AB33" s="95">
        <f>SUM(AC33:AD33)</f>
        <v>220</v>
      </c>
      <c r="AC33" s="95">
        <v>220</v>
      </c>
      <c r="AD33" s="160" t="s">
        <v>307</v>
      </c>
    </row>
    <row r="34" spans="2:30" ht="15" customHeight="1">
      <c r="B34" s="33"/>
      <c r="C34" s="33"/>
      <c r="D34" s="33"/>
      <c r="E34" s="33"/>
      <c r="F34" s="33"/>
      <c r="G34" s="290" t="s">
        <v>113</v>
      </c>
      <c r="H34" s="290"/>
      <c r="I34" s="290"/>
      <c r="J34" s="290"/>
      <c r="K34" s="290"/>
      <c r="L34" s="290"/>
      <c r="M34" s="290"/>
      <c r="N34" s="290"/>
      <c r="O34" s="290"/>
      <c r="P34" s="290"/>
      <c r="Q34" s="290"/>
      <c r="R34" s="290"/>
      <c r="S34" s="290"/>
      <c r="T34" s="290"/>
      <c r="U34" s="290"/>
      <c r="V34" s="290"/>
      <c r="W34" s="290"/>
      <c r="X34" s="213"/>
      <c r="Y34" s="95">
        <f>SUM(Z34:AA34)</f>
        <v>485</v>
      </c>
      <c r="Z34" s="95">
        <v>281</v>
      </c>
      <c r="AA34" s="95">
        <v>204</v>
      </c>
      <c r="AB34" s="95">
        <f>SUM(AC34:AD34)</f>
        <v>445</v>
      </c>
      <c r="AC34" s="95">
        <v>261</v>
      </c>
      <c r="AD34" s="95">
        <v>184</v>
      </c>
    </row>
    <row r="35" spans="2:30" ht="15" customHeight="1">
      <c r="B35" s="33"/>
      <c r="C35" s="33"/>
      <c r="D35" s="33"/>
      <c r="E35" s="33"/>
      <c r="F35" s="33"/>
      <c r="G35" s="44"/>
      <c r="H35" s="44"/>
      <c r="I35" s="44"/>
      <c r="J35" s="44"/>
      <c r="K35" s="44"/>
      <c r="L35" s="44"/>
      <c r="M35" s="44"/>
      <c r="N35" s="44"/>
      <c r="O35" s="44"/>
      <c r="P35" s="44"/>
      <c r="Q35" s="44"/>
      <c r="R35" s="44"/>
      <c r="S35" s="44"/>
      <c r="T35" s="44"/>
      <c r="U35" s="44"/>
      <c r="V35" s="44"/>
      <c r="W35" s="44"/>
      <c r="X35" s="213"/>
      <c r="Y35" s="95"/>
      <c r="Z35" s="96"/>
      <c r="AA35" s="96"/>
      <c r="AB35" s="96"/>
      <c r="AC35" s="96"/>
      <c r="AD35" s="96"/>
    </row>
    <row r="36" spans="2:30" ht="15" customHeight="1">
      <c r="B36" s="33"/>
      <c r="C36" s="33"/>
      <c r="D36" s="33"/>
      <c r="E36" s="33"/>
      <c r="F36" s="33"/>
      <c r="G36" s="290" t="s">
        <v>114</v>
      </c>
      <c r="H36" s="290"/>
      <c r="I36" s="290"/>
      <c r="J36" s="290"/>
      <c r="K36" s="290"/>
      <c r="L36" s="290"/>
      <c r="M36" s="290"/>
      <c r="N36" s="290"/>
      <c r="O36" s="290"/>
      <c r="P36" s="290"/>
      <c r="Q36" s="290"/>
      <c r="R36" s="290"/>
      <c r="S36" s="290"/>
      <c r="T36" s="290"/>
      <c r="U36" s="290"/>
      <c r="V36" s="290"/>
      <c r="W36" s="290"/>
      <c r="X36" s="213"/>
      <c r="Y36" s="95">
        <f>SUM(Z36:AA36)</f>
        <v>3940</v>
      </c>
      <c r="Z36" s="95">
        <v>2760</v>
      </c>
      <c r="AA36" s="95">
        <v>1180</v>
      </c>
      <c r="AB36" s="95">
        <f>SUM(AC36:AD36)</f>
        <v>3600</v>
      </c>
      <c r="AC36" s="95">
        <v>2480</v>
      </c>
      <c r="AD36" s="95">
        <v>1120</v>
      </c>
    </row>
    <row r="37" spans="2:30" ht="15" customHeight="1">
      <c r="B37" s="33"/>
      <c r="C37" s="33"/>
      <c r="D37" s="33"/>
      <c r="E37" s="33"/>
      <c r="F37" s="33"/>
      <c r="G37" s="290" t="s">
        <v>115</v>
      </c>
      <c r="H37" s="290"/>
      <c r="I37" s="290"/>
      <c r="J37" s="290"/>
      <c r="K37" s="290"/>
      <c r="L37" s="290"/>
      <c r="M37" s="290"/>
      <c r="N37" s="290"/>
      <c r="O37" s="290"/>
      <c r="P37" s="290"/>
      <c r="Q37" s="290"/>
      <c r="R37" s="290"/>
      <c r="S37" s="290"/>
      <c r="T37" s="290"/>
      <c r="U37" s="290"/>
      <c r="V37" s="290"/>
      <c r="W37" s="290"/>
      <c r="X37" s="213"/>
      <c r="Y37" s="95">
        <f>SUM(Z37:AA37)</f>
        <v>740</v>
      </c>
      <c r="Z37" s="95">
        <v>540</v>
      </c>
      <c r="AA37" s="95">
        <v>200</v>
      </c>
      <c r="AB37" s="95">
        <f>SUM(AC37:AD37)</f>
        <v>600</v>
      </c>
      <c r="AC37" s="95">
        <v>440</v>
      </c>
      <c r="AD37" s="95">
        <v>160</v>
      </c>
    </row>
    <row r="38" spans="2:30" ht="15" customHeight="1">
      <c r="B38" s="33"/>
      <c r="C38" s="32"/>
      <c r="D38" s="32"/>
      <c r="E38" s="32"/>
      <c r="F38" s="33"/>
      <c r="G38" s="290" t="s">
        <v>116</v>
      </c>
      <c r="H38" s="290"/>
      <c r="I38" s="290"/>
      <c r="J38" s="290"/>
      <c r="K38" s="290"/>
      <c r="L38" s="290"/>
      <c r="M38" s="290"/>
      <c r="N38" s="290"/>
      <c r="O38" s="290"/>
      <c r="P38" s="290"/>
      <c r="Q38" s="290"/>
      <c r="R38" s="290"/>
      <c r="S38" s="290"/>
      <c r="T38" s="290"/>
      <c r="U38" s="290"/>
      <c r="V38" s="290"/>
      <c r="W38" s="290"/>
      <c r="X38" s="213"/>
      <c r="Y38" s="95">
        <f>SUM(Z38:AA38)</f>
        <v>180</v>
      </c>
      <c r="Z38" s="160">
        <v>160</v>
      </c>
      <c r="AA38" s="160">
        <v>20</v>
      </c>
      <c r="AB38" s="95">
        <f>SUM(AC38:AD38)</f>
        <v>120</v>
      </c>
      <c r="AC38" s="160">
        <v>120</v>
      </c>
      <c r="AD38" s="160" t="s">
        <v>117</v>
      </c>
    </row>
    <row r="39" spans="2:30" ht="15" customHeight="1">
      <c r="B39" s="33"/>
      <c r="C39" s="33"/>
      <c r="D39" s="33"/>
      <c r="E39" s="33"/>
      <c r="F39" s="33"/>
      <c r="G39" s="290" t="s">
        <v>118</v>
      </c>
      <c r="H39" s="290"/>
      <c r="I39" s="290"/>
      <c r="J39" s="290"/>
      <c r="K39" s="290"/>
      <c r="L39" s="290"/>
      <c r="M39" s="290"/>
      <c r="N39" s="290"/>
      <c r="O39" s="290"/>
      <c r="P39" s="290"/>
      <c r="Q39" s="290"/>
      <c r="R39" s="290"/>
      <c r="S39" s="290"/>
      <c r="T39" s="290"/>
      <c r="U39" s="290"/>
      <c r="V39" s="290"/>
      <c r="W39" s="290"/>
      <c r="X39" s="213"/>
      <c r="Y39" s="95">
        <f>SUM(Z39:AA39)</f>
        <v>8516</v>
      </c>
      <c r="Z39" s="95">
        <v>5560</v>
      </c>
      <c r="AA39" s="95">
        <v>2956</v>
      </c>
      <c r="AB39" s="95">
        <f>SUM(AC39:AD39)</f>
        <v>5774</v>
      </c>
      <c r="AC39" s="95">
        <v>3799</v>
      </c>
      <c r="AD39" s="95">
        <v>1975</v>
      </c>
    </row>
    <row r="40" spans="2:30" ht="15" customHeight="1">
      <c r="B40" s="33"/>
      <c r="C40" s="33"/>
      <c r="D40" s="33"/>
      <c r="E40" s="33"/>
      <c r="F40" s="44"/>
      <c r="G40" s="44"/>
      <c r="H40" s="33"/>
      <c r="I40" s="33"/>
      <c r="J40" s="33"/>
      <c r="K40" s="33"/>
      <c r="L40" s="33"/>
      <c r="M40" s="33"/>
      <c r="N40" s="33"/>
      <c r="O40" s="33"/>
      <c r="P40" s="33"/>
      <c r="Q40" s="33"/>
      <c r="R40" s="33"/>
      <c r="S40" s="33"/>
      <c r="T40" s="33"/>
      <c r="U40" s="33"/>
      <c r="V40" s="33"/>
      <c r="W40" s="33"/>
      <c r="X40" s="194"/>
      <c r="Y40" s="95"/>
      <c r="Z40" s="96"/>
      <c r="AA40" s="96"/>
      <c r="AB40" s="96"/>
      <c r="AC40" s="96"/>
      <c r="AD40" s="96"/>
    </row>
    <row r="41" spans="2:30" s="34" customFormat="1" ht="15" customHeight="1">
      <c r="B41" s="35"/>
      <c r="C41" s="35"/>
      <c r="D41" s="448" t="s">
        <v>119</v>
      </c>
      <c r="E41" s="448"/>
      <c r="F41" s="448"/>
      <c r="G41" s="448"/>
      <c r="H41" s="374" t="s">
        <v>120</v>
      </c>
      <c r="I41" s="374"/>
      <c r="J41" s="374"/>
      <c r="K41" s="374"/>
      <c r="L41" s="374"/>
      <c r="M41" s="374"/>
      <c r="N41" s="374"/>
      <c r="O41" s="374"/>
      <c r="P41" s="374"/>
      <c r="Q41" s="374"/>
      <c r="R41" s="374"/>
      <c r="S41" s="374"/>
      <c r="T41" s="374"/>
      <c r="U41" s="374"/>
      <c r="V41" s="374"/>
      <c r="W41" s="374"/>
      <c r="X41" s="212"/>
      <c r="Y41" s="94">
        <f aca="true" t="shared" si="2" ref="Y41:AD41">SUM(Y42:Y45)</f>
        <v>4380</v>
      </c>
      <c r="Z41" s="94">
        <f t="shared" si="2"/>
        <v>4320</v>
      </c>
      <c r="AA41" s="94">
        <f t="shared" si="2"/>
        <v>60</v>
      </c>
      <c r="AB41" s="94">
        <f t="shared" si="2"/>
        <v>3440</v>
      </c>
      <c r="AC41" s="94">
        <f t="shared" si="2"/>
        <v>3400</v>
      </c>
      <c r="AD41" s="94">
        <f t="shared" si="2"/>
        <v>40</v>
      </c>
    </row>
    <row r="42" spans="2:30" s="34" customFormat="1" ht="15" customHeight="1">
      <c r="B42" s="35"/>
      <c r="C42" s="35"/>
      <c r="D42" s="79"/>
      <c r="E42" s="79"/>
      <c r="F42" s="79"/>
      <c r="G42" s="79"/>
      <c r="H42" s="374" t="s">
        <v>121</v>
      </c>
      <c r="I42" s="374"/>
      <c r="J42" s="374"/>
      <c r="K42" s="374"/>
      <c r="L42" s="374"/>
      <c r="M42" s="374"/>
      <c r="N42" s="374"/>
      <c r="O42" s="374"/>
      <c r="P42" s="374"/>
      <c r="Q42" s="374"/>
      <c r="R42" s="374"/>
      <c r="S42" s="374"/>
      <c r="T42" s="374"/>
      <c r="U42" s="374"/>
      <c r="V42" s="374"/>
      <c r="W42" s="374"/>
      <c r="X42" s="212"/>
      <c r="Y42" s="94"/>
      <c r="Z42" s="94"/>
      <c r="AA42" s="94"/>
      <c r="AB42" s="94"/>
      <c r="AC42" s="94"/>
      <c r="AD42" s="94"/>
    </row>
    <row r="43" spans="2:30" ht="15" customHeight="1">
      <c r="B43" s="33"/>
      <c r="C43" s="33"/>
      <c r="D43" s="33"/>
      <c r="E43" s="33"/>
      <c r="F43" s="33"/>
      <c r="G43" s="369" t="s">
        <v>122</v>
      </c>
      <c r="H43" s="369"/>
      <c r="I43" s="369"/>
      <c r="J43" s="369"/>
      <c r="K43" s="369"/>
      <c r="L43" s="369"/>
      <c r="M43" s="369"/>
      <c r="N43" s="369"/>
      <c r="O43" s="369"/>
      <c r="P43" s="369"/>
      <c r="Q43" s="369"/>
      <c r="R43" s="369"/>
      <c r="S43" s="369"/>
      <c r="T43" s="369"/>
      <c r="U43" s="369"/>
      <c r="V43" s="369"/>
      <c r="W43" s="369"/>
      <c r="X43" s="217"/>
      <c r="Y43" s="95">
        <f>SUM(Z43:AA43)</f>
        <v>740</v>
      </c>
      <c r="Z43" s="95">
        <v>700</v>
      </c>
      <c r="AA43" s="160">
        <v>40</v>
      </c>
      <c r="AB43" s="95">
        <f>SUM(AC43:AD43)</f>
        <v>720</v>
      </c>
      <c r="AC43" s="95">
        <v>680</v>
      </c>
      <c r="AD43" s="160">
        <v>40</v>
      </c>
    </row>
    <row r="44" spans="2:30" ht="15" customHeight="1">
      <c r="B44" s="33"/>
      <c r="C44" s="33"/>
      <c r="D44" s="33"/>
      <c r="E44" s="33"/>
      <c r="F44" s="33"/>
      <c r="G44" s="369" t="s">
        <v>123</v>
      </c>
      <c r="H44" s="369"/>
      <c r="I44" s="369"/>
      <c r="J44" s="369"/>
      <c r="K44" s="369"/>
      <c r="L44" s="369"/>
      <c r="M44" s="369"/>
      <c r="N44" s="369"/>
      <c r="O44" s="369"/>
      <c r="P44" s="369"/>
      <c r="Q44" s="369"/>
      <c r="R44" s="369"/>
      <c r="S44" s="369"/>
      <c r="T44" s="369"/>
      <c r="U44" s="369"/>
      <c r="V44" s="369"/>
      <c r="W44" s="369"/>
      <c r="X44" s="217"/>
      <c r="Y44" s="95"/>
      <c r="Z44" s="95"/>
      <c r="AA44" s="95"/>
      <c r="AB44" s="95"/>
      <c r="AC44" s="95"/>
      <c r="AD44" s="95"/>
    </row>
    <row r="45" spans="2:30" ht="15" customHeight="1">
      <c r="B45" s="33"/>
      <c r="C45" s="33"/>
      <c r="D45" s="33"/>
      <c r="E45" s="33"/>
      <c r="F45" s="33"/>
      <c r="G45" s="290" t="s">
        <v>124</v>
      </c>
      <c r="H45" s="290"/>
      <c r="I45" s="290"/>
      <c r="J45" s="290"/>
      <c r="K45" s="290"/>
      <c r="L45" s="290"/>
      <c r="M45" s="290"/>
      <c r="N45" s="290"/>
      <c r="O45" s="290"/>
      <c r="P45" s="290"/>
      <c r="Q45" s="290"/>
      <c r="R45" s="290"/>
      <c r="S45" s="290"/>
      <c r="T45" s="290"/>
      <c r="U45" s="290"/>
      <c r="V45" s="290"/>
      <c r="W45" s="290"/>
      <c r="X45" s="213"/>
      <c r="Y45" s="95">
        <f>SUM(Z45:AA45)</f>
        <v>3640</v>
      </c>
      <c r="Z45" s="95">
        <v>3620</v>
      </c>
      <c r="AA45" s="160">
        <v>20</v>
      </c>
      <c r="AB45" s="95">
        <f>SUM(AC45:AD45)</f>
        <v>2720</v>
      </c>
      <c r="AC45" s="95">
        <v>2720</v>
      </c>
      <c r="AD45" s="160" t="s">
        <v>56</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94"/>
      <c r="Y46" s="95"/>
      <c r="Z46" s="96"/>
      <c r="AA46" s="96"/>
      <c r="AB46" s="96"/>
      <c r="AC46" s="96"/>
      <c r="AD46" s="96"/>
    </row>
    <row r="47" spans="2:30" s="34" customFormat="1" ht="15" customHeight="1">
      <c r="B47" s="35"/>
      <c r="C47" s="35"/>
      <c r="D47" s="448" t="s">
        <v>125</v>
      </c>
      <c r="E47" s="448"/>
      <c r="F47" s="448"/>
      <c r="G47" s="448"/>
      <c r="H47" s="374" t="s">
        <v>126</v>
      </c>
      <c r="I47" s="374"/>
      <c r="J47" s="374"/>
      <c r="K47" s="374"/>
      <c r="L47" s="374"/>
      <c r="M47" s="374"/>
      <c r="N47" s="374"/>
      <c r="O47" s="374"/>
      <c r="P47" s="374"/>
      <c r="Q47" s="374"/>
      <c r="R47" s="374"/>
      <c r="S47" s="374"/>
      <c r="T47" s="374"/>
      <c r="U47" s="374"/>
      <c r="V47" s="374"/>
      <c r="W47" s="374"/>
      <c r="X47" s="212"/>
      <c r="Y47" s="94">
        <f aca="true" t="shared" si="3" ref="Y47:AD47">SUM(Y48:Y51)</f>
        <v>26391</v>
      </c>
      <c r="Z47" s="94">
        <f t="shared" si="3"/>
        <v>20601</v>
      </c>
      <c r="AA47" s="94">
        <f t="shared" si="3"/>
        <v>5790</v>
      </c>
      <c r="AB47" s="94">
        <f t="shared" si="3"/>
        <v>21829</v>
      </c>
      <c r="AC47" s="94">
        <f t="shared" si="3"/>
        <v>16579</v>
      </c>
      <c r="AD47" s="94">
        <f t="shared" si="3"/>
        <v>5250</v>
      </c>
    </row>
    <row r="48" spans="2:30" ht="15" customHeight="1">
      <c r="B48" s="33"/>
      <c r="C48" s="33"/>
      <c r="D48" s="33"/>
      <c r="E48" s="33"/>
      <c r="F48" s="33"/>
      <c r="G48" s="290" t="s">
        <v>127</v>
      </c>
      <c r="H48" s="290"/>
      <c r="I48" s="290"/>
      <c r="J48" s="290"/>
      <c r="K48" s="290"/>
      <c r="L48" s="290"/>
      <c r="M48" s="290"/>
      <c r="N48" s="290"/>
      <c r="O48" s="290"/>
      <c r="P48" s="290"/>
      <c r="Q48" s="290"/>
      <c r="R48" s="290"/>
      <c r="S48" s="290"/>
      <c r="T48" s="290"/>
      <c r="U48" s="290"/>
      <c r="V48" s="290"/>
      <c r="W48" s="290"/>
      <c r="X48" s="213"/>
      <c r="Y48" s="95">
        <f>SUM(Z48:AA48)</f>
        <v>40</v>
      </c>
      <c r="Z48" s="95">
        <v>40</v>
      </c>
      <c r="AA48" s="160" t="s">
        <v>128</v>
      </c>
      <c r="AB48" s="95">
        <f>SUM(AC48:AD48)</f>
        <v>40</v>
      </c>
      <c r="AC48" s="95">
        <v>40</v>
      </c>
      <c r="AD48" s="160" t="s">
        <v>128</v>
      </c>
    </row>
    <row r="49" spans="2:30" ht="15" customHeight="1">
      <c r="B49" s="33"/>
      <c r="C49" s="33"/>
      <c r="D49" s="57"/>
      <c r="E49" s="57"/>
      <c r="F49" s="57"/>
      <c r="G49" s="290" t="s">
        <v>129</v>
      </c>
      <c r="H49" s="290"/>
      <c r="I49" s="290"/>
      <c r="J49" s="290"/>
      <c r="K49" s="290"/>
      <c r="L49" s="290"/>
      <c r="M49" s="290"/>
      <c r="N49" s="290"/>
      <c r="O49" s="290"/>
      <c r="P49" s="290"/>
      <c r="Q49" s="290"/>
      <c r="R49" s="290"/>
      <c r="S49" s="290"/>
      <c r="T49" s="290"/>
      <c r="U49" s="290"/>
      <c r="V49" s="290"/>
      <c r="W49" s="290"/>
      <c r="X49" s="213"/>
      <c r="Y49" s="95">
        <f>SUM(Z49:AA49)</f>
        <v>12983</v>
      </c>
      <c r="Z49" s="95">
        <v>12603</v>
      </c>
      <c r="AA49" s="95">
        <v>380</v>
      </c>
      <c r="AB49" s="95">
        <f>SUM(AC49:AD49)</f>
        <v>9583</v>
      </c>
      <c r="AC49" s="95">
        <v>9303</v>
      </c>
      <c r="AD49" s="95">
        <v>280</v>
      </c>
    </row>
    <row r="50" spans="2:30" ht="15" customHeight="1">
      <c r="B50" s="33"/>
      <c r="C50" s="33"/>
      <c r="D50" s="33"/>
      <c r="E50" s="33"/>
      <c r="F50" s="33"/>
      <c r="G50" s="290" t="s">
        <v>130</v>
      </c>
      <c r="H50" s="290"/>
      <c r="I50" s="290"/>
      <c r="J50" s="290"/>
      <c r="K50" s="290"/>
      <c r="L50" s="290"/>
      <c r="M50" s="290"/>
      <c r="N50" s="290"/>
      <c r="O50" s="290"/>
      <c r="P50" s="290"/>
      <c r="Q50" s="290"/>
      <c r="R50" s="290"/>
      <c r="S50" s="290"/>
      <c r="T50" s="290"/>
      <c r="U50" s="290"/>
      <c r="V50" s="290"/>
      <c r="W50" s="290"/>
      <c r="X50" s="213"/>
      <c r="Y50" s="95">
        <f>SUM(Z50:AA50)</f>
        <v>5344</v>
      </c>
      <c r="Z50" s="95">
        <v>4083</v>
      </c>
      <c r="AA50" s="95">
        <v>1261</v>
      </c>
      <c r="AB50" s="95">
        <f>SUM(AC50:AD50)</f>
        <v>4802</v>
      </c>
      <c r="AC50" s="95">
        <v>3761</v>
      </c>
      <c r="AD50" s="95">
        <v>1041</v>
      </c>
    </row>
    <row r="51" spans="2:30" ht="15" customHeight="1">
      <c r="B51" s="33"/>
      <c r="C51" s="33"/>
      <c r="D51" s="33"/>
      <c r="E51" s="33"/>
      <c r="F51" s="44"/>
      <c r="G51" s="290" t="s">
        <v>131</v>
      </c>
      <c r="H51" s="290"/>
      <c r="I51" s="290"/>
      <c r="J51" s="290"/>
      <c r="K51" s="290"/>
      <c r="L51" s="290"/>
      <c r="M51" s="290"/>
      <c r="N51" s="290"/>
      <c r="O51" s="290"/>
      <c r="P51" s="290"/>
      <c r="Q51" s="290"/>
      <c r="R51" s="290"/>
      <c r="S51" s="290"/>
      <c r="T51" s="290"/>
      <c r="U51" s="290"/>
      <c r="V51" s="290"/>
      <c r="W51" s="290"/>
      <c r="X51" s="213"/>
      <c r="Y51" s="95">
        <f>SUM(Z51:AA51)</f>
        <v>8024</v>
      </c>
      <c r="Z51" s="95">
        <v>3875</v>
      </c>
      <c r="AA51" s="95">
        <v>4149</v>
      </c>
      <c r="AB51" s="95">
        <f>SUM(AC51:AD51)</f>
        <v>7404</v>
      </c>
      <c r="AC51" s="95">
        <v>3475</v>
      </c>
      <c r="AD51" s="95">
        <v>3929</v>
      </c>
    </row>
    <row r="52" spans="2:30" ht="15" customHeight="1">
      <c r="B52" s="33"/>
      <c r="C52" s="33"/>
      <c r="D52" s="33"/>
      <c r="E52" s="33"/>
      <c r="F52" s="44"/>
      <c r="G52" s="33"/>
      <c r="H52" s="33"/>
      <c r="I52" s="33"/>
      <c r="J52" s="33"/>
      <c r="K52" s="33"/>
      <c r="L52" s="33"/>
      <c r="M52" s="33"/>
      <c r="N52" s="33"/>
      <c r="O52" s="33"/>
      <c r="P52" s="33"/>
      <c r="Q52" s="33"/>
      <c r="R52" s="33"/>
      <c r="S52" s="33"/>
      <c r="T52" s="33"/>
      <c r="U52" s="33"/>
      <c r="V52" s="33"/>
      <c r="W52" s="33"/>
      <c r="X52" s="194"/>
      <c r="Y52" s="95"/>
      <c r="Z52" s="96"/>
      <c r="AA52" s="96"/>
      <c r="AB52" s="96"/>
      <c r="AC52" s="96"/>
      <c r="AD52" s="96"/>
    </row>
    <row r="53" spans="2:30" ht="15" customHeight="1">
      <c r="B53" s="33"/>
      <c r="C53" s="445" t="s">
        <v>132</v>
      </c>
      <c r="D53" s="445"/>
      <c r="E53" s="76"/>
      <c r="F53" s="374" t="s">
        <v>133</v>
      </c>
      <c r="G53" s="374"/>
      <c r="H53" s="374"/>
      <c r="I53" s="374"/>
      <c r="J53" s="374"/>
      <c r="K53" s="374"/>
      <c r="L53" s="374"/>
      <c r="M53" s="374"/>
      <c r="N53" s="374"/>
      <c r="O53" s="374"/>
      <c r="P53" s="374"/>
      <c r="Q53" s="374"/>
      <c r="R53" s="374"/>
      <c r="S53" s="374"/>
      <c r="T53" s="374"/>
      <c r="U53" s="374"/>
      <c r="V53" s="374"/>
      <c r="W53" s="374"/>
      <c r="X53" s="212"/>
      <c r="Y53" s="94">
        <f aca="true" t="shared" si="4" ref="Y53:AD53">SUM(Y54)</f>
        <v>8405</v>
      </c>
      <c r="Z53" s="94">
        <f t="shared" si="4"/>
        <v>4869</v>
      </c>
      <c r="AA53" s="94">
        <f t="shared" si="4"/>
        <v>3536</v>
      </c>
      <c r="AB53" s="94">
        <f t="shared" si="4"/>
        <v>7565</v>
      </c>
      <c r="AC53" s="94">
        <f t="shared" si="4"/>
        <v>4149</v>
      </c>
      <c r="AD53" s="94">
        <f t="shared" si="4"/>
        <v>3416</v>
      </c>
    </row>
    <row r="54" spans="2:30" ht="15" customHeight="1">
      <c r="B54" s="33"/>
      <c r="C54" s="33"/>
      <c r="D54" s="33"/>
      <c r="E54" s="33"/>
      <c r="F54" s="290" t="s">
        <v>133</v>
      </c>
      <c r="G54" s="290"/>
      <c r="H54" s="290"/>
      <c r="I54" s="290"/>
      <c r="J54" s="290"/>
      <c r="K54" s="290"/>
      <c r="L54" s="290"/>
      <c r="M54" s="290"/>
      <c r="N54" s="290"/>
      <c r="O54" s="290"/>
      <c r="P54" s="290"/>
      <c r="Q54" s="290"/>
      <c r="R54" s="290"/>
      <c r="S54" s="290"/>
      <c r="T54" s="290"/>
      <c r="U54" s="290"/>
      <c r="V54" s="290"/>
      <c r="W54" s="290"/>
      <c r="X54" s="213"/>
      <c r="Y54" s="95">
        <f>SUM(Z54:AA54)</f>
        <v>8405</v>
      </c>
      <c r="Z54" s="95">
        <v>4869</v>
      </c>
      <c r="AA54" s="95">
        <v>3536</v>
      </c>
      <c r="AB54" s="95">
        <f>SUM(AC54:AD54)</f>
        <v>7565</v>
      </c>
      <c r="AC54" s="95">
        <v>4149</v>
      </c>
      <c r="AD54" s="95">
        <v>3416</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98"/>
      <c r="Y55" s="36"/>
      <c r="Z55" s="36"/>
      <c r="AA55" s="36"/>
      <c r="AB55" s="36"/>
      <c r="AC55" s="36"/>
      <c r="AD55" s="36"/>
    </row>
    <row r="56" ht="10.5" customHeight="1"/>
    <row r="57" ht="10.5" customHeight="1"/>
    <row r="58" ht="10.5" customHeight="1"/>
  </sheetData>
  <sheetProtection/>
  <mergeCells count="49">
    <mergeCell ref="C8:D8"/>
    <mergeCell ref="E8:W8"/>
    <mergeCell ref="E10:W10"/>
    <mergeCell ref="B3:AD3"/>
    <mergeCell ref="B5:X6"/>
    <mergeCell ref="Y5:AA5"/>
    <mergeCell ref="AB5:AD5"/>
    <mergeCell ref="E11:W11"/>
    <mergeCell ref="E12:W12"/>
    <mergeCell ref="E13:W13"/>
    <mergeCell ref="C15:D15"/>
    <mergeCell ref="E15:W15"/>
    <mergeCell ref="E9:W9"/>
    <mergeCell ref="G20:W20"/>
    <mergeCell ref="G21:W21"/>
    <mergeCell ref="G22:W22"/>
    <mergeCell ref="G24:W24"/>
    <mergeCell ref="D17:G17"/>
    <mergeCell ref="H17:W17"/>
    <mergeCell ref="G18:W18"/>
    <mergeCell ref="G19:W19"/>
    <mergeCell ref="G33:W33"/>
    <mergeCell ref="G34:W34"/>
    <mergeCell ref="G36:W36"/>
    <mergeCell ref="G37:W37"/>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5"/>
  <sheetViews>
    <sheetView zoomScalePageLayoutView="0" workbookViewId="0" topLeftCell="A31">
      <selection activeCell="BL41" sqref="BL41"/>
    </sheetView>
  </sheetViews>
  <sheetFormatPr defaultColWidth="9.00390625" defaultRowHeight="13.5"/>
  <cols>
    <col min="1" max="63" width="1.625" style="31" customWidth="1"/>
    <col min="64" max="16384" width="9.00390625" style="31" customWidth="1"/>
  </cols>
  <sheetData>
    <row r="1" spans="1:63" ht="10.5" customHeight="1">
      <c r="A1" s="275" t="s">
        <v>619</v>
      </c>
      <c r="AZ1" s="82"/>
      <c r="BA1" s="82"/>
      <c r="BB1" s="82"/>
      <c r="BC1" s="82"/>
      <c r="BD1" s="82"/>
      <c r="BE1" s="82"/>
      <c r="BF1" s="82"/>
      <c r="BG1" s="82"/>
      <c r="BH1" s="39"/>
      <c r="BK1" s="4"/>
    </row>
    <row r="2" ht="10.5" customHeight="1"/>
    <row r="3" spans="3:62" s="42" customFormat="1" ht="18" customHeight="1">
      <c r="C3" s="357" t="s">
        <v>566</v>
      </c>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63"/>
    </row>
    <row r="4" spans="3:62" ht="12.75" customHeight="1">
      <c r="C4" s="407" t="s">
        <v>567</v>
      </c>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10" t="s">
        <v>232</v>
      </c>
      <c r="D6" s="408"/>
      <c r="E6" s="408"/>
      <c r="F6" s="408"/>
      <c r="G6" s="408"/>
      <c r="H6" s="408"/>
      <c r="I6" s="408"/>
      <c r="J6" s="408"/>
      <c r="K6" s="408"/>
      <c r="L6" s="408"/>
      <c r="M6" s="408"/>
      <c r="N6" s="408" t="s">
        <v>479</v>
      </c>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t="s">
        <v>221</v>
      </c>
      <c r="AY6" s="408"/>
      <c r="AZ6" s="408"/>
      <c r="BA6" s="408"/>
      <c r="BB6" s="408"/>
      <c r="BC6" s="408"/>
      <c r="BD6" s="408"/>
      <c r="BE6" s="408"/>
      <c r="BF6" s="408"/>
      <c r="BG6" s="408"/>
      <c r="BH6" s="408"/>
      <c r="BI6" s="411"/>
      <c r="BJ6" s="157"/>
    </row>
    <row r="7" spans="3:62" ht="16.5" customHeight="1">
      <c r="C7" s="412"/>
      <c r="D7" s="413"/>
      <c r="E7" s="413"/>
      <c r="F7" s="413"/>
      <c r="G7" s="413"/>
      <c r="H7" s="413"/>
      <c r="I7" s="413"/>
      <c r="J7" s="413"/>
      <c r="K7" s="413"/>
      <c r="L7" s="413"/>
      <c r="M7" s="414"/>
      <c r="N7" s="413" t="s">
        <v>483</v>
      </c>
      <c r="O7" s="413"/>
      <c r="P7" s="413"/>
      <c r="Q7" s="413"/>
      <c r="R7" s="413"/>
      <c r="S7" s="413"/>
      <c r="T7" s="413"/>
      <c r="U7" s="413"/>
      <c r="V7" s="413"/>
      <c r="W7" s="413"/>
      <c r="X7" s="413"/>
      <c r="Y7" s="413"/>
      <c r="Z7" s="413" t="s">
        <v>224</v>
      </c>
      <c r="AA7" s="413"/>
      <c r="AB7" s="413"/>
      <c r="AC7" s="413"/>
      <c r="AD7" s="413"/>
      <c r="AE7" s="413"/>
      <c r="AF7" s="413"/>
      <c r="AG7" s="413"/>
      <c r="AH7" s="413"/>
      <c r="AI7" s="413"/>
      <c r="AJ7" s="413"/>
      <c r="AK7" s="413"/>
      <c r="AL7" s="459" t="s">
        <v>225</v>
      </c>
      <c r="AM7" s="459"/>
      <c r="AN7" s="459"/>
      <c r="AO7" s="459"/>
      <c r="AP7" s="459"/>
      <c r="AQ7" s="459"/>
      <c r="AR7" s="459"/>
      <c r="AS7" s="459"/>
      <c r="AT7" s="459"/>
      <c r="AU7" s="459"/>
      <c r="AV7" s="459"/>
      <c r="AW7" s="459"/>
      <c r="AX7" s="413"/>
      <c r="AY7" s="413"/>
      <c r="AZ7" s="413"/>
      <c r="BA7" s="413"/>
      <c r="BB7" s="413"/>
      <c r="BC7" s="413"/>
      <c r="BD7" s="413"/>
      <c r="BE7" s="413"/>
      <c r="BF7" s="413"/>
      <c r="BG7" s="413"/>
      <c r="BH7" s="413"/>
      <c r="BI7" s="414"/>
      <c r="BJ7" s="157"/>
    </row>
    <row r="8" spans="3:25" ht="12.75" customHeight="1">
      <c r="C8" s="33"/>
      <c r="D8" s="33"/>
      <c r="E8" s="33"/>
      <c r="F8" s="33"/>
      <c r="G8" s="33"/>
      <c r="H8" s="33"/>
      <c r="I8" s="33"/>
      <c r="J8" s="33"/>
      <c r="K8" s="33"/>
      <c r="L8" s="33"/>
      <c r="M8" s="33"/>
      <c r="N8" s="204"/>
      <c r="O8" s="33"/>
      <c r="P8" s="33"/>
      <c r="Q8" s="33"/>
      <c r="R8" s="33"/>
      <c r="S8" s="33"/>
      <c r="T8" s="33"/>
      <c r="U8" s="33"/>
      <c r="V8" s="33"/>
      <c r="W8" s="33"/>
      <c r="X8" s="33"/>
      <c r="Y8" s="33"/>
    </row>
    <row r="9" spans="4:62" ht="12.75" customHeight="1">
      <c r="D9" s="321" t="s">
        <v>571</v>
      </c>
      <c r="E9" s="321"/>
      <c r="F9" s="321"/>
      <c r="G9" s="407">
        <v>17</v>
      </c>
      <c r="H9" s="407"/>
      <c r="I9" s="407"/>
      <c r="J9" s="407" t="s">
        <v>228</v>
      </c>
      <c r="K9" s="407"/>
      <c r="L9" s="407"/>
      <c r="N9" s="452">
        <f>SUM(Z9:AW9)</f>
        <v>695778</v>
      </c>
      <c r="O9" s="453"/>
      <c r="P9" s="453"/>
      <c r="Q9" s="453"/>
      <c r="R9" s="453"/>
      <c r="S9" s="453"/>
      <c r="T9" s="453"/>
      <c r="U9" s="453"/>
      <c r="V9" s="453"/>
      <c r="W9" s="453"/>
      <c r="X9" s="453"/>
      <c r="Y9" s="453"/>
      <c r="Z9" s="454">
        <v>343239</v>
      </c>
      <c r="AA9" s="454"/>
      <c r="AB9" s="454"/>
      <c r="AC9" s="454"/>
      <c r="AD9" s="454"/>
      <c r="AE9" s="454"/>
      <c r="AF9" s="454"/>
      <c r="AG9" s="454"/>
      <c r="AH9" s="454"/>
      <c r="AI9" s="454"/>
      <c r="AJ9" s="454"/>
      <c r="AK9" s="454"/>
      <c r="AL9" s="454">
        <v>352539</v>
      </c>
      <c r="AM9" s="454"/>
      <c r="AN9" s="454"/>
      <c r="AO9" s="454"/>
      <c r="AP9" s="454"/>
      <c r="AQ9" s="454"/>
      <c r="AR9" s="454"/>
      <c r="AS9" s="454"/>
      <c r="AT9" s="454"/>
      <c r="AU9" s="454"/>
      <c r="AV9" s="454"/>
      <c r="AW9" s="454"/>
      <c r="AX9" s="478">
        <v>14447.2</v>
      </c>
      <c r="AY9" s="478"/>
      <c r="AZ9" s="478"/>
      <c r="BA9" s="478"/>
      <c r="BB9" s="478"/>
      <c r="BC9" s="478"/>
      <c r="BD9" s="478"/>
      <c r="BE9" s="478"/>
      <c r="BF9" s="478"/>
      <c r="BG9" s="478"/>
      <c r="BH9" s="478"/>
      <c r="BI9" s="478"/>
      <c r="BJ9" s="161"/>
    </row>
    <row r="10" spans="7:62" ht="12.75" customHeight="1">
      <c r="G10" s="407">
        <v>22</v>
      </c>
      <c r="H10" s="407"/>
      <c r="I10" s="407"/>
      <c r="N10" s="452">
        <f>SUM(Z10:AW10)</f>
        <v>707397</v>
      </c>
      <c r="O10" s="453"/>
      <c r="P10" s="453"/>
      <c r="Q10" s="453"/>
      <c r="R10" s="453"/>
      <c r="S10" s="453"/>
      <c r="T10" s="453"/>
      <c r="U10" s="453"/>
      <c r="V10" s="453"/>
      <c r="W10" s="453"/>
      <c r="X10" s="453"/>
      <c r="Y10" s="453"/>
      <c r="Z10" s="454">
        <v>346812</v>
      </c>
      <c r="AA10" s="454"/>
      <c r="AB10" s="454"/>
      <c r="AC10" s="454"/>
      <c r="AD10" s="454"/>
      <c r="AE10" s="454"/>
      <c r="AF10" s="454"/>
      <c r="AG10" s="454"/>
      <c r="AH10" s="454"/>
      <c r="AI10" s="454"/>
      <c r="AJ10" s="454"/>
      <c r="AK10" s="454"/>
      <c r="AL10" s="454">
        <v>360585</v>
      </c>
      <c r="AM10" s="454"/>
      <c r="AN10" s="454"/>
      <c r="AO10" s="454"/>
      <c r="AP10" s="454"/>
      <c r="AQ10" s="454"/>
      <c r="AR10" s="454"/>
      <c r="AS10" s="454"/>
      <c r="AT10" s="454"/>
      <c r="AU10" s="454"/>
      <c r="AV10" s="454"/>
      <c r="AW10" s="454"/>
      <c r="AX10" s="478">
        <v>14688.5</v>
      </c>
      <c r="AY10" s="478"/>
      <c r="AZ10" s="478"/>
      <c r="BA10" s="478"/>
      <c r="BB10" s="478"/>
      <c r="BC10" s="478"/>
      <c r="BD10" s="478"/>
      <c r="BE10" s="478"/>
      <c r="BF10" s="478"/>
      <c r="BG10" s="478"/>
      <c r="BH10" s="478"/>
      <c r="BI10" s="478"/>
      <c r="BJ10" s="161"/>
    </row>
    <row r="11" spans="7:62" ht="12.75" customHeight="1">
      <c r="G11" s="407">
        <v>27</v>
      </c>
      <c r="H11" s="407"/>
      <c r="I11" s="407"/>
      <c r="N11" s="452">
        <f>SUM(Z11:AW11)</f>
        <v>721366</v>
      </c>
      <c r="O11" s="453"/>
      <c r="P11" s="453"/>
      <c r="Q11" s="453"/>
      <c r="R11" s="453"/>
      <c r="S11" s="453"/>
      <c r="T11" s="453"/>
      <c r="U11" s="453"/>
      <c r="V11" s="453"/>
      <c r="W11" s="453"/>
      <c r="X11" s="453"/>
      <c r="Y11" s="453"/>
      <c r="Z11" s="454">
        <v>351544</v>
      </c>
      <c r="AA11" s="454"/>
      <c r="AB11" s="454"/>
      <c r="AC11" s="454"/>
      <c r="AD11" s="454"/>
      <c r="AE11" s="454"/>
      <c r="AF11" s="454"/>
      <c r="AG11" s="454"/>
      <c r="AH11" s="454"/>
      <c r="AI11" s="454"/>
      <c r="AJ11" s="454"/>
      <c r="AK11" s="454"/>
      <c r="AL11" s="454">
        <v>369822</v>
      </c>
      <c r="AM11" s="454"/>
      <c r="AN11" s="454"/>
      <c r="AO11" s="454"/>
      <c r="AP11" s="454"/>
      <c r="AQ11" s="454"/>
      <c r="AR11" s="454"/>
      <c r="AS11" s="454"/>
      <c r="AT11" s="454"/>
      <c r="AU11" s="454"/>
      <c r="AV11" s="454"/>
      <c r="AW11" s="454"/>
      <c r="AX11" s="478">
        <v>14978.5</v>
      </c>
      <c r="AY11" s="478"/>
      <c r="AZ11" s="478"/>
      <c r="BA11" s="478"/>
      <c r="BB11" s="478"/>
      <c r="BC11" s="478"/>
      <c r="BD11" s="478"/>
      <c r="BE11" s="478"/>
      <c r="BF11" s="478"/>
      <c r="BG11" s="478"/>
      <c r="BH11" s="478"/>
      <c r="BI11" s="478"/>
      <c r="BJ11" s="161"/>
    </row>
    <row r="12" spans="3:62" ht="12.75" customHeight="1">
      <c r="C12" s="33"/>
      <c r="D12" s="33"/>
      <c r="E12" s="33"/>
      <c r="F12" s="33"/>
      <c r="G12" s="322">
        <v>32</v>
      </c>
      <c r="H12" s="322"/>
      <c r="I12" s="322"/>
      <c r="J12" s="33"/>
      <c r="K12" s="33"/>
      <c r="L12" s="33"/>
      <c r="M12" s="33"/>
      <c r="N12" s="452">
        <f>SUM(Z12:AW12)</f>
        <v>723911</v>
      </c>
      <c r="O12" s="453"/>
      <c r="P12" s="453"/>
      <c r="Q12" s="453"/>
      <c r="R12" s="453"/>
      <c r="S12" s="453"/>
      <c r="T12" s="453"/>
      <c r="U12" s="453"/>
      <c r="V12" s="453"/>
      <c r="W12" s="453"/>
      <c r="X12" s="453"/>
      <c r="Y12" s="453"/>
      <c r="Z12" s="454">
        <v>350912</v>
      </c>
      <c r="AA12" s="454"/>
      <c r="AB12" s="454"/>
      <c r="AC12" s="454"/>
      <c r="AD12" s="454"/>
      <c r="AE12" s="454"/>
      <c r="AF12" s="454"/>
      <c r="AG12" s="454"/>
      <c r="AH12" s="454"/>
      <c r="AI12" s="454"/>
      <c r="AJ12" s="454"/>
      <c r="AK12" s="454"/>
      <c r="AL12" s="454">
        <v>372999</v>
      </c>
      <c r="AM12" s="454"/>
      <c r="AN12" s="454"/>
      <c r="AO12" s="454"/>
      <c r="AP12" s="454"/>
      <c r="AQ12" s="454"/>
      <c r="AR12" s="454"/>
      <c r="AS12" s="454"/>
      <c r="AT12" s="454"/>
      <c r="AU12" s="454"/>
      <c r="AV12" s="454"/>
      <c r="AW12" s="454"/>
      <c r="AX12" s="478">
        <v>15031.4</v>
      </c>
      <c r="AY12" s="478"/>
      <c r="AZ12" s="478"/>
      <c r="BA12" s="478"/>
      <c r="BB12" s="478"/>
      <c r="BC12" s="478"/>
      <c r="BD12" s="478"/>
      <c r="BE12" s="478"/>
      <c r="BF12" s="478"/>
      <c r="BG12" s="478"/>
      <c r="BH12" s="478"/>
      <c r="BI12" s="478"/>
      <c r="BJ12" s="161"/>
    </row>
    <row r="13" spans="3:62" ht="12.75" customHeight="1">
      <c r="C13" s="36"/>
      <c r="D13" s="36"/>
      <c r="E13" s="36"/>
      <c r="F13" s="36"/>
      <c r="G13" s="36"/>
      <c r="H13" s="36"/>
      <c r="I13" s="36"/>
      <c r="J13" s="36"/>
      <c r="K13" s="36"/>
      <c r="L13" s="36"/>
      <c r="M13" s="36"/>
      <c r="N13" s="181"/>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3"/>
    </row>
    <row r="14" spans="4:7" ht="10.5" customHeight="1">
      <c r="D14" s="406" t="s">
        <v>362</v>
      </c>
      <c r="E14" s="406"/>
      <c r="F14" s="29" t="s">
        <v>363</v>
      </c>
      <c r="G14" s="38" t="s">
        <v>364</v>
      </c>
    </row>
    <row r="15" spans="3:7" ht="10.5" customHeight="1">
      <c r="C15" s="359" t="s">
        <v>234</v>
      </c>
      <c r="D15" s="359"/>
      <c r="E15" s="359"/>
      <c r="F15" s="29" t="s">
        <v>187</v>
      </c>
      <c r="G15" s="40" t="s">
        <v>622</v>
      </c>
    </row>
    <row r="16" ht="10.5" customHeight="1"/>
    <row r="17" spans="3:62" ht="12.75" customHeight="1">
      <c r="C17" s="407" t="s">
        <v>556</v>
      </c>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29"/>
    </row>
    <row r="18" spans="3:56" ht="12.75" customHeight="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57"/>
      <c r="AD18" s="57"/>
      <c r="AE18" s="57"/>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3:62" ht="16.5" customHeight="1">
      <c r="C19" s="426" t="s">
        <v>232</v>
      </c>
      <c r="D19" s="426"/>
      <c r="E19" s="426"/>
      <c r="F19" s="426"/>
      <c r="G19" s="426"/>
      <c r="H19" s="426"/>
      <c r="I19" s="426"/>
      <c r="J19" s="426"/>
      <c r="K19" s="410"/>
      <c r="L19" s="411" t="s">
        <v>365</v>
      </c>
      <c r="M19" s="426"/>
      <c r="N19" s="426"/>
      <c r="O19" s="426"/>
      <c r="P19" s="426"/>
      <c r="Q19" s="426"/>
      <c r="R19" s="426"/>
      <c r="S19" s="410"/>
      <c r="T19" s="383" t="s">
        <v>477</v>
      </c>
      <c r="U19" s="383"/>
      <c r="V19" s="383"/>
      <c r="W19" s="383"/>
      <c r="X19" s="383"/>
      <c r="Y19" s="383"/>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73" t="s">
        <v>441</v>
      </c>
      <c r="BE19" s="473"/>
      <c r="BF19" s="473"/>
      <c r="BG19" s="473"/>
      <c r="BH19" s="473"/>
      <c r="BI19" s="474"/>
      <c r="BJ19" s="100"/>
    </row>
    <row r="20" spans="3:62" ht="16.5" customHeight="1">
      <c r="C20" s="427"/>
      <c r="D20" s="427"/>
      <c r="E20" s="427"/>
      <c r="F20" s="427"/>
      <c r="G20" s="427"/>
      <c r="H20" s="427"/>
      <c r="I20" s="427"/>
      <c r="J20" s="427"/>
      <c r="K20" s="412"/>
      <c r="L20" s="414"/>
      <c r="M20" s="427"/>
      <c r="N20" s="427"/>
      <c r="O20" s="427"/>
      <c r="P20" s="427"/>
      <c r="Q20" s="427"/>
      <c r="R20" s="427"/>
      <c r="S20" s="412"/>
      <c r="T20" s="401" t="s">
        <v>483</v>
      </c>
      <c r="U20" s="402"/>
      <c r="V20" s="402"/>
      <c r="W20" s="402"/>
      <c r="X20" s="402"/>
      <c r="Y20" s="403"/>
      <c r="Z20" s="479" t="s">
        <v>478</v>
      </c>
      <c r="AA20" s="479"/>
      <c r="AB20" s="479"/>
      <c r="AC20" s="479"/>
      <c r="AD20" s="479"/>
      <c r="AE20" s="479"/>
      <c r="AF20" s="413"/>
      <c r="AG20" s="413"/>
      <c r="AH20" s="413"/>
      <c r="AI20" s="413"/>
      <c r="AJ20" s="413"/>
      <c r="AK20" s="413"/>
      <c r="AL20" s="413"/>
      <c r="AM20" s="413"/>
      <c r="AN20" s="413"/>
      <c r="AO20" s="413"/>
      <c r="AP20" s="413"/>
      <c r="AQ20" s="413"/>
      <c r="AR20" s="468" t="s">
        <v>656</v>
      </c>
      <c r="AS20" s="469"/>
      <c r="AT20" s="469"/>
      <c r="AU20" s="469"/>
      <c r="AV20" s="469"/>
      <c r="AW20" s="470"/>
      <c r="AX20" s="468" t="s">
        <v>657</v>
      </c>
      <c r="AY20" s="469"/>
      <c r="AZ20" s="469"/>
      <c r="BA20" s="469"/>
      <c r="BB20" s="469"/>
      <c r="BC20" s="470"/>
      <c r="BD20" s="475"/>
      <c r="BE20" s="475"/>
      <c r="BF20" s="475"/>
      <c r="BG20" s="475"/>
      <c r="BH20" s="475"/>
      <c r="BI20" s="476"/>
      <c r="BJ20" s="100"/>
    </row>
    <row r="21" spans="3:62" ht="16.5" customHeight="1">
      <c r="C21" s="427"/>
      <c r="D21" s="427"/>
      <c r="E21" s="427"/>
      <c r="F21" s="427"/>
      <c r="G21" s="427"/>
      <c r="H21" s="427"/>
      <c r="I21" s="427"/>
      <c r="J21" s="427"/>
      <c r="K21" s="412"/>
      <c r="L21" s="414"/>
      <c r="M21" s="427"/>
      <c r="N21" s="427"/>
      <c r="O21" s="427"/>
      <c r="P21" s="427"/>
      <c r="Q21" s="427"/>
      <c r="R21" s="427"/>
      <c r="S21" s="412"/>
      <c r="T21" s="404"/>
      <c r="U21" s="405"/>
      <c r="V21" s="405"/>
      <c r="W21" s="405"/>
      <c r="X21" s="405"/>
      <c r="Y21" s="386"/>
      <c r="Z21" s="456" t="s">
        <v>483</v>
      </c>
      <c r="AA21" s="457"/>
      <c r="AB21" s="457"/>
      <c r="AC21" s="457"/>
      <c r="AD21" s="457"/>
      <c r="AE21" s="458"/>
      <c r="AF21" s="477" t="s">
        <v>369</v>
      </c>
      <c r="AG21" s="477"/>
      <c r="AH21" s="477"/>
      <c r="AI21" s="477"/>
      <c r="AJ21" s="477"/>
      <c r="AK21" s="477"/>
      <c r="AL21" s="413" t="s">
        <v>301</v>
      </c>
      <c r="AM21" s="413"/>
      <c r="AN21" s="413"/>
      <c r="AO21" s="413"/>
      <c r="AP21" s="413"/>
      <c r="AQ21" s="413"/>
      <c r="AR21" s="435"/>
      <c r="AS21" s="471"/>
      <c r="AT21" s="471"/>
      <c r="AU21" s="471"/>
      <c r="AV21" s="471"/>
      <c r="AW21" s="472"/>
      <c r="AX21" s="435"/>
      <c r="AY21" s="471"/>
      <c r="AZ21" s="471"/>
      <c r="BA21" s="471"/>
      <c r="BB21" s="471"/>
      <c r="BC21" s="472"/>
      <c r="BD21" s="475"/>
      <c r="BE21" s="475"/>
      <c r="BF21" s="475"/>
      <c r="BG21" s="475"/>
      <c r="BH21" s="475"/>
      <c r="BI21" s="476"/>
      <c r="BJ21" s="100"/>
    </row>
    <row r="22" spans="3:19" ht="12.75" customHeight="1">
      <c r="C22" s="33"/>
      <c r="D22" s="33"/>
      <c r="E22" s="33"/>
      <c r="F22" s="33"/>
      <c r="G22" s="33"/>
      <c r="H22" s="33"/>
      <c r="I22" s="33"/>
      <c r="J22" s="33"/>
      <c r="K22" s="194"/>
      <c r="L22" s="204"/>
      <c r="M22" s="33"/>
      <c r="N22" s="33"/>
      <c r="O22" s="33"/>
      <c r="P22" s="33"/>
      <c r="Q22" s="33"/>
      <c r="R22" s="33"/>
      <c r="S22" s="33"/>
    </row>
    <row r="23" spans="3:62" ht="12.75" customHeight="1">
      <c r="C23" s="33"/>
      <c r="D23" s="400" t="s">
        <v>571</v>
      </c>
      <c r="E23" s="400"/>
      <c r="F23" s="400"/>
      <c r="G23" s="322">
        <v>12</v>
      </c>
      <c r="H23" s="322"/>
      <c r="I23" s="322" t="s">
        <v>228</v>
      </c>
      <c r="J23" s="322"/>
      <c r="K23" s="194"/>
      <c r="L23" s="452">
        <v>287001</v>
      </c>
      <c r="M23" s="453"/>
      <c r="N23" s="453"/>
      <c r="O23" s="453"/>
      <c r="P23" s="453"/>
      <c r="Q23" s="453"/>
      <c r="R23" s="453"/>
      <c r="S23" s="453"/>
      <c r="T23" s="454">
        <v>286879</v>
      </c>
      <c r="U23" s="454"/>
      <c r="V23" s="454"/>
      <c r="W23" s="454"/>
      <c r="X23" s="454"/>
      <c r="Y23" s="454"/>
      <c r="Z23" s="454">
        <v>180088</v>
      </c>
      <c r="AA23" s="454"/>
      <c r="AB23" s="454"/>
      <c r="AC23" s="454"/>
      <c r="AD23" s="454"/>
      <c r="AE23" s="454"/>
      <c r="AF23" s="454">
        <v>163126</v>
      </c>
      <c r="AG23" s="454"/>
      <c r="AH23" s="454"/>
      <c r="AI23" s="454"/>
      <c r="AJ23" s="454"/>
      <c r="AK23" s="454"/>
      <c r="AL23" s="454">
        <v>16962</v>
      </c>
      <c r="AM23" s="454"/>
      <c r="AN23" s="454"/>
      <c r="AO23" s="454"/>
      <c r="AP23" s="454"/>
      <c r="AQ23" s="454"/>
      <c r="AR23" s="454">
        <v>1473</v>
      </c>
      <c r="AS23" s="454"/>
      <c r="AT23" s="454"/>
      <c r="AU23" s="454"/>
      <c r="AV23" s="454"/>
      <c r="AW23" s="454"/>
      <c r="AX23" s="454">
        <v>105318</v>
      </c>
      <c r="AY23" s="454"/>
      <c r="AZ23" s="454"/>
      <c r="BA23" s="454"/>
      <c r="BB23" s="454"/>
      <c r="BC23" s="454"/>
      <c r="BD23" s="454">
        <v>153</v>
      </c>
      <c r="BE23" s="454"/>
      <c r="BF23" s="454"/>
      <c r="BG23" s="454"/>
      <c r="BH23" s="454"/>
      <c r="BI23" s="454"/>
      <c r="BJ23" s="52"/>
    </row>
    <row r="24" spans="3:62" ht="12.75" customHeight="1">
      <c r="C24" s="33"/>
      <c r="D24" s="33"/>
      <c r="E24" s="33"/>
      <c r="F24" s="33"/>
      <c r="G24" s="322">
        <v>17</v>
      </c>
      <c r="H24" s="322"/>
      <c r="I24" s="33"/>
      <c r="J24" s="33"/>
      <c r="K24" s="194"/>
      <c r="L24" s="452">
        <v>300275</v>
      </c>
      <c r="M24" s="453"/>
      <c r="N24" s="453"/>
      <c r="O24" s="453"/>
      <c r="P24" s="453"/>
      <c r="Q24" s="453"/>
      <c r="R24" s="453"/>
      <c r="S24" s="453"/>
      <c r="T24" s="454">
        <v>300153</v>
      </c>
      <c r="U24" s="454"/>
      <c r="V24" s="454"/>
      <c r="W24" s="454"/>
      <c r="X24" s="454"/>
      <c r="Y24" s="454"/>
      <c r="Z24" s="454">
        <v>188225</v>
      </c>
      <c r="AA24" s="454"/>
      <c r="AB24" s="454"/>
      <c r="AC24" s="454"/>
      <c r="AD24" s="454"/>
      <c r="AE24" s="454"/>
      <c r="AF24" s="454">
        <v>172459</v>
      </c>
      <c r="AG24" s="454"/>
      <c r="AH24" s="454"/>
      <c r="AI24" s="454"/>
      <c r="AJ24" s="454"/>
      <c r="AK24" s="454"/>
      <c r="AL24" s="454">
        <v>15766</v>
      </c>
      <c r="AM24" s="454"/>
      <c r="AN24" s="454"/>
      <c r="AO24" s="454"/>
      <c r="AP24" s="454"/>
      <c r="AQ24" s="454"/>
      <c r="AR24" s="454">
        <v>1497</v>
      </c>
      <c r="AS24" s="454"/>
      <c r="AT24" s="454"/>
      <c r="AU24" s="454"/>
      <c r="AV24" s="454"/>
      <c r="AW24" s="454"/>
      <c r="AX24" s="454">
        <v>110431</v>
      </c>
      <c r="AY24" s="454"/>
      <c r="AZ24" s="454"/>
      <c r="BA24" s="454"/>
      <c r="BB24" s="454"/>
      <c r="BC24" s="454"/>
      <c r="BD24" s="454">
        <v>153</v>
      </c>
      <c r="BE24" s="454"/>
      <c r="BF24" s="454"/>
      <c r="BG24" s="454"/>
      <c r="BH24" s="454"/>
      <c r="BI24" s="454"/>
      <c r="BJ24" s="52"/>
    </row>
    <row r="25" spans="3:62" ht="12.75" customHeight="1">
      <c r="C25" s="33"/>
      <c r="D25" s="33"/>
      <c r="E25" s="33"/>
      <c r="F25" s="33"/>
      <c r="G25" s="322">
        <v>22</v>
      </c>
      <c r="H25" s="322"/>
      <c r="I25" s="33"/>
      <c r="J25" s="33"/>
      <c r="K25" s="194"/>
      <c r="L25" s="452">
        <v>316663</v>
      </c>
      <c r="M25" s="453"/>
      <c r="N25" s="453"/>
      <c r="O25" s="453"/>
      <c r="P25" s="453"/>
      <c r="Q25" s="453"/>
      <c r="R25" s="453"/>
      <c r="S25" s="453"/>
      <c r="T25" s="454">
        <v>316541</v>
      </c>
      <c r="U25" s="454"/>
      <c r="V25" s="454"/>
      <c r="W25" s="454"/>
      <c r="X25" s="454"/>
      <c r="Y25" s="454"/>
      <c r="Z25" s="454">
        <v>196893</v>
      </c>
      <c r="AA25" s="454"/>
      <c r="AB25" s="454"/>
      <c r="AC25" s="454"/>
      <c r="AD25" s="454"/>
      <c r="AE25" s="454"/>
      <c r="AF25" s="454">
        <v>181581</v>
      </c>
      <c r="AG25" s="454"/>
      <c r="AH25" s="454"/>
      <c r="AI25" s="454"/>
      <c r="AJ25" s="454"/>
      <c r="AK25" s="454"/>
      <c r="AL25" s="454">
        <v>15312</v>
      </c>
      <c r="AM25" s="454"/>
      <c r="AN25" s="454"/>
      <c r="AO25" s="454"/>
      <c r="AP25" s="454"/>
      <c r="AQ25" s="454"/>
      <c r="AR25" s="454">
        <v>1560</v>
      </c>
      <c r="AS25" s="454"/>
      <c r="AT25" s="454"/>
      <c r="AU25" s="454"/>
      <c r="AV25" s="454"/>
      <c r="AW25" s="454"/>
      <c r="AX25" s="454">
        <v>118088</v>
      </c>
      <c r="AY25" s="454"/>
      <c r="AZ25" s="454"/>
      <c r="BA25" s="454"/>
      <c r="BB25" s="454"/>
      <c r="BC25" s="454"/>
      <c r="BD25" s="454">
        <v>153</v>
      </c>
      <c r="BE25" s="454"/>
      <c r="BF25" s="454"/>
      <c r="BG25" s="454"/>
      <c r="BH25" s="454"/>
      <c r="BI25" s="454"/>
      <c r="BJ25" s="52"/>
    </row>
    <row r="26" spans="3:62" ht="12.75" customHeight="1">
      <c r="C26" s="33"/>
      <c r="D26" s="33"/>
      <c r="E26" s="33"/>
      <c r="F26" s="33"/>
      <c r="G26" s="322">
        <v>27</v>
      </c>
      <c r="H26" s="322"/>
      <c r="I26" s="33"/>
      <c r="J26" s="33"/>
      <c r="K26" s="194"/>
      <c r="L26" s="452">
        <v>331860</v>
      </c>
      <c r="M26" s="453"/>
      <c r="N26" s="453"/>
      <c r="O26" s="453"/>
      <c r="P26" s="453"/>
      <c r="Q26" s="453"/>
      <c r="R26" s="453"/>
      <c r="S26" s="453"/>
      <c r="T26" s="454">
        <v>331738</v>
      </c>
      <c r="U26" s="454"/>
      <c r="V26" s="454"/>
      <c r="W26" s="454"/>
      <c r="X26" s="454"/>
      <c r="Y26" s="454"/>
      <c r="Z26" s="454">
        <v>203764</v>
      </c>
      <c r="AA26" s="454"/>
      <c r="AB26" s="454"/>
      <c r="AC26" s="454"/>
      <c r="AD26" s="454"/>
      <c r="AE26" s="454"/>
      <c r="AF26" s="454">
        <v>188697</v>
      </c>
      <c r="AG26" s="454"/>
      <c r="AH26" s="454"/>
      <c r="AI26" s="454"/>
      <c r="AJ26" s="454"/>
      <c r="AK26" s="454"/>
      <c r="AL26" s="454">
        <v>15067</v>
      </c>
      <c r="AM26" s="454"/>
      <c r="AN26" s="454"/>
      <c r="AO26" s="454"/>
      <c r="AP26" s="454"/>
      <c r="AQ26" s="454"/>
      <c r="AR26" s="454">
        <v>1655</v>
      </c>
      <c r="AS26" s="454"/>
      <c r="AT26" s="454"/>
      <c r="AU26" s="454"/>
      <c r="AV26" s="454"/>
      <c r="AW26" s="454"/>
      <c r="AX26" s="454">
        <v>126319</v>
      </c>
      <c r="AY26" s="454"/>
      <c r="AZ26" s="454"/>
      <c r="BA26" s="454"/>
      <c r="BB26" s="454"/>
      <c r="BC26" s="454"/>
      <c r="BD26" s="454">
        <v>153</v>
      </c>
      <c r="BE26" s="454"/>
      <c r="BF26" s="454"/>
      <c r="BG26" s="454"/>
      <c r="BH26" s="454"/>
      <c r="BI26" s="454"/>
      <c r="BJ26" s="52"/>
    </row>
    <row r="27" spans="3:62" ht="12.75" customHeight="1">
      <c r="C27" s="36"/>
      <c r="D27" s="36"/>
      <c r="E27" s="36"/>
      <c r="F27" s="36"/>
      <c r="G27" s="36"/>
      <c r="H27" s="36"/>
      <c r="I27" s="36"/>
      <c r="J27" s="36"/>
      <c r="K27" s="198"/>
      <c r="L27" s="181"/>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3"/>
    </row>
    <row r="28" spans="4:9" ht="10.5" customHeight="1">
      <c r="D28" s="406" t="s">
        <v>362</v>
      </c>
      <c r="E28" s="406"/>
      <c r="F28" s="29" t="s">
        <v>363</v>
      </c>
      <c r="G28" s="510" t="s">
        <v>366</v>
      </c>
      <c r="H28" s="510"/>
      <c r="I28" s="38" t="s">
        <v>367</v>
      </c>
    </row>
    <row r="29" spans="7:9" ht="10.5" customHeight="1">
      <c r="G29" s="314" t="s">
        <v>368</v>
      </c>
      <c r="H29" s="314"/>
      <c r="I29" s="40" t="s">
        <v>658</v>
      </c>
    </row>
    <row r="30" spans="3:7" ht="10.5" customHeight="1">
      <c r="C30" s="359" t="s">
        <v>234</v>
      </c>
      <c r="D30" s="359"/>
      <c r="E30" s="359"/>
      <c r="F30" s="29" t="s">
        <v>440</v>
      </c>
      <c r="G30" s="40" t="s">
        <v>623</v>
      </c>
    </row>
    <row r="31" spans="4:8" ht="10.5" customHeight="1">
      <c r="D31" s="49"/>
      <c r="E31" s="49"/>
      <c r="F31" s="49"/>
      <c r="G31" s="29"/>
      <c r="H31" s="40"/>
    </row>
    <row r="32" spans="3:62" ht="12.75" customHeight="1">
      <c r="C32" s="407" t="s">
        <v>568</v>
      </c>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29"/>
    </row>
    <row r="33" spans="30:61" ht="12.75" customHeight="1">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3:62" ht="16.5" customHeight="1">
      <c r="C34" s="398" t="s">
        <v>232</v>
      </c>
      <c r="D34" s="398"/>
      <c r="E34" s="398"/>
      <c r="F34" s="398"/>
      <c r="G34" s="398"/>
      <c r="H34" s="398"/>
      <c r="I34" s="398"/>
      <c r="J34" s="398"/>
      <c r="K34" s="382"/>
      <c r="L34" s="460" t="s">
        <v>681</v>
      </c>
      <c r="M34" s="461"/>
      <c r="N34" s="461"/>
      <c r="O34" s="461"/>
      <c r="P34" s="461"/>
      <c r="Q34" s="461"/>
      <c r="R34" s="461"/>
      <c r="S34" s="461"/>
      <c r="T34" s="462"/>
      <c r="U34" s="506" t="s">
        <v>682</v>
      </c>
      <c r="V34" s="506"/>
      <c r="W34" s="506"/>
      <c r="X34" s="506"/>
      <c r="Y34" s="506"/>
      <c r="Z34" s="506"/>
      <c r="AA34" s="506"/>
      <c r="AB34" s="506"/>
      <c r="AC34" s="507"/>
      <c r="AD34" s="455" t="s">
        <v>209</v>
      </c>
      <c r="AE34" s="400"/>
      <c r="AF34" s="400"/>
      <c r="AG34" s="400"/>
      <c r="AH34" s="400"/>
      <c r="AI34" s="400"/>
      <c r="AJ34" s="400"/>
      <c r="AK34" s="400"/>
      <c r="AL34" s="400"/>
      <c r="AM34" s="400"/>
      <c r="AN34" s="400"/>
      <c r="AO34" s="400"/>
      <c r="AP34" s="400"/>
      <c r="AQ34" s="400"/>
      <c r="AR34" s="400"/>
      <c r="AS34" s="400"/>
      <c r="AT34" s="397" t="s">
        <v>211</v>
      </c>
      <c r="AU34" s="398"/>
      <c r="AV34" s="398"/>
      <c r="AW34" s="398"/>
      <c r="AX34" s="398"/>
      <c r="AY34" s="398"/>
      <c r="AZ34" s="398"/>
      <c r="BA34" s="398"/>
      <c r="BB34" s="398"/>
      <c r="BC34" s="398"/>
      <c r="BD34" s="398"/>
      <c r="BE34" s="398"/>
      <c r="BF34" s="398"/>
      <c r="BG34" s="398"/>
      <c r="BH34" s="398"/>
      <c r="BI34" s="398"/>
      <c r="BJ34" s="157"/>
    </row>
    <row r="35" spans="3:63" ht="16.5" customHeight="1">
      <c r="C35" s="405"/>
      <c r="D35" s="405"/>
      <c r="E35" s="405"/>
      <c r="F35" s="405"/>
      <c r="G35" s="405"/>
      <c r="H35" s="405"/>
      <c r="I35" s="405"/>
      <c r="J35" s="405"/>
      <c r="K35" s="386"/>
      <c r="L35" s="379"/>
      <c r="M35" s="380"/>
      <c r="N35" s="380"/>
      <c r="O35" s="380"/>
      <c r="P35" s="380"/>
      <c r="Q35" s="380"/>
      <c r="R35" s="380"/>
      <c r="S35" s="380"/>
      <c r="T35" s="463"/>
      <c r="U35" s="508"/>
      <c r="V35" s="508"/>
      <c r="W35" s="508"/>
      <c r="X35" s="508"/>
      <c r="Y35" s="508"/>
      <c r="Z35" s="508"/>
      <c r="AA35" s="508"/>
      <c r="AB35" s="508"/>
      <c r="AC35" s="509"/>
      <c r="AD35" s="456" t="s">
        <v>483</v>
      </c>
      <c r="AE35" s="457"/>
      <c r="AF35" s="457"/>
      <c r="AG35" s="457"/>
      <c r="AH35" s="457"/>
      <c r="AI35" s="458"/>
      <c r="AJ35" s="459" t="s">
        <v>371</v>
      </c>
      <c r="AK35" s="459"/>
      <c r="AL35" s="459"/>
      <c r="AM35" s="459"/>
      <c r="AN35" s="459"/>
      <c r="AO35" s="459" t="s">
        <v>372</v>
      </c>
      <c r="AP35" s="459"/>
      <c r="AQ35" s="459"/>
      <c r="AR35" s="459"/>
      <c r="AS35" s="459"/>
      <c r="AT35" s="456" t="s">
        <v>483</v>
      </c>
      <c r="AU35" s="457"/>
      <c r="AV35" s="457"/>
      <c r="AW35" s="457"/>
      <c r="AX35" s="457"/>
      <c r="AY35" s="458"/>
      <c r="AZ35" s="459" t="s">
        <v>371</v>
      </c>
      <c r="BA35" s="459"/>
      <c r="BB35" s="459"/>
      <c r="BC35" s="459"/>
      <c r="BD35" s="459"/>
      <c r="BE35" s="459" t="s">
        <v>372</v>
      </c>
      <c r="BF35" s="459"/>
      <c r="BG35" s="459"/>
      <c r="BH35" s="459"/>
      <c r="BI35" s="456"/>
      <c r="BJ35" s="32"/>
      <c r="BK35" s="33"/>
    </row>
    <row r="36" spans="3:17" ht="12.75" customHeight="1">
      <c r="C36" s="33"/>
      <c r="D36" s="33"/>
      <c r="E36" s="33"/>
      <c r="F36" s="33"/>
      <c r="G36" s="33"/>
      <c r="H36" s="33"/>
      <c r="I36" s="33"/>
      <c r="J36" s="33"/>
      <c r="K36" s="194"/>
      <c r="L36" s="33"/>
      <c r="M36" s="33"/>
      <c r="N36" s="33"/>
      <c r="O36" s="33"/>
      <c r="P36" s="33"/>
      <c r="Q36" s="33"/>
    </row>
    <row r="37" spans="3:62" ht="12.75" customHeight="1">
      <c r="C37" s="33"/>
      <c r="D37" s="400" t="s">
        <v>571</v>
      </c>
      <c r="E37" s="400"/>
      <c r="F37" s="400"/>
      <c r="G37" s="322">
        <v>17</v>
      </c>
      <c r="H37" s="322"/>
      <c r="I37" s="322" t="s">
        <v>228</v>
      </c>
      <c r="J37" s="322"/>
      <c r="K37" s="194"/>
      <c r="L37" s="512">
        <v>521583</v>
      </c>
      <c r="M37" s="513"/>
      <c r="N37" s="513"/>
      <c r="O37" s="513"/>
      <c r="P37" s="513"/>
      <c r="Q37" s="513"/>
      <c r="R37" s="513"/>
      <c r="S37" s="513"/>
      <c r="T37" s="513"/>
      <c r="U37" s="514">
        <v>76.11</v>
      </c>
      <c r="V37" s="514"/>
      <c r="W37" s="514"/>
      <c r="X37" s="514"/>
      <c r="Y37" s="514"/>
      <c r="Z37" s="514"/>
      <c r="AA37" s="514"/>
      <c r="AB37" s="514"/>
      <c r="AC37" s="514"/>
      <c r="AD37" s="466">
        <f>SUM(AJ37:AS37)</f>
        <v>81790</v>
      </c>
      <c r="AE37" s="466"/>
      <c r="AF37" s="466"/>
      <c r="AG37" s="466"/>
      <c r="AH37" s="466"/>
      <c r="AI37" s="466"/>
      <c r="AJ37" s="467">
        <v>69892</v>
      </c>
      <c r="AK37" s="467"/>
      <c r="AL37" s="467"/>
      <c r="AM37" s="467"/>
      <c r="AN37" s="467"/>
      <c r="AO37" s="467">
        <v>11898</v>
      </c>
      <c r="AP37" s="467"/>
      <c r="AQ37" s="467"/>
      <c r="AR37" s="467"/>
      <c r="AS37" s="467"/>
      <c r="AT37" s="466">
        <f>SUM(AZ37:BI37)</f>
        <v>246953</v>
      </c>
      <c r="AU37" s="466"/>
      <c r="AV37" s="466"/>
      <c r="AW37" s="466"/>
      <c r="AX37" s="466"/>
      <c r="AY37" s="466"/>
      <c r="AZ37" s="467">
        <v>211712</v>
      </c>
      <c r="BA37" s="467"/>
      <c r="BB37" s="467"/>
      <c r="BC37" s="467"/>
      <c r="BD37" s="467"/>
      <c r="BE37" s="467">
        <v>35241</v>
      </c>
      <c r="BF37" s="467"/>
      <c r="BG37" s="467"/>
      <c r="BH37" s="467"/>
      <c r="BI37" s="467"/>
      <c r="BJ37" s="50"/>
    </row>
    <row r="38" spans="3:62" ht="12.75" customHeight="1">
      <c r="C38" s="33"/>
      <c r="D38" s="33"/>
      <c r="E38" s="33"/>
      <c r="F38" s="33"/>
      <c r="G38" s="322">
        <v>22</v>
      </c>
      <c r="H38" s="322"/>
      <c r="I38" s="33"/>
      <c r="J38" s="33"/>
      <c r="K38" s="194"/>
      <c r="L38" s="512">
        <v>526806</v>
      </c>
      <c r="M38" s="513"/>
      <c r="N38" s="513"/>
      <c r="O38" s="513"/>
      <c r="P38" s="513"/>
      <c r="Q38" s="513"/>
      <c r="R38" s="513"/>
      <c r="S38" s="513"/>
      <c r="T38" s="513"/>
      <c r="U38" s="514">
        <v>75.07</v>
      </c>
      <c r="V38" s="514"/>
      <c r="W38" s="514"/>
      <c r="X38" s="514"/>
      <c r="Y38" s="514"/>
      <c r="Z38" s="514"/>
      <c r="AA38" s="514"/>
      <c r="AB38" s="514"/>
      <c r="AC38" s="514"/>
      <c r="AD38" s="466">
        <f>SUM(AJ38:AS38)</f>
        <v>81148</v>
      </c>
      <c r="AE38" s="466"/>
      <c r="AF38" s="466"/>
      <c r="AG38" s="466"/>
      <c r="AH38" s="466"/>
      <c r="AI38" s="466"/>
      <c r="AJ38" s="467">
        <v>69453</v>
      </c>
      <c r="AK38" s="467"/>
      <c r="AL38" s="467"/>
      <c r="AM38" s="467"/>
      <c r="AN38" s="467"/>
      <c r="AO38" s="467">
        <v>11695</v>
      </c>
      <c r="AP38" s="467"/>
      <c r="AQ38" s="467"/>
      <c r="AR38" s="467"/>
      <c r="AS38" s="467"/>
      <c r="AT38" s="466">
        <f>SUM(AZ38:BI38)</f>
        <v>256110</v>
      </c>
      <c r="AU38" s="466"/>
      <c r="AV38" s="466"/>
      <c r="AW38" s="466"/>
      <c r="AX38" s="466"/>
      <c r="AY38" s="466"/>
      <c r="AZ38" s="467">
        <v>219562</v>
      </c>
      <c r="BA38" s="467"/>
      <c r="BB38" s="467"/>
      <c r="BC38" s="467"/>
      <c r="BD38" s="467"/>
      <c r="BE38" s="467">
        <v>36548</v>
      </c>
      <c r="BF38" s="467"/>
      <c r="BG38" s="467"/>
      <c r="BH38" s="467"/>
      <c r="BI38" s="467"/>
      <c r="BJ38" s="50"/>
    </row>
    <row r="39" spans="3:62" ht="12.75" customHeight="1">
      <c r="C39" s="33"/>
      <c r="D39" s="33"/>
      <c r="E39" s="33"/>
      <c r="F39" s="33"/>
      <c r="G39" s="322">
        <v>27</v>
      </c>
      <c r="H39" s="322"/>
      <c r="I39" s="33"/>
      <c r="J39" s="33"/>
      <c r="K39" s="194"/>
      <c r="L39" s="512">
        <v>528871</v>
      </c>
      <c r="M39" s="513"/>
      <c r="N39" s="513"/>
      <c r="O39" s="513"/>
      <c r="P39" s="513"/>
      <c r="Q39" s="513"/>
      <c r="R39" s="513"/>
      <c r="S39" s="513"/>
      <c r="T39" s="513"/>
      <c r="U39" s="514">
        <v>74.36</v>
      </c>
      <c r="V39" s="514"/>
      <c r="W39" s="514"/>
      <c r="X39" s="514"/>
      <c r="Y39" s="514"/>
      <c r="Z39" s="514"/>
      <c r="AA39" s="514"/>
      <c r="AB39" s="514"/>
      <c r="AC39" s="514"/>
      <c r="AD39" s="465" t="s">
        <v>684</v>
      </c>
      <c r="AE39" s="465"/>
      <c r="AF39" s="465"/>
      <c r="AG39" s="465"/>
      <c r="AH39" s="465"/>
      <c r="AI39" s="465"/>
      <c r="AJ39" s="464" t="s">
        <v>684</v>
      </c>
      <c r="AK39" s="464"/>
      <c r="AL39" s="464"/>
      <c r="AM39" s="464"/>
      <c r="AN39" s="464"/>
      <c r="AO39" s="464" t="s">
        <v>684</v>
      </c>
      <c r="AP39" s="464"/>
      <c r="AQ39" s="464"/>
      <c r="AR39" s="464"/>
      <c r="AS39" s="464"/>
      <c r="AT39" s="465" t="s">
        <v>684</v>
      </c>
      <c r="AU39" s="465"/>
      <c r="AV39" s="465"/>
      <c r="AW39" s="465"/>
      <c r="AX39" s="465"/>
      <c r="AY39" s="465"/>
      <c r="AZ39" s="464" t="s">
        <v>684</v>
      </c>
      <c r="BA39" s="464"/>
      <c r="BB39" s="464"/>
      <c r="BC39" s="464"/>
      <c r="BD39" s="464"/>
      <c r="BE39" s="464" t="s">
        <v>684</v>
      </c>
      <c r="BF39" s="464"/>
      <c r="BG39" s="464"/>
      <c r="BH39" s="464"/>
      <c r="BI39" s="464"/>
      <c r="BJ39" s="50"/>
    </row>
    <row r="40" spans="3:62" ht="12.75" customHeight="1">
      <c r="C40" s="33"/>
      <c r="D40" s="33"/>
      <c r="E40" s="33"/>
      <c r="F40" s="33"/>
      <c r="G40" s="322">
        <v>32</v>
      </c>
      <c r="H40" s="322"/>
      <c r="I40" s="33"/>
      <c r="J40" s="33"/>
      <c r="K40" s="194"/>
      <c r="L40" s="512">
        <v>528881</v>
      </c>
      <c r="M40" s="513"/>
      <c r="N40" s="513"/>
      <c r="O40" s="513"/>
      <c r="P40" s="513"/>
      <c r="Q40" s="513"/>
      <c r="R40" s="513"/>
      <c r="S40" s="513"/>
      <c r="T40" s="513"/>
      <c r="U40" s="514">
        <v>73.35</v>
      </c>
      <c r="V40" s="514"/>
      <c r="W40" s="514"/>
      <c r="X40" s="514"/>
      <c r="Y40" s="514"/>
      <c r="Z40" s="514"/>
      <c r="AA40" s="514"/>
      <c r="AB40" s="514"/>
      <c r="AC40" s="514"/>
      <c r="AD40" s="465" t="s">
        <v>684</v>
      </c>
      <c r="AE40" s="465"/>
      <c r="AF40" s="465"/>
      <c r="AG40" s="465"/>
      <c r="AH40" s="465"/>
      <c r="AI40" s="465"/>
      <c r="AJ40" s="464" t="s">
        <v>684</v>
      </c>
      <c r="AK40" s="464"/>
      <c r="AL40" s="464"/>
      <c r="AM40" s="464"/>
      <c r="AN40" s="464"/>
      <c r="AO40" s="464" t="s">
        <v>684</v>
      </c>
      <c r="AP40" s="464"/>
      <c r="AQ40" s="464"/>
      <c r="AR40" s="464"/>
      <c r="AS40" s="464"/>
      <c r="AT40" s="465" t="s">
        <v>684</v>
      </c>
      <c r="AU40" s="465"/>
      <c r="AV40" s="465"/>
      <c r="AW40" s="465"/>
      <c r="AX40" s="465"/>
      <c r="AY40" s="465"/>
      <c r="AZ40" s="464" t="s">
        <v>684</v>
      </c>
      <c r="BA40" s="464"/>
      <c r="BB40" s="464"/>
      <c r="BC40" s="464"/>
      <c r="BD40" s="464"/>
      <c r="BE40" s="464" t="s">
        <v>684</v>
      </c>
      <c r="BF40" s="464"/>
      <c r="BG40" s="464"/>
      <c r="BH40" s="464"/>
      <c r="BI40" s="464"/>
      <c r="BJ40" s="50"/>
    </row>
    <row r="41" spans="3:62" ht="12.75" customHeight="1">
      <c r="C41" s="36"/>
      <c r="D41" s="36"/>
      <c r="E41" s="36"/>
      <c r="F41" s="36"/>
      <c r="G41" s="36"/>
      <c r="H41" s="36"/>
      <c r="I41" s="36"/>
      <c r="J41" s="36"/>
      <c r="K41" s="198"/>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3"/>
    </row>
    <row r="42" spans="4:10" ht="10.5" customHeight="1">
      <c r="D42" s="406" t="s">
        <v>362</v>
      </c>
      <c r="E42" s="406"/>
      <c r="F42" s="29" t="s">
        <v>363</v>
      </c>
      <c r="G42" s="38" t="s">
        <v>680</v>
      </c>
      <c r="H42" s="29"/>
      <c r="I42" s="38"/>
      <c r="J42" s="38"/>
    </row>
    <row r="43" spans="3:10" ht="10.5" customHeight="1">
      <c r="C43" s="359" t="s">
        <v>234</v>
      </c>
      <c r="D43" s="359"/>
      <c r="E43" s="359"/>
      <c r="F43" s="29" t="s">
        <v>187</v>
      </c>
      <c r="G43" s="40" t="s">
        <v>683</v>
      </c>
      <c r="H43" s="29"/>
      <c r="I43" s="40"/>
      <c r="J43" s="40"/>
    </row>
    <row r="44" ht="10.5" customHeight="1"/>
    <row r="45" spans="3:62" ht="12.75" customHeight="1">
      <c r="C45" s="407" t="s">
        <v>190</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29"/>
    </row>
    <row r="46" spans="3:62" ht="12.75" customHeight="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row>
    <row r="47" spans="3:63" ht="16.5" customHeight="1">
      <c r="C47" s="382" t="s">
        <v>232</v>
      </c>
      <c r="D47" s="383"/>
      <c r="E47" s="383"/>
      <c r="F47" s="383"/>
      <c r="G47" s="383"/>
      <c r="H47" s="383"/>
      <c r="I47" s="383"/>
      <c r="J47" s="383"/>
      <c r="K47" s="383"/>
      <c r="L47" s="383"/>
      <c r="M47" s="397"/>
      <c r="N47" s="383" t="s">
        <v>223</v>
      </c>
      <c r="O47" s="383"/>
      <c r="P47" s="383"/>
      <c r="Q47" s="383"/>
      <c r="R47" s="383"/>
      <c r="S47" s="383"/>
      <c r="T47" s="382" t="s">
        <v>476</v>
      </c>
      <c r="U47" s="383"/>
      <c r="V47" s="383"/>
      <c r="W47" s="383"/>
      <c r="X47" s="383"/>
      <c r="Y47" s="383"/>
      <c r="Z47" s="383"/>
      <c r="AA47" s="383"/>
      <c r="AB47" s="383"/>
      <c r="AC47" s="383"/>
      <c r="AD47" s="383"/>
      <c r="AE47" s="383"/>
      <c r="AF47" s="383"/>
      <c r="AG47" s="383"/>
      <c r="AH47" s="383"/>
      <c r="AI47" s="383"/>
      <c r="AJ47" s="383"/>
      <c r="AK47" s="383"/>
      <c r="AL47" s="382" t="s">
        <v>473</v>
      </c>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97"/>
      <c r="BJ47" s="157"/>
      <c r="BK47" s="33"/>
    </row>
    <row r="48" spans="3:63" ht="16.5" customHeight="1">
      <c r="C48" s="386"/>
      <c r="D48" s="387"/>
      <c r="E48" s="387"/>
      <c r="F48" s="387"/>
      <c r="G48" s="387"/>
      <c r="H48" s="387"/>
      <c r="I48" s="387"/>
      <c r="J48" s="387"/>
      <c r="K48" s="387"/>
      <c r="L48" s="387"/>
      <c r="M48" s="404"/>
      <c r="N48" s="387"/>
      <c r="O48" s="387"/>
      <c r="P48" s="387"/>
      <c r="Q48" s="387"/>
      <c r="R48" s="387"/>
      <c r="S48" s="387"/>
      <c r="T48" s="456" t="s">
        <v>483</v>
      </c>
      <c r="U48" s="457"/>
      <c r="V48" s="457"/>
      <c r="W48" s="457"/>
      <c r="X48" s="457"/>
      <c r="Y48" s="458"/>
      <c r="Z48" s="459" t="s">
        <v>188</v>
      </c>
      <c r="AA48" s="459"/>
      <c r="AB48" s="459"/>
      <c r="AC48" s="459"/>
      <c r="AD48" s="459"/>
      <c r="AE48" s="459"/>
      <c r="AF48" s="413" t="s">
        <v>445</v>
      </c>
      <c r="AG48" s="413"/>
      <c r="AH48" s="413"/>
      <c r="AI48" s="413"/>
      <c r="AJ48" s="413"/>
      <c r="AK48" s="413"/>
      <c r="AL48" s="456" t="s">
        <v>483</v>
      </c>
      <c r="AM48" s="457"/>
      <c r="AN48" s="457"/>
      <c r="AO48" s="457"/>
      <c r="AP48" s="457"/>
      <c r="AQ48" s="458"/>
      <c r="AR48" s="413" t="s">
        <v>446</v>
      </c>
      <c r="AS48" s="413"/>
      <c r="AT48" s="413"/>
      <c r="AU48" s="413"/>
      <c r="AV48" s="413"/>
      <c r="AW48" s="413"/>
      <c r="AX48" s="413" t="s">
        <v>474</v>
      </c>
      <c r="AY48" s="413"/>
      <c r="AZ48" s="413"/>
      <c r="BA48" s="413"/>
      <c r="BB48" s="413"/>
      <c r="BC48" s="413"/>
      <c r="BD48" s="413" t="s">
        <v>475</v>
      </c>
      <c r="BE48" s="413"/>
      <c r="BF48" s="413"/>
      <c r="BG48" s="413"/>
      <c r="BH48" s="413"/>
      <c r="BI48" s="414"/>
      <c r="BJ48" s="157"/>
      <c r="BK48" s="33"/>
    </row>
    <row r="49" spans="14:37" ht="12.75" customHeight="1">
      <c r="N49" s="204"/>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4:63" ht="12.75" customHeight="1">
      <c r="D50" s="321" t="s">
        <v>571</v>
      </c>
      <c r="E50" s="321"/>
      <c r="F50" s="321"/>
      <c r="G50" s="407">
        <v>12</v>
      </c>
      <c r="H50" s="407"/>
      <c r="I50" s="407"/>
      <c r="J50" s="407" t="s">
        <v>228</v>
      </c>
      <c r="K50" s="407"/>
      <c r="L50" s="407"/>
      <c r="N50" s="452">
        <f>SUM(T50,AL50,N59)</f>
        <v>204786</v>
      </c>
      <c r="O50" s="453"/>
      <c r="P50" s="453"/>
      <c r="Q50" s="453"/>
      <c r="R50" s="453"/>
      <c r="S50" s="453"/>
      <c r="T50" s="453">
        <f>SUM(Z50:AK50)</f>
        <v>1677</v>
      </c>
      <c r="U50" s="453"/>
      <c r="V50" s="453"/>
      <c r="W50" s="453"/>
      <c r="X50" s="453"/>
      <c r="Y50" s="453"/>
      <c r="Z50" s="454">
        <v>1676</v>
      </c>
      <c r="AA50" s="454"/>
      <c r="AB50" s="454"/>
      <c r="AC50" s="454"/>
      <c r="AD50" s="454"/>
      <c r="AE50" s="454"/>
      <c r="AF50" s="454">
        <v>1</v>
      </c>
      <c r="AG50" s="454"/>
      <c r="AH50" s="454"/>
      <c r="AI50" s="454"/>
      <c r="AJ50" s="454"/>
      <c r="AK50" s="454"/>
      <c r="AL50" s="453">
        <f>SUM(AR50:BI50)</f>
        <v>51457</v>
      </c>
      <c r="AM50" s="453"/>
      <c r="AN50" s="453"/>
      <c r="AO50" s="453"/>
      <c r="AP50" s="453"/>
      <c r="AQ50" s="453"/>
      <c r="AR50" s="454">
        <v>21</v>
      </c>
      <c r="AS50" s="454"/>
      <c r="AT50" s="454"/>
      <c r="AU50" s="454"/>
      <c r="AV50" s="454"/>
      <c r="AW50" s="454"/>
      <c r="AX50" s="454">
        <v>33856</v>
      </c>
      <c r="AY50" s="454"/>
      <c r="AZ50" s="454"/>
      <c r="BA50" s="454"/>
      <c r="BB50" s="454"/>
      <c r="BC50" s="454"/>
      <c r="BD50" s="454">
        <v>17580</v>
      </c>
      <c r="BE50" s="454"/>
      <c r="BF50" s="454"/>
      <c r="BG50" s="454"/>
      <c r="BH50" s="454"/>
      <c r="BI50" s="454"/>
      <c r="BJ50" s="52"/>
      <c r="BK50" s="33"/>
    </row>
    <row r="51" spans="7:62" ht="12.75" customHeight="1">
      <c r="G51" s="407">
        <v>17</v>
      </c>
      <c r="H51" s="407"/>
      <c r="I51" s="407"/>
      <c r="N51" s="452">
        <f>SUM(T51,AL51,N60)</f>
        <v>201597</v>
      </c>
      <c r="O51" s="453"/>
      <c r="P51" s="453"/>
      <c r="Q51" s="453"/>
      <c r="R51" s="453"/>
      <c r="S51" s="453"/>
      <c r="T51" s="453">
        <f>SUM(Z51:AK51)</f>
        <v>1516</v>
      </c>
      <c r="U51" s="453"/>
      <c r="V51" s="453"/>
      <c r="W51" s="453"/>
      <c r="X51" s="453"/>
      <c r="Y51" s="453"/>
      <c r="Z51" s="454">
        <v>1515</v>
      </c>
      <c r="AA51" s="454"/>
      <c r="AB51" s="454"/>
      <c r="AC51" s="454"/>
      <c r="AD51" s="454"/>
      <c r="AE51" s="454"/>
      <c r="AF51" s="454">
        <v>1</v>
      </c>
      <c r="AG51" s="454"/>
      <c r="AH51" s="454"/>
      <c r="AI51" s="454"/>
      <c r="AJ51" s="454"/>
      <c r="AK51" s="454"/>
      <c r="AL51" s="453">
        <f>SUM(AR51:BI51)</f>
        <v>49629</v>
      </c>
      <c r="AM51" s="453"/>
      <c r="AN51" s="453"/>
      <c r="AO51" s="453"/>
      <c r="AP51" s="453"/>
      <c r="AQ51" s="453"/>
      <c r="AR51" s="454">
        <v>21</v>
      </c>
      <c r="AS51" s="454"/>
      <c r="AT51" s="454"/>
      <c r="AU51" s="454"/>
      <c r="AV51" s="454"/>
      <c r="AW51" s="454"/>
      <c r="AX51" s="454">
        <v>33446</v>
      </c>
      <c r="AY51" s="454"/>
      <c r="AZ51" s="454"/>
      <c r="BA51" s="454"/>
      <c r="BB51" s="454"/>
      <c r="BC51" s="454"/>
      <c r="BD51" s="454">
        <v>16162</v>
      </c>
      <c r="BE51" s="454"/>
      <c r="BF51" s="454"/>
      <c r="BG51" s="454"/>
      <c r="BH51" s="454"/>
      <c r="BI51" s="454"/>
      <c r="BJ51" s="52"/>
    </row>
    <row r="52" spans="7:62" ht="12.75" customHeight="1">
      <c r="G52" s="407">
        <v>22</v>
      </c>
      <c r="H52" s="407"/>
      <c r="I52" s="407"/>
      <c r="N52" s="452">
        <f>SUM(T52,AL52,N61)</f>
        <v>197389</v>
      </c>
      <c r="O52" s="453"/>
      <c r="P52" s="453"/>
      <c r="Q52" s="453"/>
      <c r="R52" s="453"/>
      <c r="S52" s="453"/>
      <c r="T52" s="453">
        <f>SUM(Z52:AK52)</f>
        <v>1363</v>
      </c>
      <c r="U52" s="453"/>
      <c r="V52" s="453"/>
      <c r="W52" s="453"/>
      <c r="X52" s="453"/>
      <c r="Y52" s="453"/>
      <c r="Z52" s="454">
        <v>1362</v>
      </c>
      <c r="AA52" s="454"/>
      <c r="AB52" s="454"/>
      <c r="AC52" s="454"/>
      <c r="AD52" s="454"/>
      <c r="AE52" s="454"/>
      <c r="AF52" s="454">
        <v>1</v>
      </c>
      <c r="AG52" s="454"/>
      <c r="AH52" s="454"/>
      <c r="AI52" s="454"/>
      <c r="AJ52" s="454"/>
      <c r="AK52" s="454"/>
      <c r="AL52" s="453">
        <f>SUM(AR52:BI52)</f>
        <v>47807</v>
      </c>
      <c r="AM52" s="453"/>
      <c r="AN52" s="453"/>
      <c r="AO52" s="453"/>
      <c r="AP52" s="453"/>
      <c r="AQ52" s="453"/>
      <c r="AR52" s="454">
        <v>20</v>
      </c>
      <c r="AS52" s="454"/>
      <c r="AT52" s="454"/>
      <c r="AU52" s="454"/>
      <c r="AV52" s="454"/>
      <c r="AW52" s="454"/>
      <c r="AX52" s="454">
        <v>32788</v>
      </c>
      <c r="AY52" s="454"/>
      <c r="AZ52" s="454"/>
      <c r="BA52" s="454"/>
      <c r="BB52" s="454"/>
      <c r="BC52" s="454"/>
      <c r="BD52" s="454">
        <v>14999</v>
      </c>
      <c r="BE52" s="454"/>
      <c r="BF52" s="454"/>
      <c r="BG52" s="454"/>
      <c r="BH52" s="454"/>
      <c r="BI52" s="454"/>
      <c r="BJ52" s="52"/>
    </row>
    <row r="53" spans="3:62" ht="12.75" customHeight="1">
      <c r="C53" s="33"/>
      <c r="D53" s="33"/>
      <c r="E53" s="33"/>
      <c r="F53" s="33"/>
      <c r="G53" s="322">
        <v>27</v>
      </c>
      <c r="H53" s="322"/>
      <c r="I53" s="322"/>
      <c r="J53" s="33"/>
      <c r="K53" s="33"/>
      <c r="L53" s="33"/>
      <c r="M53" s="33"/>
      <c r="N53" s="452">
        <f>SUM(T53,AL53,N62)</f>
        <v>192617</v>
      </c>
      <c r="O53" s="453"/>
      <c r="P53" s="453"/>
      <c r="Q53" s="453"/>
      <c r="R53" s="453"/>
      <c r="S53" s="453"/>
      <c r="T53" s="453">
        <f>SUM(Z53:AK53)</f>
        <v>1228</v>
      </c>
      <c r="U53" s="453"/>
      <c r="V53" s="453"/>
      <c r="W53" s="453"/>
      <c r="X53" s="453"/>
      <c r="Y53" s="453"/>
      <c r="Z53" s="454">
        <v>1228</v>
      </c>
      <c r="AA53" s="454"/>
      <c r="AB53" s="454"/>
      <c r="AC53" s="454"/>
      <c r="AD53" s="454"/>
      <c r="AE53" s="454"/>
      <c r="AF53" s="505" t="s">
        <v>442</v>
      </c>
      <c r="AG53" s="505"/>
      <c r="AH53" s="505"/>
      <c r="AI53" s="505"/>
      <c r="AJ53" s="505"/>
      <c r="AK53" s="505"/>
      <c r="AL53" s="453">
        <f>SUM(AR53:BI53)</f>
        <v>45867</v>
      </c>
      <c r="AM53" s="453"/>
      <c r="AN53" s="453"/>
      <c r="AO53" s="453"/>
      <c r="AP53" s="453"/>
      <c r="AQ53" s="453"/>
      <c r="AR53" s="454">
        <v>19</v>
      </c>
      <c r="AS53" s="454"/>
      <c r="AT53" s="454"/>
      <c r="AU53" s="454"/>
      <c r="AV53" s="454"/>
      <c r="AW53" s="454"/>
      <c r="AX53" s="454">
        <v>31944</v>
      </c>
      <c r="AY53" s="454"/>
      <c r="AZ53" s="454"/>
      <c r="BA53" s="454"/>
      <c r="BB53" s="454"/>
      <c r="BC53" s="454"/>
      <c r="BD53" s="454">
        <v>13904</v>
      </c>
      <c r="BE53" s="454"/>
      <c r="BF53" s="454"/>
      <c r="BG53" s="454"/>
      <c r="BH53" s="454"/>
      <c r="BI53" s="454"/>
      <c r="BJ53" s="52"/>
    </row>
    <row r="54" spans="3:62" ht="12.75" customHeight="1">
      <c r="C54" s="33"/>
      <c r="D54" s="33"/>
      <c r="E54" s="33"/>
      <c r="F54" s="33"/>
      <c r="G54" s="33"/>
      <c r="H54" s="33"/>
      <c r="I54" s="33"/>
      <c r="J54" s="33"/>
      <c r="K54" s="33"/>
      <c r="L54" s="33"/>
      <c r="M54" s="33"/>
      <c r="N54" s="204"/>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row>
    <row r="55" spans="3:62" ht="16.5" customHeight="1">
      <c r="C55" s="30"/>
      <c r="D55" s="30"/>
      <c r="E55" s="30"/>
      <c r="F55" s="30"/>
      <c r="G55" s="30"/>
      <c r="H55" s="30"/>
      <c r="I55" s="30"/>
      <c r="J55" s="30"/>
      <c r="K55" s="30"/>
      <c r="L55" s="30"/>
      <c r="M55" s="30"/>
      <c r="N55" s="433" t="s">
        <v>471</v>
      </c>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2"/>
      <c r="BJ55" s="100"/>
    </row>
    <row r="56" spans="3:62" ht="16.5" customHeight="1">
      <c r="C56" s="400" t="s">
        <v>232</v>
      </c>
      <c r="D56" s="400"/>
      <c r="E56" s="400"/>
      <c r="F56" s="400"/>
      <c r="G56" s="400"/>
      <c r="H56" s="400"/>
      <c r="I56" s="400"/>
      <c r="J56" s="400"/>
      <c r="K56" s="400"/>
      <c r="L56" s="400"/>
      <c r="M56" s="384"/>
      <c r="N56" s="399" t="s">
        <v>483</v>
      </c>
      <c r="O56" s="378"/>
      <c r="P56" s="378"/>
      <c r="Q56" s="378"/>
      <c r="R56" s="378"/>
      <c r="S56" s="511"/>
      <c r="T56" s="480" t="s">
        <v>486</v>
      </c>
      <c r="U56" s="481"/>
      <c r="V56" s="481"/>
      <c r="W56" s="481"/>
      <c r="X56" s="481"/>
      <c r="Y56" s="482"/>
      <c r="Z56" s="486" t="s">
        <v>659</v>
      </c>
      <c r="AA56" s="487"/>
      <c r="AB56" s="487"/>
      <c r="AC56" s="487"/>
      <c r="AD56" s="487"/>
      <c r="AE56" s="488"/>
      <c r="AF56" s="480" t="s">
        <v>487</v>
      </c>
      <c r="AG56" s="481"/>
      <c r="AH56" s="481"/>
      <c r="AI56" s="481"/>
      <c r="AJ56" s="481"/>
      <c r="AK56" s="482"/>
      <c r="AL56" s="486" t="s">
        <v>660</v>
      </c>
      <c r="AM56" s="487"/>
      <c r="AN56" s="487"/>
      <c r="AO56" s="487"/>
      <c r="AP56" s="487"/>
      <c r="AQ56" s="488"/>
      <c r="AR56" s="499" t="s">
        <v>484</v>
      </c>
      <c r="AS56" s="500"/>
      <c r="AT56" s="500"/>
      <c r="AU56" s="500"/>
      <c r="AV56" s="500"/>
      <c r="AW56" s="501"/>
      <c r="AX56" s="493" t="s">
        <v>485</v>
      </c>
      <c r="AY56" s="494"/>
      <c r="AZ56" s="494"/>
      <c r="BA56" s="494"/>
      <c r="BB56" s="494"/>
      <c r="BC56" s="495"/>
      <c r="BD56" s="479" t="s">
        <v>472</v>
      </c>
      <c r="BE56" s="479"/>
      <c r="BF56" s="479"/>
      <c r="BG56" s="479"/>
      <c r="BH56" s="479"/>
      <c r="BI56" s="401"/>
      <c r="BJ56" s="32"/>
    </row>
    <row r="57" spans="3:62" ht="16.5" customHeight="1">
      <c r="C57" s="220"/>
      <c r="D57" s="220"/>
      <c r="E57" s="220"/>
      <c r="F57" s="220"/>
      <c r="G57" s="220"/>
      <c r="H57" s="220"/>
      <c r="I57" s="220"/>
      <c r="J57" s="220"/>
      <c r="K57" s="220"/>
      <c r="L57" s="220"/>
      <c r="M57" s="221"/>
      <c r="N57" s="379"/>
      <c r="O57" s="380"/>
      <c r="P57" s="380"/>
      <c r="Q57" s="380"/>
      <c r="R57" s="380"/>
      <c r="S57" s="463"/>
      <c r="T57" s="483"/>
      <c r="U57" s="484"/>
      <c r="V57" s="484"/>
      <c r="W57" s="484"/>
      <c r="X57" s="484"/>
      <c r="Y57" s="485"/>
      <c r="Z57" s="489"/>
      <c r="AA57" s="490"/>
      <c r="AB57" s="490"/>
      <c r="AC57" s="490"/>
      <c r="AD57" s="490"/>
      <c r="AE57" s="491"/>
      <c r="AF57" s="483"/>
      <c r="AG57" s="484"/>
      <c r="AH57" s="484"/>
      <c r="AI57" s="484"/>
      <c r="AJ57" s="484"/>
      <c r="AK57" s="485"/>
      <c r="AL57" s="489"/>
      <c r="AM57" s="490"/>
      <c r="AN57" s="490"/>
      <c r="AO57" s="490"/>
      <c r="AP57" s="490"/>
      <c r="AQ57" s="491"/>
      <c r="AR57" s="502"/>
      <c r="AS57" s="503"/>
      <c r="AT57" s="503"/>
      <c r="AU57" s="503"/>
      <c r="AV57" s="503"/>
      <c r="AW57" s="504"/>
      <c r="AX57" s="496"/>
      <c r="AY57" s="497"/>
      <c r="AZ57" s="497"/>
      <c r="BA57" s="497"/>
      <c r="BB57" s="497"/>
      <c r="BC57" s="498"/>
      <c r="BD57" s="387"/>
      <c r="BE57" s="387"/>
      <c r="BF57" s="387"/>
      <c r="BG57" s="387"/>
      <c r="BH57" s="387"/>
      <c r="BI57" s="404"/>
      <c r="BJ57" s="32"/>
    </row>
    <row r="58" spans="14:61" ht="12.75" customHeight="1">
      <c r="N58" s="204"/>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row>
    <row r="59" spans="4:62" ht="12.75" customHeight="1">
      <c r="D59" s="321" t="s">
        <v>571</v>
      </c>
      <c r="E59" s="321"/>
      <c r="F59" s="321"/>
      <c r="G59" s="407">
        <v>12</v>
      </c>
      <c r="H59" s="407"/>
      <c r="I59" s="407"/>
      <c r="J59" s="407" t="s">
        <v>228</v>
      </c>
      <c r="K59" s="407"/>
      <c r="L59" s="407"/>
      <c r="N59" s="452">
        <f>SUM(T59:BI59)</f>
        <v>151652</v>
      </c>
      <c r="O59" s="453"/>
      <c r="P59" s="453"/>
      <c r="Q59" s="453"/>
      <c r="R59" s="453"/>
      <c r="S59" s="453"/>
      <c r="T59" s="454">
        <v>1203</v>
      </c>
      <c r="U59" s="454"/>
      <c r="V59" s="454"/>
      <c r="W59" s="454"/>
      <c r="X59" s="454"/>
      <c r="Y59" s="454"/>
      <c r="Z59" s="454">
        <v>15629</v>
      </c>
      <c r="AA59" s="454"/>
      <c r="AB59" s="454"/>
      <c r="AC59" s="454"/>
      <c r="AD59" s="454"/>
      <c r="AE59" s="454"/>
      <c r="AF59" s="454">
        <v>50692</v>
      </c>
      <c r="AG59" s="454"/>
      <c r="AH59" s="454"/>
      <c r="AI59" s="454"/>
      <c r="AJ59" s="454"/>
      <c r="AK59" s="454"/>
      <c r="AL59" s="454">
        <v>5884</v>
      </c>
      <c r="AM59" s="454"/>
      <c r="AN59" s="454"/>
      <c r="AO59" s="454"/>
      <c r="AP59" s="454"/>
      <c r="AQ59" s="454"/>
      <c r="AR59" s="454">
        <v>4846</v>
      </c>
      <c r="AS59" s="454"/>
      <c r="AT59" s="454"/>
      <c r="AU59" s="454"/>
      <c r="AV59" s="454"/>
      <c r="AW59" s="454"/>
      <c r="AX59" s="454">
        <v>65369</v>
      </c>
      <c r="AY59" s="454"/>
      <c r="AZ59" s="454"/>
      <c r="BA59" s="454"/>
      <c r="BB59" s="454"/>
      <c r="BC59" s="454"/>
      <c r="BD59" s="454">
        <v>8029</v>
      </c>
      <c r="BE59" s="454"/>
      <c r="BF59" s="454"/>
      <c r="BG59" s="454"/>
      <c r="BH59" s="454"/>
      <c r="BI59" s="454"/>
      <c r="BJ59" s="52"/>
    </row>
    <row r="60" spans="7:62" ht="12.75" customHeight="1">
      <c r="G60" s="407">
        <v>17</v>
      </c>
      <c r="H60" s="407"/>
      <c r="I60" s="407"/>
      <c r="N60" s="452">
        <f>SUM(T60:BI60)</f>
        <v>150452</v>
      </c>
      <c r="O60" s="453"/>
      <c r="P60" s="453"/>
      <c r="Q60" s="453"/>
      <c r="R60" s="453"/>
      <c r="S60" s="453"/>
      <c r="T60" s="454">
        <v>1147</v>
      </c>
      <c r="U60" s="454"/>
      <c r="V60" s="454"/>
      <c r="W60" s="454"/>
      <c r="X60" s="454"/>
      <c r="Y60" s="454"/>
      <c r="Z60" s="454">
        <v>15210</v>
      </c>
      <c r="AA60" s="454"/>
      <c r="AB60" s="454"/>
      <c r="AC60" s="454"/>
      <c r="AD60" s="454"/>
      <c r="AE60" s="454"/>
      <c r="AF60" s="454">
        <v>49246</v>
      </c>
      <c r="AG60" s="454"/>
      <c r="AH60" s="454"/>
      <c r="AI60" s="454"/>
      <c r="AJ60" s="454"/>
      <c r="AK60" s="454"/>
      <c r="AL60" s="454">
        <v>5667</v>
      </c>
      <c r="AM60" s="454"/>
      <c r="AN60" s="454"/>
      <c r="AO60" s="454"/>
      <c r="AP60" s="454"/>
      <c r="AQ60" s="454"/>
      <c r="AR60" s="454">
        <v>4558</v>
      </c>
      <c r="AS60" s="454"/>
      <c r="AT60" s="454"/>
      <c r="AU60" s="454"/>
      <c r="AV60" s="454"/>
      <c r="AW60" s="454"/>
      <c r="AX60" s="454">
        <v>66688</v>
      </c>
      <c r="AY60" s="454"/>
      <c r="AZ60" s="454"/>
      <c r="BA60" s="454"/>
      <c r="BB60" s="454"/>
      <c r="BC60" s="454"/>
      <c r="BD60" s="454">
        <v>7936</v>
      </c>
      <c r="BE60" s="454"/>
      <c r="BF60" s="454"/>
      <c r="BG60" s="454"/>
      <c r="BH60" s="454"/>
      <c r="BI60" s="454"/>
      <c r="BJ60" s="52"/>
    </row>
    <row r="61" spans="7:62" ht="12.75" customHeight="1">
      <c r="G61" s="407">
        <v>22</v>
      </c>
      <c r="H61" s="407"/>
      <c r="I61" s="407"/>
      <c r="N61" s="452">
        <f>SUM(T61:BI61)</f>
        <v>148219</v>
      </c>
      <c r="O61" s="453"/>
      <c r="P61" s="453"/>
      <c r="Q61" s="453"/>
      <c r="R61" s="453"/>
      <c r="S61" s="453"/>
      <c r="T61" s="454">
        <v>1092</v>
      </c>
      <c r="U61" s="454"/>
      <c r="V61" s="454"/>
      <c r="W61" s="454"/>
      <c r="X61" s="454"/>
      <c r="Y61" s="454"/>
      <c r="Z61" s="454">
        <v>14731</v>
      </c>
      <c r="AA61" s="454"/>
      <c r="AB61" s="454"/>
      <c r="AC61" s="454"/>
      <c r="AD61" s="454"/>
      <c r="AE61" s="454"/>
      <c r="AF61" s="454">
        <v>47836</v>
      </c>
      <c r="AG61" s="454"/>
      <c r="AH61" s="454"/>
      <c r="AI61" s="454"/>
      <c r="AJ61" s="454"/>
      <c r="AK61" s="454"/>
      <c r="AL61" s="454">
        <v>5491</v>
      </c>
      <c r="AM61" s="454"/>
      <c r="AN61" s="454"/>
      <c r="AO61" s="454"/>
      <c r="AP61" s="454"/>
      <c r="AQ61" s="454"/>
      <c r="AR61" s="454">
        <v>4304</v>
      </c>
      <c r="AS61" s="454"/>
      <c r="AT61" s="454"/>
      <c r="AU61" s="454"/>
      <c r="AV61" s="454"/>
      <c r="AW61" s="454"/>
      <c r="AX61" s="454">
        <v>67067</v>
      </c>
      <c r="AY61" s="454"/>
      <c r="AZ61" s="454"/>
      <c r="BA61" s="454"/>
      <c r="BB61" s="454"/>
      <c r="BC61" s="454"/>
      <c r="BD61" s="454">
        <v>7698</v>
      </c>
      <c r="BE61" s="454"/>
      <c r="BF61" s="454"/>
      <c r="BG61" s="454"/>
      <c r="BH61" s="454"/>
      <c r="BI61" s="454"/>
      <c r="BJ61" s="52"/>
    </row>
    <row r="62" spans="3:62" ht="12.75" customHeight="1">
      <c r="C62" s="33"/>
      <c r="D62" s="33"/>
      <c r="E62" s="33"/>
      <c r="F62" s="33"/>
      <c r="G62" s="322">
        <v>27</v>
      </c>
      <c r="H62" s="322"/>
      <c r="I62" s="322"/>
      <c r="J62" s="33"/>
      <c r="K62" s="33"/>
      <c r="L62" s="33"/>
      <c r="M62" s="33"/>
      <c r="N62" s="452">
        <f>SUM(T62:BI62)</f>
        <v>145522</v>
      </c>
      <c r="O62" s="453"/>
      <c r="P62" s="453"/>
      <c r="Q62" s="453"/>
      <c r="R62" s="453"/>
      <c r="S62" s="453"/>
      <c r="T62" s="454">
        <v>1036</v>
      </c>
      <c r="U62" s="454"/>
      <c r="V62" s="454"/>
      <c r="W62" s="454"/>
      <c r="X62" s="454"/>
      <c r="Y62" s="454"/>
      <c r="Z62" s="454">
        <v>14201</v>
      </c>
      <c r="AA62" s="454"/>
      <c r="AB62" s="454"/>
      <c r="AC62" s="454"/>
      <c r="AD62" s="454"/>
      <c r="AE62" s="454"/>
      <c r="AF62" s="454">
        <v>46393</v>
      </c>
      <c r="AG62" s="454"/>
      <c r="AH62" s="454"/>
      <c r="AI62" s="454"/>
      <c r="AJ62" s="454"/>
      <c r="AK62" s="454"/>
      <c r="AL62" s="454">
        <v>5317</v>
      </c>
      <c r="AM62" s="454"/>
      <c r="AN62" s="454"/>
      <c r="AO62" s="454"/>
      <c r="AP62" s="454"/>
      <c r="AQ62" s="454"/>
      <c r="AR62" s="454">
        <v>4067</v>
      </c>
      <c r="AS62" s="454"/>
      <c r="AT62" s="454"/>
      <c r="AU62" s="454"/>
      <c r="AV62" s="454"/>
      <c r="AW62" s="454"/>
      <c r="AX62" s="454">
        <v>67071</v>
      </c>
      <c r="AY62" s="454"/>
      <c r="AZ62" s="454"/>
      <c r="BA62" s="454"/>
      <c r="BB62" s="454"/>
      <c r="BC62" s="454"/>
      <c r="BD62" s="454">
        <v>7437</v>
      </c>
      <c r="BE62" s="454"/>
      <c r="BF62" s="454"/>
      <c r="BG62" s="454"/>
      <c r="BH62" s="454"/>
      <c r="BI62" s="454"/>
      <c r="BJ62" s="52"/>
    </row>
    <row r="63" spans="3:62" ht="12.75" customHeight="1">
      <c r="C63" s="36"/>
      <c r="D63" s="36"/>
      <c r="E63" s="36"/>
      <c r="F63" s="36"/>
      <c r="G63" s="36"/>
      <c r="H63" s="36"/>
      <c r="I63" s="36"/>
      <c r="J63" s="36"/>
      <c r="K63" s="36"/>
      <c r="L63" s="36"/>
      <c r="M63" s="36"/>
      <c r="N63" s="181"/>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3"/>
    </row>
    <row r="64" spans="4:9" ht="10.5" customHeight="1">
      <c r="D64" s="406" t="s">
        <v>362</v>
      </c>
      <c r="E64" s="406"/>
      <c r="F64" s="29" t="s">
        <v>363</v>
      </c>
      <c r="G64" s="38" t="s">
        <v>373</v>
      </c>
      <c r="H64" s="38"/>
      <c r="I64" s="38"/>
    </row>
    <row r="65" spans="3:9" ht="10.5" customHeight="1">
      <c r="C65" s="359" t="s">
        <v>234</v>
      </c>
      <c r="D65" s="359"/>
      <c r="E65" s="359"/>
      <c r="F65" s="29" t="s">
        <v>189</v>
      </c>
      <c r="G65" s="40" t="s">
        <v>624</v>
      </c>
      <c r="H65" s="40"/>
      <c r="I65" s="40"/>
    </row>
    <row r="66" ht="10.5" customHeight="1"/>
    <row r="67" ht="10.5" customHeight="1"/>
  </sheetData>
  <sheetProtection/>
  <mergeCells count="238">
    <mergeCell ref="L38:T38"/>
    <mergeCell ref="L39:T39"/>
    <mergeCell ref="L40:T40"/>
    <mergeCell ref="U37:AC37"/>
    <mergeCell ref="U38:AC38"/>
    <mergeCell ref="U39:AC39"/>
    <mergeCell ref="U40:AC40"/>
    <mergeCell ref="Z21:AE21"/>
    <mergeCell ref="T48:Y48"/>
    <mergeCell ref="AL48:AQ48"/>
    <mergeCell ref="N56:S57"/>
    <mergeCell ref="AO38:AS38"/>
    <mergeCell ref="AD40:AI40"/>
    <mergeCell ref="AJ40:AN40"/>
    <mergeCell ref="Z50:AE50"/>
    <mergeCell ref="AF50:AK50"/>
    <mergeCell ref="AL50:AQ50"/>
    <mergeCell ref="BE35:BI35"/>
    <mergeCell ref="D37:F37"/>
    <mergeCell ref="G37:H37"/>
    <mergeCell ref="AO35:AS35"/>
    <mergeCell ref="AT35:AY35"/>
    <mergeCell ref="AZ35:BD35"/>
    <mergeCell ref="AT37:AY37"/>
    <mergeCell ref="AZ37:BD37"/>
    <mergeCell ref="BE37:BI37"/>
    <mergeCell ref="L37:T37"/>
    <mergeCell ref="AX10:BI10"/>
    <mergeCell ref="C19:K21"/>
    <mergeCell ref="Z7:AK7"/>
    <mergeCell ref="N7:Y7"/>
    <mergeCell ref="AX6:BI7"/>
    <mergeCell ref="AL21:AQ21"/>
    <mergeCell ref="Z20:AQ20"/>
    <mergeCell ref="T19:BC19"/>
    <mergeCell ref="L19:S21"/>
    <mergeCell ref="N11:Y11"/>
    <mergeCell ref="D9:F9"/>
    <mergeCell ref="G9:I9"/>
    <mergeCell ref="J9:L9"/>
    <mergeCell ref="N6:AW6"/>
    <mergeCell ref="C6:M7"/>
    <mergeCell ref="AL7:AW7"/>
    <mergeCell ref="C3:BI3"/>
    <mergeCell ref="C4:BI4"/>
    <mergeCell ref="C15:E15"/>
    <mergeCell ref="AR20:AW21"/>
    <mergeCell ref="G10:I10"/>
    <mergeCell ref="G11:I11"/>
    <mergeCell ref="G12:I12"/>
    <mergeCell ref="D14:E14"/>
    <mergeCell ref="AL11:AW11"/>
    <mergeCell ref="Z11:AK11"/>
    <mergeCell ref="AX11:BI11"/>
    <mergeCell ref="N12:Y12"/>
    <mergeCell ref="AX12:BI12"/>
    <mergeCell ref="BD26:BI26"/>
    <mergeCell ref="AF26:AK26"/>
    <mergeCell ref="AL26:AQ26"/>
    <mergeCell ref="AR26:AW26"/>
    <mergeCell ref="AX26:BC26"/>
    <mergeCell ref="Z12:AK12"/>
    <mergeCell ref="AL12:AW12"/>
    <mergeCell ref="G29:H29"/>
    <mergeCell ref="C30:E30"/>
    <mergeCell ref="G26:H26"/>
    <mergeCell ref="L26:S26"/>
    <mergeCell ref="T26:Y26"/>
    <mergeCell ref="Z26:AE26"/>
    <mergeCell ref="AZ38:BD38"/>
    <mergeCell ref="BE38:BI38"/>
    <mergeCell ref="AD39:AI39"/>
    <mergeCell ref="AJ39:AN39"/>
    <mergeCell ref="AO39:AS39"/>
    <mergeCell ref="AT39:AY39"/>
    <mergeCell ref="AD38:AI38"/>
    <mergeCell ref="AJ38:AN38"/>
    <mergeCell ref="BD48:BI48"/>
    <mergeCell ref="AL47:BI47"/>
    <mergeCell ref="AZ39:BD39"/>
    <mergeCell ref="BE39:BI39"/>
    <mergeCell ref="AF48:AK48"/>
    <mergeCell ref="T47:AK47"/>
    <mergeCell ref="AR48:AW48"/>
    <mergeCell ref="D50:F50"/>
    <mergeCell ref="G50:I50"/>
    <mergeCell ref="J50:L50"/>
    <mergeCell ref="N50:S50"/>
    <mergeCell ref="AT38:AY38"/>
    <mergeCell ref="G40:H40"/>
    <mergeCell ref="N47:S48"/>
    <mergeCell ref="G38:H38"/>
    <mergeCell ref="G39:H39"/>
    <mergeCell ref="C47:M48"/>
    <mergeCell ref="AR50:AW50"/>
    <mergeCell ref="AF53:AK53"/>
    <mergeCell ref="AL53:AQ53"/>
    <mergeCell ref="AX50:BC50"/>
    <mergeCell ref="AR52:AW52"/>
    <mergeCell ref="AX52:BC52"/>
    <mergeCell ref="BD53:BI53"/>
    <mergeCell ref="AF56:AK57"/>
    <mergeCell ref="BD51:BI51"/>
    <mergeCell ref="G51:I51"/>
    <mergeCell ref="G52:I52"/>
    <mergeCell ref="N51:S51"/>
    <mergeCell ref="T51:Y51"/>
    <mergeCell ref="N52:S52"/>
    <mergeCell ref="T52:Y52"/>
    <mergeCell ref="Z53:AE53"/>
    <mergeCell ref="AL56:AQ57"/>
    <mergeCell ref="Z52:AE52"/>
    <mergeCell ref="AF52:AK52"/>
    <mergeCell ref="AL52:AQ52"/>
    <mergeCell ref="N55:BI55"/>
    <mergeCell ref="BD52:BI52"/>
    <mergeCell ref="AR53:AW53"/>
    <mergeCell ref="AX53:BC53"/>
    <mergeCell ref="AX56:BC57"/>
    <mergeCell ref="AR56:AW57"/>
    <mergeCell ref="D64:E64"/>
    <mergeCell ref="BD56:BI57"/>
    <mergeCell ref="D59:F59"/>
    <mergeCell ref="G59:I59"/>
    <mergeCell ref="J59:L59"/>
    <mergeCell ref="N59:S59"/>
    <mergeCell ref="T59:Y59"/>
    <mergeCell ref="Z59:AE59"/>
    <mergeCell ref="T56:Y57"/>
    <mergeCell ref="Z56:AE57"/>
    <mergeCell ref="C65:E65"/>
    <mergeCell ref="C45:BI45"/>
    <mergeCell ref="N9:Y9"/>
    <mergeCell ref="Z9:AK9"/>
    <mergeCell ref="AL9:AW9"/>
    <mergeCell ref="AX9:BI9"/>
    <mergeCell ref="N10:Y10"/>
    <mergeCell ref="Z10:AK10"/>
    <mergeCell ref="AL10:AW10"/>
    <mergeCell ref="G60:I60"/>
    <mergeCell ref="BD50:BI50"/>
    <mergeCell ref="AR51:AW51"/>
    <mergeCell ref="T23:Y23"/>
    <mergeCell ref="Z23:AE23"/>
    <mergeCell ref="AF23:AK23"/>
    <mergeCell ref="Z48:AE48"/>
    <mergeCell ref="Z51:AE51"/>
    <mergeCell ref="AF51:AK51"/>
    <mergeCell ref="AL51:AQ51"/>
    <mergeCell ref="AX51:BC51"/>
    <mergeCell ref="AX59:BC59"/>
    <mergeCell ref="N60:S60"/>
    <mergeCell ref="T60:Y60"/>
    <mergeCell ref="Z60:AE60"/>
    <mergeCell ref="AF60:AK60"/>
    <mergeCell ref="BD59:BI59"/>
    <mergeCell ref="AF59:AK59"/>
    <mergeCell ref="AL59:AQ59"/>
    <mergeCell ref="AR59:AW59"/>
    <mergeCell ref="AF61:AK61"/>
    <mergeCell ref="AL61:AQ61"/>
    <mergeCell ref="AR61:AW61"/>
    <mergeCell ref="AX61:BC61"/>
    <mergeCell ref="BD61:BI61"/>
    <mergeCell ref="AL60:AQ60"/>
    <mergeCell ref="AX60:BC60"/>
    <mergeCell ref="BD62:BI62"/>
    <mergeCell ref="N62:S62"/>
    <mergeCell ref="T62:Y62"/>
    <mergeCell ref="Z62:AE62"/>
    <mergeCell ref="AF62:AK62"/>
    <mergeCell ref="AL62:AQ62"/>
    <mergeCell ref="AR62:AW62"/>
    <mergeCell ref="G62:I62"/>
    <mergeCell ref="AR60:AW60"/>
    <mergeCell ref="C17:BI17"/>
    <mergeCell ref="BD19:BI21"/>
    <mergeCell ref="D23:F23"/>
    <mergeCell ref="G23:H23"/>
    <mergeCell ref="AF21:AK21"/>
    <mergeCell ref="AR23:AW23"/>
    <mergeCell ref="AX23:BC23"/>
    <mergeCell ref="AX62:BC62"/>
    <mergeCell ref="AX20:BC21"/>
    <mergeCell ref="G24:H24"/>
    <mergeCell ref="AT34:BI34"/>
    <mergeCell ref="BD23:BI23"/>
    <mergeCell ref="AL23:AQ23"/>
    <mergeCell ref="G61:I61"/>
    <mergeCell ref="BD60:BI60"/>
    <mergeCell ref="N61:S61"/>
    <mergeCell ref="T61:Y61"/>
    <mergeCell ref="Z61:AE61"/>
    <mergeCell ref="AX48:BC48"/>
    <mergeCell ref="AZ40:BD40"/>
    <mergeCell ref="BE40:BI40"/>
    <mergeCell ref="AO40:AS40"/>
    <mergeCell ref="AT40:AY40"/>
    <mergeCell ref="T20:Y21"/>
    <mergeCell ref="AD37:AI37"/>
    <mergeCell ref="AJ37:AN37"/>
    <mergeCell ref="AO37:AS37"/>
    <mergeCell ref="C32:BI32"/>
    <mergeCell ref="I23:J23"/>
    <mergeCell ref="L23:S23"/>
    <mergeCell ref="AD34:AS34"/>
    <mergeCell ref="C34:K35"/>
    <mergeCell ref="AD35:AI35"/>
    <mergeCell ref="AJ35:AN35"/>
    <mergeCell ref="L34:T35"/>
    <mergeCell ref="U34:AC35"/>
    <mergeCell ref="D28:E28"/>
    <mergeCell ref="G28:H28"/>
    <mergeCell ref="T24:Y24"/>
    <mergeCell ref="Z24:AE24"/>
    <mergeCell ref="AF24:AK24"/>
    <mergeCell ref="AX24:BC24"/>
    <mergeCell ref="AL24:AQ24"/>
    <mergeCell ref="I37:J37"/>
    <mergeCell ref="Z25:AE25"/>
    <mergeCell ref="L24:S24"/>
    <mergeCell ref="BD25:BI25"/>
    <mergeCell ref="AR25:AW25"/>
    <mergeCell ref="AF25:AK25"/>
    <mergeCell ref="AL25:AQ25"/>
    <mergeCell ref="AX25:BC25"/>
    <mergeCell ref="BD24:BI24"/>
    <mergeCell ref="AR24:AW24"/>
    <mergeCell ref="C56:M56"/>
    <mergeCell ref="G25:H25"/>
    <mergeCell ref="L25:S25"/>
    <mergeCell ref="T25:Y25"/>
    <mergeCell ref="G53:I53"/>
    <mergeCell ref="N53:S53"/>
    <mergeCell ref="T53:Y53"/>
    <mergeCell ref="T50:Y50"/>
    <mergeCell ref="D42:E42"/>
    <mergeCell ref="C43:E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M39"/>
  <sheetViews>
    <sheetView zoomScalePageLayoutView="0" workbookViewId="0" topLeftCell="A31">
      <selection activeCell="G75" sqref="G75"/>
    </sheetView>
  </sheetViews>
  <sheetFormatPr defaultColWidth="9.00390625" defaultRowHeight="13.5"/>
  <cols>
    <col min="1" max="1" width="1.25" style="223" customWidth="1"/>
    <col min="2" max="12" width="9.00390625" style="223" customWidth="1"/>
    <col min="13" max="13" width="1.625" style="223" customWidth="1"/>
    <col min="14" max="16384" width="9.00390625" style="223" customWidth="1"/>
  </cols>
  <sheetData>
    <row r="1" ht="10.5" customHeight="1">
      <c r="M1" s="276" t="s">
        <v>620</v>
      </c>
    </row>
    <row r="2" ht="10.5" customHeight="1"/>
    <row r="3" spans="2:12" s="222" customFormat="1" ht="18" customHeight="1">
      <c r="B3" s="357" t="s">
        <v>671</v>
      </c>
      <c r="C3" s="357"/>
      <c r="D3" s="357"/>
      <c r="E3" s="357"/>
      <c r="F3" s="357"/>
      <c r="G3" s="357"/>
      <c r="H3" s="357"/>
      <c r="I3" s="357"/>
      <c r="J3" s="357"/>
      <c r="K3" s="357"/>
      <c r="L3" s="357"/>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222" customFormat="1" ht="15">
      <c r="B38" s="357" t="s">
        <v>666</v>
      </c>
      <c r="C38" s="357"/>
      <c r="D38" s="357"/>
      <c r="E38" s="357"/>
      <c r="F38" s="357"/>
      <c r="G38" s="357"/>
      <c r="H38" s="357"/>
      <c r="I38" s="357"/>
      <c r="J38" s="357"/>
      <c r="K38" s="357"/>
      <c r="L38" s="357"/>
    </row>
    <row r="39" ht="12.75" customHeight="1">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zoomScalePageLayoutView="0" workbookViewId="0" topLeftCell="A1">
      <selection activeCell="B3" sqref="B3:L3"/>
    </sheetView>
  </sheetViews>
  <sheetFormatPr defaultColWidth="9.00390625" defaultRowHeight="13.5"/>
  <cols>
    <col min="1" max="1" width="1.625" style="223" customWidth="1"/>
    <col min="2" max="12" width="9.00390625" style="223" customWidth="1"/>
    <col min="13" max="13" width="1.625" style="223" customWidth="1"/>
    <col min="14" max="16384" width="9.00390625" style="223" customWidth="1"/>
  </cols>
  <sheetData>
    <row r="1" ht="10.5" customHeight="1">
      <c r="A1" s="275" t="s">
        <v>628</v>
      </c>
    </row>
    <row r="2" ht="10.5" customHeight="1"/>
    <row r="3" spans="2:12" s="222" customFormat="1" ht="18" customHeight="1">
      <c r="B3" s="357" t="s">
        <v>672</v>
      </c>
      <c r="C3" s="357"/>
      <c r="D3" s="357"/>
      <c r="E3" s="357"/>
      <c r="F3" s="357"/>
      <c r="G3" s="357"/>
      <c r="H3" s="357"/>
      <c r="I3" s="357"/>
      <c r="J3" s="357"/>
      <c r="K3" s="357"/>
      <c r="L3" s="357"/>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222" customFormat="1" ht="18" customHeight="1">
      <c r="B44" s="357" t="s">
        <v>673</v>
      </c>
      <c r="C44" s="357"/>
      <c r="D44" s="357"/>
      <c r="E44" s="357"/>
      <c r="F44" s="357"/>
      <c r="G44" s="357"/>
      <c r="H44" s="357"/>
      <c r="I44" s="357"/>
      <c r="J44" s="357"/>
      <c r="K44" s="357"/>
      <c r="L44" s="357"/>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N31"/>
  <sheetViews>
    <sheetView zoomScale="188" zoomScaleNormal="188" zoomScalePageLayoutView="0" workbookViewId="0" topLeftCell="A1">
      <selection activeCell="C7" sqref="C7"/>
    </sheetView>
  </sheetViews>
  <sheetFormatPr defaultColWidth="9.00390625" defaultRowHeight="13.5"/>
  <cols>
    <col min="1" max="1" width="1.625" style="223" customWidth="1"/>
    <col min="2" max="12" width="8.625" style="223" customWidth="1"/>
    <col min="13" max="15" width="1.625" style="223" customWidth="1"/>
    <col min="16" max="16384" width="9.00390625" style="223" customWidth="1"/>
  </cols>
  <sheetData>
    <row r="1" ht="10.5" customHeight="1"/>
    <row r="2" ht="10.5" customHeight="1"/>
    <row r="3" spans="2:14" s="222" customFormat="1" ht="13.5" customHeight="1">
      <c r="B3" s="42" t="s">
        <v>534</v>
      </c>
      <c r="C3" s="42"/>
      <c r="D3" s="42"/>
      <c r="E3" s="42"/>
      <c r="F3" s="42"/>
      <c r="G3" s="42"/>
      <c r="H3" s="42"/>
      <c r="I3" s="42"/>
      <c r="J3" s="42"/>
      <c r="K3" s="42"/>
      <c r="L3" s="42"/>
      <c r="M3" s="42"/>
      <c r="N3" s="42"/>
    </row>
    <row r="4" spans="2:14" s="222" customFormat="1" ht="13.5" customHeight="1">
      <c r="B4" s="42"/>
      <c r="C4" s="42"/>
      <c r="D4" s="42"/>
      <c r="E4" s="42"/>
      <c r="F4" s="42"/>
      <c r="G4" s="42"/>
      <c r="H4" s="42"/>
      <c r="I4" s="42"/>
      <c r="J4" s="42"/>
      <c r="K4" s="42"/>
      <c r="L4" s="42"/>
      <c r="M4" s="42"/>
      <c r="N4" s="42"/>
    </row>
    <row r="5" spans="3:4" ht="12.75" customHeight="1">
      <c r="C5" s="223" t="s">
        <v>370</v>
      </c>
      <c r="D5" s="223" t="s">
        <v>213</v>
      </c>
    </row>
    <row r="6" spans="2:7" ht="10.5" customHeight="1">
      <c r="B6" s="223" t="s">
        <v>528</v>
      </c>
      <c r="C6" s="225">
        <v>112044</v>
      </c>
      <c r="D6" s="225">
        <v>97991</v>
      </c>
      <c r="F6" s="224"/>
      <c r="G6" s="224"/>
    </row>
    <row r="7" spans="2:7" ht="10.5" customHeight="1">
      <c r="B7" s="223">
        <v>30</v>
      </c>
      <c r="C7" s="225">
        <v>185814</v>
      </c>
      <c r="D7" s="225">
        <v>154746</v>
      </c>
      <c r="F7" s="224"/>
      <c r="G7" s="224"/>
    </row>
    <row r="8" spans="2:7" ht="10.5" customHeight="1">
      <c r="B8" s="223">
        <v>35</v>
      </c>
      <c r="C8" s="225">
        <v>305628</v>
      </c>
      <c r="D8" s="225">
        <v>239543</v>
      </c>
      <c r="F8" s="33"/>
      <c r="G8" s="33"/>
    </row>
    <row r="9" spans="2:7" ht="10.5" customHeight="1">
      <c r="B9" s="223">
        <v>40</v>
      </c>
      <c r="C9" s="225">
        <v>434721</v>
      </c>
      <c r="D9" s="225">
        <v>339426</v>
      </c>
      <c r="F9" s="151"/>
      <c r="G9" s="151"/>
    </row>
    <row r="10" spans="2:7" ht="10.5" customHeight="1">
      <c r="B10" s="223">
        <v>45</v>
      </c>
      <c r="C10" s="225">
        <v>527931</v>
      </c>
      <c r="D10" s="225">
        <v>418131</v>
      </c>
      <c r="F10" s="151"/>
      <c r="G10" s="151"/>
    </row>
    <row r="11" spans="2:7" ht="10.5" customHeight="1">
      <c r="B11" s="223">
        <v>50</v>
      </c>
      <c r="C11" s="225">
        <v>559665</v>
      </c>
      <c r="D11" s="225">
        <v>446554</v>
      </c>
      <c r="F11" s="151"/>
      <c r="G11" s="151"/>
    </row>
    <row r="12" spans="2:7" ht="10.5" customHeight="1">
      <c r="B12" s="223">
        <v>55</v>
      </c>
      <c r="C12" s="225">
        <v>563274</v>
      </c>
      <c r="D12" s="225">
        <v>442139</v>
      </c>
      <c r="F12" s="151"/>
      <c r="G12" s="151"/>
    </row>
    <row r="13" spans="2:7" ht="10.5" customHeight="1">
      <c r="B13" s="223">
        <v>60</v>
      </c>
      <c r="C13" s="225">
        <v>587475</v>
      </c>
      <c r="D13" s="225">
        <v>451541</v>
      </c>
      <c r="F13" s="151"/>
      <c r="G13" s="151"/>
    </row>
    <row r="14" spans="2:7" ht="10.5" customHeight="1">
      <c r="B14" s="223" t="s">
        <v>524</v>
      </c>
      <c r="C14" s="225">
        <v>614646</v>
      </c>
      <c r="D14" s="225">
        <v>461017</v>
      </c>
      <c r="F14" s="151"/>
      <c r="G14" s="151"/>
    </row>
    <row r="15" spans="2:7" ht="10.5" customHeight="1">
      <c r="B15" s="223">
        <v>7</v>
      </c>
      <c r="C15" s="225">
        <v>630366</v>
      </c>
      <c r="D15" s="225">
        <v>476777</v>
      </c>
      <c r="F15" s="151"/>
      <c r="G15" s="151"/>
    </row>
    <row r="16" spans="2:7" ht="10.5" customHeight="1">
      <c r="B16" s="223">
        <v>12</v>
      </c>
      <c r="C16" s="225">
        <v>654150</v>
      </c>
      <c r="D16" s="225">
        <v>507286</v>
      </c>
      <c r="F16" s="151"/>
      <c r="G16" s="151"/>
    </row>
    <row r="17" spans="6:7" ht="10.5" customHeight="1">
      <c r="F17" s="151"/>
      <c r="G17" s="151"/>
    </row>
    <row r="18" spans="6:7" ht="10.5" customHeight="1">
      <c r="F18" s="151"/>
      <c r="G18" s="151"/>
    </row>
    <row r="19" spans="6:7" ht="10.5" customHeight="1">
      <c r="F19" s="151"/>
      <c r="G19" s="151"/>
    </row>
    <row r="20" spans="6:7" ht="10.5" customHeight="1">
      <c r="F20" s="151"/>
      <c r="G20" s="151"/>
    </row>
    <row r="21" spans="6:7" ht="10.5" customHeight="1">
      <c r="F21" s="151"/>
      <c r="G21" s="151"/>
    </row>
    <row r="22" spans="6:7" ht="10.5" customHeight="1">
      <c r="F22" s="151"/>
      <c r="G22" s="151"/>
    </row>
    <row r="23" spans="6:7" ht="10.5" customHeight="1">
      <c r="F23" s="151"/>
      <c r="G23" s="151"/>
    </row>
    <row r="24" spans="6:7" ht="10.5" customHeight="1">
      <c r="F24" s="151"/>
      <c r="G24" s="151"/>
    </row>
    <row r="25" spans="6:7" ht="10.5" customHeight="1">
      <c r="F25" s="151"/>
      <c r="G25" s="151"/>
    </row>
    <row r="26" spans="6:7" ht="10.5" customHeight="1">
      <c r="F26" s="151"/>
      <c r="G26" s="151"/>
    </row>
    <row r="27" spans="6:7" ht="10.5" customHeight="1">
      <c r="F27" s="151"/>
      <c r="G27" s="151"/>
    </row>
    <row r="28" spans="6:7" ht="10.5" customHeight="1">
      <c r="F28" s="151"/>
      <c r="G28" s="151"/>
    </row>
    <row r="29" spans="6:7" ht="10.5" customHeight="1">
      <c r="F29" s="151"/>
      <c r="G29" s="151"/>
    </row>
    <row r="30" spans="6:7" ht="10.5" customHeight="1">
      <c r="F30" s="151"/>
      <c r="G30" s="151"/>
    </row>
    <row r="31" spans="6:7" ht="10.5" customHeight="1">
      <c r="F31" s="192"/>
      <c r="G31" s="151"/>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E15" sqref="E15"/>
    </sheetView>
  </sheetViews>
  <sheetFormatPr defaultColWidth="9.00390625" defaultRowHeight="13.5"/>
  <cols>
    <col min="1" max="103" width="1.625" style="84" customWidth="1"/>
    <col min="104" max="16384" width="9.00390625" style="84" customWidth="1"/>
  </cols>
  <sheetData>
    <row r="1" spans="56:58" ht="10.5" customHeight="1">
      <c r="BD1" s="86"/>
      <c r="BE1" s="86"/>
      <c r="BF1" s="86"/>
    </row>
    <row r="2" spans="56:58" ht="10.5" customHeight="1">
      <c r="BD2" s="86"/>
      <c r="BE2" s="86"/>
      <c r="BF2" s="86"/>
    </row>
    <row r="3" spans="3:58" s="256" customFormat="1" ht="15.75" customHeight="1">
      <c r="C3" s="162" t="s">
        <v>192</v>
      </c>
      <c r="BD3" s="257"/>
      <c r="BE3" s="257"/>
      <c r="BF3" s="257"/>
    </row>
    <row r="4" spans="3:58" ht="13.5" customHeight="1">
      <c r="C4" s="242"/>
      <c r="BD4" s="86"/>
      <c r="BE4" s="86"/>
      <c r="BF4" s="86"/>
    </row>
    <row r="5" spans="3:58" ht="13.5" customHeight="1">
      <c r="C5" s="84" t="s">
        <v>193</v>
      </c>
      <c r="BD5" s="86"/>
      <c r="BE5" s="86"/>
      <c r="BF5" s="86"/>
    </row>
    <row r="6" spans="3:61" ht="13.5" customHeight="1">
      <c r="C6" s="282" t="s">
        <v>433</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row>
    <row r="7" spans="3:58" ht="13.5" customHeight="1">
      <c r="C7" s="84" t="s">
        <v>5</v>
      </c>
      <c r="BD7" s="86"/>
      <c r="BE7" s="86"/>
      <c r="BF7" s="86"/>
    </row>
    <row r="8" spans="3:63" ht="13.5" customHeight="1">
      <c r="C8" s="282" t="s">
        <v>437</v>
      </c>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86"/>
      <c r="BK8" s="86"/>
    </row>
    <row r="9" spans="3:63" ht="13.5" customHeight="1">
      <c r="C9" s="84" t="s">
        <v>438</v>
      </c>
      <c r="BB9" s="86"/>
      <c r="BC9" s="86"/>
      <c r="BD9" s="86"/>
      <c r="BE9" s="86"/>
      <c r="BF9" s="86"/>
      <c r="BG9" s="86"/>
      <c r="BH9" s="86"/>
      <c r="BI9" s="86"/>
      <c r="BJ9" s="86"/>
      <c r="BK9" s="86"/>
    </row>
    <row r="10" spans="54:63" ht="13.5" customHeight="1">
      <c r="BB10" s="86"/>
      <c r="BC10" s="86"/>
      <c r="BD10" s="86"/>
      <c r="BE10" s="86"/>
      <c r="BF10" s="86"/>
      <c r="BG10" s="86"/>
      <c r="BH10" s="86"/>
      <c r="BI10" s="86"/>
      <c r="BJ10" s="86"/>
      <c r="BK10" s="86"/>
    </row>
    <row r="11" spans="3:63" s="256" customFormat="1" ht="15.75" customHeight="1">
      <c r="C11" s="162" t="s">
        <v>194</v>
      </c>
      <c r="BB11" s="257"/>
      <c r="BC11" s="257"/>
      <c r="BD11" s="257"/>
      <c r="BE11" s="257"/>
      <c r="BF11" s="257"/>
      <c r="BG11" s="257"/>
      <c r="BH11" s="257"/>
      <c r="BI11" s="257"/>
      <c r="BJ11" s="257"/>
      <c r="BK11" s="257"/>
    </row>
    <row r="12" spans="3:63" ht="13.5" customHeight="1">
      <c r="C12" s="242"/>
      <c r="BB12" s="86"/>
      <c r="BC12" s="86"/>
      <c r="BD12" s="86"/>
      <c r="BE12" s="86"/>
      <c r="BF12" s="86"/>
      <c r="BG12" s="86"/>
      <c r="BH12" s="86"/>
      <c r="BI12" s="86"/>
      <c r="BJ12" s="86"/>
      <c r="BK12" s="86"/>
    </row>
    <row r="13" spans="3:63" ht="13.5" customHeight="1">
      <c r="C13" s="282" t="s">
        <v>434</v>
      </c>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86"/>
      <c r="BK13" s="86"/>
    </row>
    <row r="14" spans="3:63" ht="13.5" customHeight="1">
      <c r="C14" s="84" t="s">
        <v>6</v>
      </c>
      <c r="BB14" s="86"/>
      <c r="BC14" s="86"/>
      <c r="BD14" s="86"/>
      <c r="BE14" s="86"/>
      <c r="BF14" s="86"/>
      <c r="BG14" s="86"/>
      <c r="BH14" s="86"/>
      <c r="BI14" s="86"/>
      <c r="BJ14" s="86"/>
      <c r="BK14" s="86"/>
    </row>
    <row r="15" spans="3:63" ht="13.5" customHeight="1">
      <c r="C15" s="84" t="s">
        <v>661</v>
      </c>
      <c r="BB15" s="86"/>
      <c r="BC15" s="86"/>
      <c r="BD15" s="86"/>
      <c r="BE15" s="86"/>
      <c r="BF15" s="86"/>
      <c r="BG15" s="86"/>
      <c r="BH15" s="86"/>
      <c r="BI15" s="86"/>
      <c r="BJ15" s="86"/>
      <c r="BK15" s="86"/>
    </row>
    <row r="16" spans="54:63" ht="13.5" customHeight="1">
      <c r="BB16" s="86"/>
      <c r="BC16" s="86"/>
      <c r="BD16" s="86"/>
      <c r="BE16" s="86"/>
      <c r="BF16" s="86"/>
      <c r="BG16" s="86"/>
      <c r="BH16" s="86"/>
      <c r="BI16" s="86"/>
      <c r="BJ16" s="86"/>
      <c r="BK16" s="86"/>
    </row>
    <row r="17" spans="3:63" s="256" customFormat="1" ht="15.75" customHeight="1">
      <c r="C17" s="162" t="s">
        <v>195</v>
      </c>
      <c r="BB17" s="257"/>
      <c r="BC17" s="257"/>
      <c r="BD17" s="257"/>
      <c r="BE17" s="257"/>
      <c r="BF17" s="257"/>
      <c r="BG17" s="257"/>
      <c r="BH17" s="257"/>
      <c r="BI17" s="257"/>
      <c r="BJ17" s="257"/>
      <c r="BK17" s="257"/>
    </row>
    <row r="18" spans="3:63" ht="13.5" customHeight="1">
      <c r="C18" s="242"/>
      <c r="BB18" s="86"/>
      <c r="BC18" s="86"/>
      <c r="BD18" s="86"/>
      <c r="BE18" s="86"/>
      <c r="BF18" s="86"/>
      <c r="BG18" s="86"/>
      <c r="BH18" s="86"/>
      <c r="BI18" s="86"/>
      <c r="BJ18" s="86"/>
      <c r="BK18" s="86"/>
    </row>
    <row r="19" spans="3:63" ht="13.5" customHeight="1">
      <c r="C19" s="84" t="s">
        <v>196</v>
      </c>
      <c r="BB19" s="86"/>
      <c r="BC19" s="86"/>
      <c r="BD19" s="86"/>
      <c r="BE19" s="86"/>
      <c r="BF19" s="86"/>
      <c r="BG19" s="86"/>
      <c r="BH19" s="86"/>
      <c r="BI19" s="86"/>
      <c r="BJ19" s="86"/>
      <c r="BK19" s="86"/>
    </row>
    <row r="20" spans="3:63" ht="13.5" customHeight="1">
      <c r="C20" s="84" t="s">
        <v>197</v>
      </c>
      <c r="BB20" s="86"/>
      <c r="BC20" s="86"/>
      <c r="BD20" s="86"/>
      <c r="BE20" s="86"/>
      <c r="BF20" s="86"/>
      <c r="BG20" s="86"/>
      <c r="BH20" s="86"/>
      <c r="BI20" s="86"/>
      <c r="BJ20" s="86"/>
      <c r="BK20" s="86"/>
    </row>
    <row r="21" spans="4:63" ht="13.5" customHeight="1">
      <c r="D21" s="284" t="s">
        <v>7</v>
      </c>
      <c r="E21" s="284"/>
      <c r="F21" s="84" t="s">
        <v>8</v>
      </c>
      <c r="BB21" s="86"/>
      <c r="BC21" s="86"/>
      <c r="BD21" s="86"/>
      <c r="BE21" s="86"/>
      <c r="BF21" s="86"/>
      <c r="BG21" s="86"/>
      <c r="BH21" s="86"/>
      <c r="BI21" s="86"/>
      <c r="BJ21" s="86"/>
      <c r="BK21" s="86"/>
    </row>
    <row r="22" spans="4:63" ht="13.5" customHeight="1">
      <c r="D22" s="284" t="s">
        <v>0</v>
      </c>
      <c r="E22" s="284"/>
      <c r="F22" s="84" t="s">
        <v>9</v>
      </c>
      <c r="BB22" s="86"/>
      <c r="BC22" s="86"/>
      <c r="BD22" s="86"/>
      <c r="BE22" s="86"/>
      <c r="BF22" s="86"/>
      <c r="BG22" s="86"/>
      <c r="BH22" s="86"/>
      <c r="BI22" s="86"/>
      <c r="BJ22" s="86"/>
      <c r="BK22" s="86"/>
    </row>
    <row r="23" spans="4:63" ht="13.5" customHeight="1">
      <c r="D23" s="284" t="s">
        <v>1</v>
      </c>
      <c r="E23" s="284"/>
      <c r="F23" s="84" t="s">
        <v>10</v>
      </c>
      <c r="BB23" s="86"/>
      <c r="BC23" s="86"/>
      <c r="BD23" s="86"/>
      <c r="BE23" s="86"/>
      <c r="BF23" s="86"/>
      <c r="BG23" s="86"/>
      <c r="BH23" s="86"/>
      <c r="BI23" s="86"/>
      <c r="BJ23" s="86"/>
      <c r="BK23" s="86"/>
    </row>
    <row r="24" spans="4:63" ht="13.5" customHeight="1">
      <c r="D24" s="284" t="s">
        <v>2</v>
      </c>
      <c r="E24" s="284"/>
      <c r="F24" s="84" t="s">
        <v>11</v>
      </c>
      <c r="BB24" s="86"/>
      <c r="BC24" s="86"/>
      <c r="BD24" s="86"/>
      <c r="BE24" s="86"/>
      <c r="BF24" s="86"/>
      <c r="BG24" s="86"/>
      <c r="BH24" s="86"/>
      <c r="BI24" s="86"/>
      <c r="BJ24" s="86"/>
      <c r="BK24" s="86"/>
    </row>
    <row r="25" spans="4:63" ht="13.5" customHeight="1">
      <c r="D25" s="284" t="s">
        <v>3</v>
      </c>
      <c r="E25" s="284"/>
      <c r="F25" s="84" t="s">
        <v>12</v>
      </c>
      <c r="BB25" s="86"/>
      <c r="BC25" s="86"/>
      <c r="BD25" s="86"/>
      <c r="BE25" s="86"/>
      <c r="BF25" s="86"/>
      <c r="BG25" s="86"/>
      <c r="BH25" s="86"/>
      <c r="BI25" s="86"/>
      <c r="BJ25" s="86"/>
      <c r="BK25" s="86"/>
    </row>
    <row r="26" spans="4:63" ht="13.5" customHeight="1">
      <c r="D26" s="284" t="s">
        <v>4</v>
      </c>
      <c r="E26" s="284"/>
      <c r="F26" s="282" t="s">
        <v>13</v>
      </c>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86"/>
      <c r="BK26" s="86"/>
    </row>
    <row r="27" spans="6:63" ht="13.5" customHeight="1">
      <c r="F27" s="84" t="s">
        <v>14</v>
      </c>
      <c r="BB27" s="86"/>
      <c r="BC27" s="86"/>
      <c r="BD27" s="86"/>
      <c r="BE27" s="86"/>
      <c r="BF27" s="86"/>
      <c r="BG27" s="86"/>
      <c r="BH27" s="86"/>
      <c r="BI27" s="86"/>
      <c r="BJ27" s="86"/>
      <c r="BK27" s="86"/>
    </row>
    <row r="28" spans="3:63" ht="13.5" customHeight="1">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row>
    <row r="29" spans="3:63" s="256" customFormat="1" ht="15.75" customHeight="1">
      <c r="C29" s="163" t="s">
        <v>198</v>
      </c>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row>
    <row r="30" spans="3:63" ht="13.5" customHeight="1">
      <c r="C30" s="255"/>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row>
    <row r="31" spans="3:63" ht="13.5" customHeight="1">
      <c r="C31" s="283" t="s">
        <v>439</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86"/>
      <c r="BK31" s="86"/>
    </row>
    <row r="32" spans="3:63" ht="13.5" customHeight="1">
      <c r="C32" s="86" t="s">
        <v>15</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6"/>
    </row>
    <row r="33" spans="3:63" ht="13.5" customHeight="1">
      <c r="C33" s="86"/>
      <c r="D33" s="284" t="s">
        <v>16</v>
      </c>
      <c r="E33" s="284"/>
      <c r="F33" s="86" t="s">
        <v>17</v>
      </c>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6"/>
    </row>
    <row r="34" spans="3:63" ht="13.5" customHeight="1">
      <c r="C34" s="86"/>
      <c r="D34" s="284" t="s">
        <v>0</v>
      </c>
      <c r="E34" s="284"/>
      <c r="F34" s="86" t="s">
        <v>18</v>
      </c>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6"/>
    </row>
    <row r="35" spans="3:63" ht="13.5" customHeight="1">
      <c r="C35" s="86"/>
      <c r="D35" s="284" t="s">
        <v>1</v>
      </c>
      <c r="E35" s="284"/>
      <c r="F35" s="86" t="s">
        <v>19</v>
      </c>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6"/>
    </row>
    <row r="36" spans="3:63" ht="13.5" customHeight="1">
      <c r="C36" s="283" t="s">
        <v>613</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89"/>
      <c r="BK36" s="86"/>
    </row>
    <row r="37" spans="3:63" ht="13.5" customHeight="1">
      <c r="C37" s="86" t="s">
        <v>20</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row>
    <row r="38" spans="3:63" ht="13.5" customHeight="1">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row>
    <row r="39" spans="3:63" s="256" customFormat="1" ht="15.75" customHeight="1">
      <c r="C39" s="163" t="s">
        <v>199</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row>
    <row r="40" spans="3:63" ht="13.5" customHeight="1">
      <c r="C40" s="25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row>
    <row r="41" spans="3:63" ht="13.5" customHeight="1">
      <c r="C41" s="86" t="s">
        <v>200</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row>
    <row r="42" spans="3:63" ht="13.5" customHeight="1">
      <c r="C42" s="86"/>
      <c r="D42" s="284" t="s">
        <v>21</v>
      </c>
      <c r="E42" s="284"/>
      <c r="F42" s="86" t="s">
        <v>22</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row>
    <row r="43" spans="3:63" ht="13.5" customHeight="1">
      <c r="C43" s="86"/>
      <c r="D43" s="284" t="s">
        <v>0</v>
      </c>
      <c r="E43" s="284"/>
      <c r="F43" s="86" t="s">
        <v>23</v>
      </c>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row>
    <row r="44" spans="3:63" ht="13.5" customHeight="1">
      <c r="C44" s="86"/>
      <c r="D44" s="284" t="s">
        <v>1</v>
      </c>
      <c r="E44" s="284"/>
      <c r="F44" s="86" t="s">
        <v>24</v>
      </c>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row>
    <row r="45" spans="3:63" ht="13.5" customHeight="1">
      <c r="C45" s="86"/>
      <c r="D45" s="85"/>
      <c r="E45" s="85"/>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row>
    <row r="46" spans="3:63" ht="13.5" customHeight="1">
      <c r="C46" s="86" t="s">
        <v>201</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row>
    <row r="47" spans="3:63" ht="13.5" customHeight="1">
      <c r="C47" s="86"/>
      <c r="D47" s="284" t="s">
        <v>25</v>
      </c>
      <c r="E47" s="284"/>
      <c r="F47" s="86" t="s">
        <v>26</v>
      </c>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row>
    <row r="48" spans="3:63" ht="13.5" customHeight="1">
      <c r="C48" s="86"/>
      <c r="D48" s="284" t="s">
        <v>0</v>
      </c>
      <c r="E48" s="284"/>
      <c r="F48" s="86" t="s">
        <v>27</v>
      </c>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row>
    <row r="49" spans="3:63" ht="13.5" customHeight="1">
      <c r="C49" s="86"/>
      <c r="D49" s="284" t="s">
        <v>1</v>
      </c>
      <c r="E49" s="284"/>
      <c r="F49" s="86" t="s">
        <v>28</v>
      </c>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row>
    <row r="50" spans="3:63" ht="13.5" customHeight="1">
      <c r="C50" s="86"/>
      <c r="D50" s="284" t="s">
        <v>2</v>
      </c>
      <c r="E50" s="284"/>
      <c r="F50" s="86" t="s">
        <v>29</v>
      </c>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row>
    <row r="51" spans="3:63" ht="13.5" customHeight="1">
      <c r="C51" s="86"/>
      <c r="D51" s="284" t="s">
        <v>3</v>
      </c>
      <c r="E51" s="284"/>
      <c r="F51" s="86" t="s">
        <v>30</v>
      </c>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row>
    <row r="52" spans="3:63" ht="13.5" customHeight="1">
      <c r="C52" s="86"/>
      <c r="D52" s="284" t="s">
        <v>4</v>
      </c>
      <c r="E52" s="284"/>
      <c r="F52" s="86" t="s">
        <v>31</v>
      </c>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row>
    <row r="53" spans="3:63" ht="13.5" customHeight="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row>
    <row r="54" spans="3:63" s="256" customFormat="1" ht="15.75" customHeight="1">
      <c r="C54" s="162" t="s">
        <v>202</v>
      </c>
      <c r="BB54" s="257"/>
      <c r="BC54" s="257"/>
      <c r="BD54" s="257"/>
      <c r="BE54" s="257"/>
      <c r="BF54" s="257"/>
      <c r="BJ54" s="257"/>
      <c r="BK54" s="257"/>
    </row>
    <row r="55" spans="3:63" ht="13.5" customHeight="1">
      <c r="C55" s="242"/>
      <c r="BB55" s="86"/>
      <c r="BC55" s="86"/>
      <c r="BD55" s="86"/>
      <c r="BE55" s="86"/>
      <c r="BF55" s="86"/>
      <c r="BJ55" s="86"/>
      <c r="BK55" s="86"/>
    </row>
    <row r="56" spans="3:61" ht="19.5" customHeight="1">
      <c r="C56" s="164"/>
      <c r="D56" s="165" t="s">
        <v>604</v>
      </c>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6"/>
      <c r="AR56" s="167"/>
      <c r="AS56" s="168" t="s">
        <v>609</v>
      </c>
      <c r="AT56" s="168"/>
      <c r="AU56" s="168"/>
      <c r="AV56" s="168"/>
      <c r="AW56" s="168"/>
      <c r="AX56" s="168"/>
      <c r="AY56" s="168"/>
      <c r="AZ56" s="168"/>
      <c r="BA56" s="168"/>
      <c r="BB56" s="168"/>
      <c r="BC56" s="168"/>
      <c r="BD56" s="168"/>
      <c r="BE56" s="168"/>
      <c r="BF56" s="168"/>
      <c r="BG56" s="168"/>
      <c r="BH56" s="168"/>
      <c r="BI56" s="169"/>
    </row>
    <row r="57" spans="3:61" ht="19.5" customHeight="1">
      <c r="C57" s="167"/>
      <c r="D57" s="168" t="s">
        <v>605</v>
      </c>
      <c r="E57" s="168"/>
      <c r="F57" s="168"/>
      <c r="G57" s="168"/>
      <c r="H57" s="168"/>
      <c r="I57" s="168"/>
      <c r="J57" s="168"/>
      <c r="K57" s="168"/>
      <c r="L57" s="168"/>
      <c r="M57" s="168"/>
      <c r="N57" s="168"/>
      <c r="O57" s="168"/>
      <c r="P57" s="168"/>
      <c r="Q57" s="168"/>
      <c r="R57" s="168"/>
      <c r="S57" s="167"/>
      <c r="T57" s="86" t="s">
        <v>606</v>
      </c>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167"/>
      <c r="AS57" s="168" t="s">
        <v>610</v>
      </c>
      <c r="AT57" s="168"/>
      <c r="AU57" s="168"/>
      <c r="AV57" s="168"/>
      <c r="AW57" s="168"/>
      <c r="AX57" s="168"/>
      <c r="AY57" s="168"/>
      <c r="AZ57" s="168"/>
      <c r="BA57" s="168"/>
      <c r="BB57" s="168"/>
      <c r="BC57" s="168"/>
      <c r="BD57" s="168"/>
      <c r="BE57" s="168"/>
      <c r="BF57" s="168"/>
      <c r="BG57" s="168"/>
      <c r="BH57" s="168"/>
      <c r="BI57" s="169"/>
    </row>
    <row r="58" spans="3:61" ht="19.5" customHeight="1">
      <c r="C58" s="170"/>
      <c r="D58" s="86"/>
      <c r="E58" s="86"/>
      <c r="F58" s="86"/>
      <c r="G58" s="86"/>
      <c r="H58" s="86"/>
      <c r="I58" s="86"/>
      <c r="J58" s="86"/>
      <c r="K58" s="86"/>
      <c r="L58" s="86"/>
      <c r="M58" s="86"/>
      <c r="N58" s="86"/>
      <c r="O58" s="86"/>
      <c r="P58" s="86"/>
      <c r="Q58" s="86"/>
      <c r="R58" s="86"/>
      <c r="S58" s="164"/>
      <c r="T58" s="165" t="s">
        <v>607</v>
      </c>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6"/>
      <c r="AR58" s="171"/>
      <c r="AS58" s="172"/>
      <c r="AT58" s="172"/>
      <c r="AU58" s="172"/>
      <c r="AV58" s="172"/>
      <c r="AW58" s="172"/>
      <c r="AX58" s="172"/>
      <c r="AY58" s="172"/>
      <c r="AZ58" s="172"/>
      <c r="BA58" s="172"/>
      <c r="BB58" s="172"/>
      <c r="BC58" s="172"/>
      <c r="BD58" s="172"/>
      <c r="BE58" s="172"/>
      <c r="BF58" s="172"/>
      <c r="BG58" s="172"/>
      <c r="BH58" s="172"/>
      <c r="BI58" s="173"/>
    </row>
    <row r="59" spans="3:61" ht="19.5" customHeight="1">
      <c r="C59" s="171"/>
      <c r="D59" s="172"/>
      <c r="E59" s="172"/>
      <c r="F59" s="172"/>
      <c r="G59" s="172"/>
      <c r="H59" s="172"/>
      <c r="I59" s="172"/>
      <c r="J59" s="172"/>
      <c r="K59" s="172"/>
      <c r="L59" s="172"/>
      <c r="M59" s="172"/>
      <c r="N59" s="172"/>
      <c r="O59" s="172"/>
      <c r="P59" s="172"/>
      <c r="Q59" s="172"/>
      <c r="R59" s="172"/>
      <c r="S59" s="164"/>
      <c r="T59" s="165" t="s">
        <v>608</v>
      </c>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6"/>
      <c r="AR59" s="165"/>
      <c r="AS59" s="165" t="s">
        <v>611</v>
      </c>
      <c r="AT59" s="165"/>
      <c r="AU59" s="165"/>
      <c r="AV59" s="165"/>
      <c r="AW59" s="165"/>
      <c r="AX59" s="165"/>
      <c r="AY59" s="165"/>
      <c r="AZ59" s="165"/>
      <c r="BA59" s="165"/>
      <c r="BB59" s="165"/>
      <c r="BC59" s="165"/>
      <c r="BD59" s="165"/>
      <c r="BE59" s="165"/>
      <c r="BF59" s="165"/>
      <c r="BG59" s="165"/>
      <c r="BH59" s="165"/>
      <c r="BI59" s="166"/>
    </row>
    <row r="60" spans="54:63" ht="13.5" customHeight="1">
      <c r="BB60" s="86"/>
      <c r="BC60" s="86"/>
      <c r="BD60" s="86"/>
      <c r="BE60" s="86"/>
      <c r="BF60" s="86"/>
      <c r="BJ60" s="86"/>
      <c r="BK60" s="86"/>
    </row>
    <row r="61" ht="13.5" customHeight="1"/>
    <row r="62" ht="13.5" customHeight="1"/>
    <row r="63" ht="13.5" customHeight="1"/>
    <row r="64" ht="13.5" customHeight="1"/>
    <row r="65" ht="13.5" customHeight="1"/>
    <row r="66" ht="13.5" customHeight="1"/>
  </sheetData>
  <sheetProtection/>
  <mergeCells count="24">
    <mergeCell ref="D42:E42"/>
    <mergeCell ref="D43:E43"/>
    <mergeCell ref="D44:E44"/>
    <mergeCell ref="D47:E47"/>
    <mergeCell ref="F26:BI26"/>
    <mergeCell ref="D33:E33"/>
    <mergeCell ref="D34:E34"/>
    <mergeCell ref="D35:E35"/>
    <mergeCell ref="C36:BI36"/>
    <mergeCell ref="D52:E52"/>
    <mergeCell ref="D48:E48"/>
    <mergeCell ref="D49:E49"/>
    <mergeCell ref="D50:E50"/>
    <mergeCell ref="D51:E51"/>
    <mergeCell ref="C6:BI6"/>
    <mergeCell ref="C13:BI13"/>
    <mergeCell ref="C8:BI8"/>
    <mergeCell ref="C31:BI31"/>
    <mergeCell ref="D21:E21"/>
    <mergeCell ref="D22:E22"/>
    <mergeCell ref="D23:E23"/>
    <mergeCell ref="D24:E24"/>
    <mergeCell ref="D25:E25"/>
    <mergeCell ref="D26:E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H30"/>
  <sheetViews>
    <sheetView zoomScale="188" zoomScaleNormal="188" zoomScalePageLayoutView="0" workbookViewId="0" topLeftCell="A1">
      <selection activeCell="A19" sqref="A19:B30"/>
    </sheetView>
  </sheetViews>
  <sheetFormatPr defaultColWidth="9.00390625" defaultRowHeight="12" customHeight="1"/>
  <cols>
    <col min="1" max="1" width="9.00390625" style="222" customWidth="1"/>
    <col min="2" max="4" width="9.50390625" style="222" bestFit="1" customWidth="1"/>
    <col min="5" max="16384" width="9.00390625" style="222" customWidth="1"/>
  </cols>
  <sheetData>
    <row r="1" ht="12" customHeight="1">
      <c r="A1" s="222" t="s">
        <v>537</v>
      </c>
    </row>
    <row r="2" spans="1:4" ht="12" customHeight="1">
      <c r="A2" s="228"/>
      <c r="B2" s="229" t="s">
        <v>224</v>
      </c>
      <c r="C2" s="229" t="s">
        <v>225</v>
      </c>
      <c r="D2" s="228" t="s">
        <v>361</v>
      </c>
    </row>
    <row r="3" spans="1:4" ht="12" customHeight="1">
      <c r="A3" s="228" t="s">
        <v>535</v>
      </c>
      <c r="B3" s="230">
        <v>62263</v>
      </c>
      <c r="C3" s="230">
        <v>62934</v>
      </c>
      <c r="D3" s="231">
        <f aca="true" t="shared" si="0" ref="D3:D13">SUM(B3:C3)</f>
        <v>125197</v>
      </c>
    </row>
    <row r="4" spans="1:4" ht="12" customHeight="1">
      <c r="A4" s="228">
        <v>30</v>
      </c>
      <c r="B4" s="230">
        <v>95518</v>
      </c>
      <c r="C4" s="230">
        <v>90296</v>
      </c>
      <c r="D4" s="231">
        <f t="shared" si="0"/>
        <v>185814</v>
      </c>
    </row>
    <row r="5" spans="1:4" ht="12" customHeight="1">
      <c r="A5" s="228">
        <v>35</v>
      </c>
      <c r="B5" s="230">
        <v>156098</v>
      </c>
      <c r="C5" s="230">
        <v>149530</v>
      </c>
      <c r="D5" s="231">
        <f t="shared" si="0"/>
        <v>305628</v>
      </c>
    </row>
    <row r="6" spans="1:4" ht="12" customHeight="1">
      <c r="A6" s="228">
        <v>40</v>
      </c>
      <c r="B6" s="230">
        <v>222699</v>
      </c>
      <c r="C6" s="230">
        <v>212022</v>
      </c>
      <c r="D6" s="231">
        <f t="shared" si="0"/>
        <v>434721</v>
      </c>
    </row>
    <row r="7" spans="1:4" ht="12" customHeight="1">
      <c r="A7" s="228">
        <v>45</v>
      </c>
      <c r="B7" s="230">
        <v>270356</v>
      </c>
      <c r="C7" s="230">
        <v>257575</v>
      </c>
      <c r="D7" s="231">
        <f t="shared" si="0"/>
        <v>527931</v>
      </c>
    </row>
    <row r="8" spans="1:4" ht="12" customHeight="1">
      <c r="A8" s="228">
        <v>50</v>
      </c>
      <c r="B8" s="230">
        <v>285786</v>
      </c>
      <c r="C8" s="230">
        <v>273879</v>
      </c>
      <c r="D8" s="231">
        <f t="shared" si="0"/>
        <v>559665</v>
      </c>
    </row>
    <row r="9" spans="1:4" ht="12" customHeight="1">
      <c r="A9" s="228">
        <v>55</v>
      </c>
      <c r="B9" s="230">
        <v>285789</v>
      </c>
      <c r="C9" s="230">
        <v>278367</v>
      </c>
      <c r="D9" s="231">
        <f t="shared" si="0"/>
        <v>564156</v>
      </c>
    </row>
    <row r="10" spans="1:4" ht="12" customHeight="1">
      <c r="A10" s="228">
        <v>60</v>
      </c>
      <c r="B10" s="230">
        <v>297239</v>
      </c>
      <c r="C10" s="230">
        <v>290648</v>
      </c>
      <c r="D10" s="231">
        <f t="shared" si="0"/>
        <v>587887</v>
      </c>
    </row>
    <row r="11" spans="1:4" ht="12" customHeight="1">
      <c r="A11" s="228" t="s">
        <v>524</v>
      </c>
      <c r="B11" s="230">
        <v>312074</v>
      </c>
      <c r="C11" s="230">
        <v>306589</v>
      </c>
      <c r="D11" s="231">
        <f t="shared" si="0"/>
        <v>618663</v>
      </c>
    </row>
    <row r="12" spans="1:4" ht="12" customHeight="1">
      <c r="A12" s="228">
        <v>7</v>
      </c>
      <c r="B12" s="230">
        <v>318551</v>
      </c>
      <c r="C12" s="230">
        <v>317195</v>
      </c>
      <c r="D12" s="231">
        <f t="shared" si="0"/>
        <v>635746</v>
      </c>
    </row>
    <row r="13" spans="1:4" ht="12" customHeight="1">
      <c r="A13" s="228">
        <v>12</v>
      </c>
      <c r="B13" s="230">
        <v>327085</v>
      </c>
      <c r="C13" s="230">
        <v>331047</v>
      </c>
      <c r="D13" s="231">
        <f t="shared" si="0"/>
        <v>658132</v>
      </c>
    </row>
    <row r="18" ht="12" customHeight="1">
      <c r="A18" s="222" t="s">
        <v>536</v>
      </c>
    </row>
    <row r="19" spans="1:2" ht="12" customHeight="1">
      <c r="A19" s="228"/>
      <c r="B19" s="228" t="s">
        <v>227</v>
      </c>
    </row>
    <row r="20" spans="1:8" ht="12" customHeight="1">
      <c r="A20" s="228" t="s">
        <v>535</v>
      </c>
      <c r="B20" s="232">
        <v>27465</v>
      </c>
      <c r="C20" s="226"/>
      <c r="D20" s="226"/>
      <c r="E20" s="226"/>
      <c r="F20" s="226"/>
      <c r="G20" s="226"/>
      <c r="H20" s="226"/>
    </row>
    <row r="21" spans="1:8" ht="12" customHeight="1">
      <c r="A21" s="228">
        <v>30</v>
      </c>
      <c r="B21" s="232">
        <v>41290</v>
      </c>
      <c r="C21" s="226"/>
      <c r="D21" s="226"/>
      <c r="E21" s="226"/>
      <c r="F21" s="226"/>
      <c r="G21" s="226"/>
      <c r="H21" s="226"/>
    </row>
    <row r="22" spans="1:8" ht="12" customHeight="1">
      <c r="A22" s="228">
        <v>35</v>
      </c>
      <c r="B22" s="232">
        <v>79796</v>
      </c>
      <c r="C22" s="226"/>
      <c r="D22" s="226"/>
      <c r="E22" s="226"/>
      <c r="F22" s="226"/>
      <c r="G22" s="226"/>
      <c r="H22" s="226"/>
    </row>
    <row r="23" spans="1:8" ht="12" customHeight="1">
      <c r="A23" s="228">
        <v>40</v>
      </c>
      <c r="B23" s="232">
        <v>124887</v>
      </c>
      <c r="C23" s="226"/>
      <c r="D23" s="226"/>
      <c r="E23" s="226"/>
      <c r="F23" s="226"/>
      <c r="G23" s="226"/>
      <c r="H23" s="226"/>
    </row>
    <row r="24" spans="1:8" ht="12" customHeight="1">
      <c r="A24" s="228">
        <v>45</v>
      </c>
      <c r="B24" s="232">
        <v>165027</v>
      </c>
      <c r="C24" s="226"/>
      <c r="D24" s="226"/>
      <c r="E24" s="226"/>
      <c r="F24" s="226"/>
      <c r="G24" s="226"/>
      <c r="H24" s="226"/>
    </row>
    <row r="25" spans="1:8" ht="12" customHeight="1">
      <c r="A25" s="228">
        <v>50</v>
      </c>
      <c r="B25" s="232">
        <v>187801</v>
      </c>
      <c r="C25" s="226"/>
      <c r="D25" s="226"/>
      <c r="E25" s="226"/>
      <c r="F25" s="226"/>
      <c r="G25" s="226"/>
      <c r="H25" s="226"/>
    </row>
    <row r="26" spans="1:8" ht="12" customHeight="1">
      <c r="A26" s="228">
        <v>55</v>
      </c>
      <c r="B26" s="232">
        <v>202316</v>
      </c>
      <c r="C26" s="226"/>
      <c r="D26" s="226"/>
      <c r="E26" s="226"/>
      <c r="F26" s="226"/>
      <c r="G26" s="226"/>
      <c r="H26" s="226"/>
    </row>
    <row r="27" spans="1:8" ht="12" customHeight="1">
      <c r="A27" s="228">
        <v>60</v>
      </c>
      <c r="B27" s="232">
        <v>215909</v>
      </c>
      <c r="C27" s="226"/>
      <c r="D27" s="226"/>
      <c r="E27" s="226"/>
      <c r="F27" s="226"/>
      <c r="G27" s="226"/>
      <c r="H27" s="226"/>
    </row>
    <row r="28" spans="1:8" ht="12" customHeight="1">
      <c r="A28" s="228" t="s">
        <v>524</v>
      </c>
      <c r="B28" s="232">
        <v>242021</v>
      </c>
      <c r="C28" s="226"/>
      <c r="D28" s="226"/>
      <c r="E28" s="226"/>
      <c r="F28" s="226"/>
      <c r="G28" s="226"/>
      <c r="H28" s="226"/>
    </row>
    <row r="29" spans="1:8" ht="12" customHeight="1">
      <c r="A29" s="228">
        <v>7</v>
      </c>
      <c r="B29" s="232">
        <v>264086</v>
      </c>
      <c r="C29" s="226"/>
      <c r="D29" s="226"/>
      <c r="E29" s="226"/>
      <c r="F29" s="226"/>
      <c r="G29" s="226"/>
      <c r="H29" s="226"/>
    </row>
    <row r="30" spans="1:8" ht="12" customHeight="1">
      <c r="A30" s="228">
        <v>12</v>
      </c>
      <c r="B30" s="233">
        <v>287243</v>
      </c>
      <c r="C30" s="227"/>
      <c r="D30" s="227"/>
      <c r="E30" s="227"/>
      <c r="F30" s="227"/>
      <c r="G30" s="227"/>
      <c r="H30" s="227"/>
    </row>
  </sheetData>
  <sheetProtection/>
  <printOptions/>
  <pageMargins left="0.75" right="0.75" top="1" bottom="1" header="0.512" footer="0.512"/>
  <pageSetup orientation="portrait" paperSize="9" r:id="rId1"/>
</worksheet>
</file>

<file path=xl/worksheets/sheet21.xml><?xml version="1.0" encoding="utf-8"?>
<worksheet xmlns="http://schemas.openxmlformats.org/spreadsheetml/2006/main" xmlns:r="http://schemas.openxmlformats.org/officeDocument/2006/relationships">
  <dimension ref="A2:D24"/>
  <sheetViews>
    <sheetView zoomScale="180" zoomScaleNormal="180" zoomScalePageLayoutView="0" workbookViewId="0" topLeftCell="A1">
      <selection activeCell="B22" sqref="B22"/>
    </sheetView>
  </sheetViews>
  <sheetFormatPr defaultColWidth="9.00390625" defaultRowHeight="13.5"/>
  <cols>
    <col min="1" max="16384" width="9.00390625" style="222" customWidth="1"/>
  </cols>
  <sheetData>
    <row r="2" spans="1:4" ht="13.5">
      <c r="A2" s="223"/>
      <c r="B2" s="223" t="s">
        <v>209</v>
      </c>
      <c r="C2" s="223" t="s">
        <v>211</v>
      </c>
      <c r="D2" s="223" t="s">
        <v>214</v>
      </c>
    </row>
    <row r="3" spans="1:4" ht="13.5">
      <c r="A3" s="223" t="s">
        <v>529</v>
      </c>
      <c r="B3" s="262">
        <v>15074</v>
      </c>
      <c r="C3" s="262">
        <v>46426</v>
      </c>
      <c r="D3" s="261">
        <v>139388</v>
      </c>
    </row>
    <row r="4" spans="1:4" ht="13.5">
      <c r="A4" s="223">
        <v>35</v>
      </c>
      <c r="B4" s="262">
        <v>25198</v>
      </c>
      <c r="C4" s="262">
        <v>91059</v>
      </c>
      <c r="D4" s="261">
        <v>214569</v>
      </c>
    </row>
    <row r="5" spans="1:4" ht="13.5">
      <c r="A5" s="223">
        <v>40</v>
      </c>
      <c r="B5" s="262">
        <v>46161</v>
      </c>
      <c r="C5" s="262">
        <v>141456</v>
      </c>
      <c r="D5" s="261">
        <v>293365</v>
      </c>
    </row>
    <row r="6" spans="1:4" ht="13.5">
      <c r="A6" s="222">
        <v>45</v>
      </c>
      <c r="B6" s="262">
        <v>61711</v>
      </c>
      <c r="C6" s="262">
        <v>171511</v>
      </c>
      <c r="D6" s="261">
        <v>356420</v>
      </c>
    </row>
    <row r="7" spans="1:4" ht="13.5">
      <c r="A7" s="223">
        <v>50</v>
      </c>
      <c r="B7" s="262">
        <v>70271</v>
      </c>
      <c r="C7" s="262">
        <v>183382</v>
      </c>
      <c r="D7" s="261">
        <v>376283</v>
      </c>
    </row>
    <row r="8" spans="1:4" ht="13.5">
      <c r="A8" s="223">
        <v>55</v>
      </c>
      <c r="B8" s="262">
        <v>75721</v>
      </c>
      <c r="C8" s="262">
        <v>196856</v>
      </c>
      <c r="D8" s="261">
        <v>442139</v>
      </c>
    </row>
    <row r="9" spans="1:4" ht="13.5">
      <c r="A9" s="223">
        <v>60</v>
      </c>
      <c r="B9" s="262">
        <v>80788</v>
      </c>
      <c r="C9" s="262">
        <v>216722</v>
      </c>
      <c r="D9" s="261">
        <v>370753</v>
      </c>
    </row>
    <row r="10" spans="1:4" ht="13.5">
      <c r="A10" s="223" t="s">
        <v>524</v>
      </c>
      <c r="B10" s="262">
        <v>88310</v>
      </c>
      <c r="C10" s="262">
        <v>241939</v>
      </c>
      <c r="D10" s="261">
        <v>372707</v>
      </c>
    </row>
    <row r="11" spans="1:4" ht="13.5">
      <c r="A11" s="223">
        <v>7</v>
      </c>
      <c r="B11" s="262">
        <v>90779</v>
      </c>
      <c r="C11" s="262">
        <v>244368</v>
      </c>
      <c r="D11" s="261">
        <v>385998</v>
      </c>
    </row>
    <row r="12" spans="1:4" ht="13.5">
      <c r="A12" s="223">
        <v>12</v>
      </c>
      <c r="B12" s="262">
        <v>85656</v>
      </c>
      <c r="C12" s="262">
        <v>232520</v>
      </c>
      <c r="D12" s="78">
        <v>421630</v>
      </c>
    </row>
    <row r="14" ht="13.5">
      <c r="B14" s="223" t="s">
        <v>214</v>
      </c>
    </row>
    <row r="15" spans="1:2" ht="13.5">
      <c r="A15" s="223" t="s">
        <v>529</v>
      </c>
      <c r="B15" s="261">
        <v>139388</v>
      </c>
    </row>
    <row r="16" spans="1:2" ht="13.5">
      <c r="A16" s="223">
        <v>35</v>
      </c>
      <c r="B16" s="261">
        <v>214345</v>
      </c>
    </row>
    <row r="17" spans="1:2" ht="13.5">
      <c r="A17" s="223">
        <v>40</v>
      </c>
      <c r="B17" s="261">
        <v>293265</v>
      </c>
    </row>
    <row r="18" spans="1:2" ht="13.5">
      <c r="A18" s="223">
        <v>45</v>
      </c>
      <c r="B18" s="261">
        <v>356420</v>
      </c>
    </row>
    <row r="19" spans="1:2" ht="13.5">
      <c r="A19" s="223">
        <v>50</v>
      </c>
      <c r="B19" s="261">
        <v>376283</v>
      </c>
    </row>
    <row r="20" spans="1:2" ht="13.5">
      <c r="A20" s="223">
        <v>55</v>
      </c>
      <c r="B20" s="261">
        <v>366418</v>
      </c>
    </row>
    <row r="21" spans="1:2" ht="13.5">
      <c r="A21" s="223">
        <v>60</v>
      </c>
      <c r="B21" s="261">
        <v>370753</v>
      </c>
    </row>
    <row r="22" spans="1:2" ht="13.5">
      <c r="A22" s="223" t="s">
        <v>524</v>
      </c>
      <c r="B22" s="261">
        <v>372707</v>
      </c>
    </row>
    <row r="23" spans="1:2" ht="13.5">
      <c r="A23" s="223">
        <v>7</v>
      </c>
      <c r="B23" s="261">
        <v>385998</v>
      </c>
    </row>
    <row r="24" spans="1:2" ht="13.5">
      <c r="A24" s="223">
        <v>12</v>
      </c>
      <c r="B24" s="78">
        <v>421630</v>
      </c>
    </row>
  </sheetData>
  <sheetProtection/>
  <printOptions/>
  <pageMargins left="0.75" right="0.75" top="1" bottom="1" header="0.512" footer="0.512"/>
  <pageSetup orientation="portrait" paperSize="9" r:id="rId1"/>
</worksheet>
</file>

<file path=xl/worksheets/sheet22.xml><?xml version="1.0" encoding="utf-8"?>
<worksheet xmlns="http://schemas.openxmlformats.org/spreadsheetml/2006/main" xmlns:r="http://schemas.openxmlformats.org/officeDocument/2006/relationships">
  <dimension ref="A6:G60"/>
  <sheetViews>
    <sheetView zoomScale="180" zoomScaleNormal="180" zoomScalePageLayoutView="0" workbookViewId="0" topLeftCell="A28">
      <selection activeCell="A1" sqref="A1"/>
    </sheetView>
  </sheetViews>
  <sheetFormatPr defaultColWidth="9.00390625" defaultRowHeight="13.5"/>
  <cols>
    <col min="1" max="1" width="9.00390625" style="222" customWidth="1"/>
    <col min="2" max="2" width="23.875" style="222" bestFit="1" customWidth="1"/>
    <col min="3" max="3" width="9.875" style="222" bestFit="1" customWidth="1"/>
    <col min="4" max="4" width="9.125" style="222" bestFit="1" customWidth="1"/>
    <col min="5" max="7" width="9.875" style="222" bestFit="1" customWidth="1"/>
    <col min="8" max="16384" width="9.00390625" style="222" customWidth="1"/>
  </cols>
  <sheetData>
    <row r="6" spans="1:7" s="31" customFormat="1" ht="18" customHeight="1">
      <c r="A6" s="398"/>
      <c r="B6" s="398"/>
      <c r="C6" s="382" t="s">
        <v>292</v>
      </c>
      <c r="D6" s="383" t="s">
        <v>340</v>
      </c>
      <c r="E6" s="383" t="s">
        <v>341</v>
      </c>
      <c r="F6" s="515" t="s">
        <v>467</v>
      </c>
      <c r="G6" s="432" t="s">
        <v>468</v>
      </c>
    </row>
    <row r="7" spans="1:7" s="31" customFormat="1" ht="18" customHeight="1">
      <c r="A7" s="405"/>
      <c r="B7" s="405"/>
      <c r="C7" s="386"/>
      <c r="D7" s="387"/>
      <c r="E7" s="387"/>
      <c r="F7" s="516"/>
      <c r="G7" s="434"/>
    </row>
    <row r="8" spans="1:2" s="31" customFormat="1" ht="12.75" customHeight="1">
      <c r="A8" s="44"/>
      <c r="B8" s="44"/>
    </row>
    <row r="9" spans="1:7" s="31" customFormat="1" ht="12.75" customHeight="1">
      <c r="A9" s="290" t="s">
        <v>223</v>
      </c>
      <c r="B9" s="290"/>
      <c r="C9" s="62">
        <f>SUM(C12,C17,C22,C31)</f>
        <v>199352</v>
      </c>
      <c r="D9" s="62">
        <f>SUM(D12,D17,D22,D31)</f>
        <v>73099</v>
      </c>
      <c r="E9" s="62">
        <f>SUM(E12,E17,E22,E31)</f>
        <v>197822</v>
      </c>
      <c r="F9" s="115">
        <f>SUM(F12,F17,F22,F31)</f>
        <v>207219</v>
      </c>
      <c r="G9" s="62">
        <f>SUM(G12,G17,G22,G31)</f>
        <v>324075</v>
      </c>
    </row>
    <row r="10" spans="1:7" s="31" customFormat="1" ht="12.75" customHeight="1">
      <c r="A10" s="44"/>
      <c r="B10" s="44"/>
      <c r="C10" s="62"/>
      <c r="D10" s="62"/>
      <c r="E10" s="62"/>
      <c r="F10" s="115"/>
      <c r="G10" s="62"/>
    </row>
    <row r="11" spans="1:7" s="31" customFormat="1" ht="12.75" customHeight="1">
      <c r="A11" s="44"/>
      <c r="B11" s="44"/>
      <c r="C11" s="61"/>
      <c r="D11" s="61"/>
      <c r="E11" s="61"/>
      <c r="F11" s="114"/>
      <c r="G11" s="61"/>
    </row>
    <row r="12" spans="1:7" s="31" customFormat="1" ht="12.75" customHeight="1">
      <c r="A12" s="33" t="s">
        <v>342</v>
      </c>
      <c r="B12" s="33"/>
      <c r="C12" s="62">
        <f>SUM(C13:C15)</f>
        <v>1511</v>
      </c>
      <c r="D12" s="62">
        <f>SUM(D13:D15)</f>
        <v>142</v>
      </c>
      <c r="E12" s="62">
        <f>SUM(E13:E15)</f>
        <v>166</v>
      </c>
      <c r="F12" s="115">
        <f>SUM(F13:F15)</f>
        <v>24</v>
      </c>
      <c r="G12" s="62">
        <f>SUM(G13:G15)</f>
        <v>1535</v>
      </c>
    </row>
    <row r="13" spans="1:7" s="31" customFormat="1" ht="12.75" customHeight="1">
      <c r="A13" s="44"/>
      <c r="B13" s="44" t="s">
        <v>343</v>
      </c>
      <c r="C13" s="61">
        <v>1497</v>
      </c>
      <c r="D13" s="61">
        <v>138</v>
      </c>
      <c r="E13" s="61">
        <v>151</v>
      </c>
      <c r="F13" s="114">
        <v>13</v>
      </c>
      <c r="G13" s="61">
        <v>1510</v>
      </c>
    </row>
    <row r="14" spans="1:7" s="31" customFormat="1" ht="12.75" customHeight="1">
      <c r="A14" s="44"/>
      <c r="B14" s="44" t="s">
        <v>344</v>
      </c>
      <c r="C14" s="61">
        <v>9</v>
      </c>
      <c r="D14" s="61">
        <v>2</v>
      </c>
      <c r="E14" s="61">
        <v>9</v>
      </c>
      <c r="F14" s="114">
        <v>7</v>
      </c>
      <c r="G14" s="61">
        <v>16</v>
      </c>
    </row>
    <row r="15" spans="1:7" s="31" customFormat="1" ht="12.75" customHeight="1">
      <c r="A15" s="44"/>
      <c r="B15" s="44" t="s">
        <v>345</v>
      </c>
      <c r="C15" s="61">
        <v>5</v>
      </c>
      <c r="D15" s="61">
        <v>2</v>
      </c>
      <c r="E15" s="61">
        <v>6</v>
      </c>
      <c r="F15" s="114">
        <v>4</v>
      </c>
      <c r="G15" s="61">
        <v>9</v>
      </c>
    </row>
    <row r="16" spans="1:7" s="31" customFormat="1" ht="12.75" customHeight="1">
      <c r="A16" s="44"/>
      <c r="B16" s="44"/>
      <c r="C16" s="61"/>
      <c r="D16" s="61"/>
      <c r="E16" s="61"/>
      <c r="F16" s="114"/>
      <c r="G16" s="61"/>
    </row>
    <row r="17" spans="1:7" s="31" customFormat="1" ht="12.75" customHeight="1">
      <c r="A17" s="33" t="s">
        <v>346</v>
      </c>
      <c r="B17" s="33"/>
      <c r="C17" s="62">
        <f>SUM(C18:C20)</f>
        <v>44512</v>
      </c>
      <c r="D17" s="62">
        <f>SUM(D18:D20)</f>
        <v>16476</v>
      </c>
      <c r="E17" s="62">
        <f>SUM(E18:E20)</f>
        <v>41727</v>
      </c>
      <c r="F17" s="115">
        <f>SUM(F18:F20)</f>
        <v>25251</v>
      </c>
      <c r="G17" s="62">
        <f>SUM(G18:G20)</f>
        <v>69763</v>
      </c>
    </row>
    <row r="18" spans="1:7" s="31" customFormat="1" ht="12.75" customHeight="1">
      <c r="A18" s="44"/>
      <c r="B18" s="44" t="s">
        <v>347</v>
      </c>
      <c r="C18" s="61">
        <v>29</v>
      </c>
      <c r="D18" s="61">
        <v>3</v>
      </c>
      <c r="E18" s="61">
        <v>94</v>
      </c>
      <c r="F18" s="114">
        <v>91</v>
      </c>
      <c r="G18" s="61">
        <v>120</v>
      </c>
    </row>
    <row r="19" spans="1:7" s="31" customFormat="1" ht="12.75" customHeight="1">
      <c r="A19" s="44"/>
      <c r="B19" s="44" t="s">
        <v>348</v>
      </c>
      <c r="C19" s="61">
        <v>28171</v>
      </c>
      <c r="D19" s="61">
        <v>10561</v>
      </c>
      <c r="E19" s="61">
        <v>13468</v>
      </c>
      <c r="F19" s="114">
        <v>2907</v>
      </c>
      <c r="G19" s="61">
        <v>31078</v>
      </c>
    </row>
    <row r="20" spans="1:7" s="31" customFormat="1" ht="12.75" customHeight="1">
      <c r="A20" s="44"/>
      <c r="B20" s="44" t="s">
        <v>349</v>
      </c>
      <c r="C20" s="61">
        <v>16312</v>
      </c>
      <c r="D20" s="61">
        <v>5912</v>
      </c>
      <c r="E20" s="61">
        <v>28165</v>
      </c>
      <c r="F20" s="114">
        <v>22253</v>
      </c>
      <c r="G20" s="61">
        <v>38565</v>
      </c>
    </row>
    <row r="21" spans="1:7" s="31" customFormat="1" ht="12.75" customHeight="1">
      <c r="A21" s="44"/>
      <c r="B21" s="44"/>
      <c r="C21" s="61"/>
      <c r="D21" s="61"/>
      <c r="E21" s="61"/>
      <c r="F21" s="114"/>
      <c r="G21" s="61"/>
    </row>
    <row r="22" spans="1:7" s="31" customFormat="1" ht="12.75" customHeight="1">
      <c r="A22" s="33" t="s">
        <v>350</v>
      </c>
      <c r="B22" s="33"/>
      <c r="C22" s="62">
        <f>SUM(C23:C29)</f>
        <v>147374</v>
      </c>
      <c r="D22" s="62">
        <f>SUM(D23:D29)</f>
        <v>55415</v>
      </c>
      <c r="E22" s="62">
        <f>SUM(E23:E29)</f>
        <v>152594</v>
      </c>
      <c r="F22" s="115">
        <f>SUM(F23:F29)</f>
        <v>173720</v>
      </c>
      <c r="G22" s="62">
        <f>SUM(G23:G29)</f>
        <v>244553</v>
      </c>
    </row>
    <row r="23" spans="1:7" s="31" customFormat="1" ht="12.75" customHeight="1">
      <c r="A23" s="44"/>
      <c r="B23" s="44" t="s">
        <v>351</v>
      </c>
      <c r="C23" s="61">
        <v>1144</v>
      </c>
      <c r="D23" s="61">
        <v>848</v>
      </c>
      <c r="E23" s="61">
        <v>1061</v>
      </c>
      <c r="F23" s="114">
        <v>213</v>
      </c>
      <c r="G23" s="61">
        <v>1357</v>
      </c>
    </row>
    <row r="24" spans="1:7" s="31" customFormat="1" ht="12.75" customHeight="1">
      <c r="A24" s="44"/>
      <c r="B24" s="44" t="s">
        <v>352</v>
      </c>
      <c r="C24" s="61">
        <v>15189</v>
      </c>
      <c r="D24" s="61">
        <v>6898</v>
      </c>
      <c r="E24" s="61">
        <v>12168</v>
      </c>
      <c r="F24" s="114">
        <v>5270</v>
      </c>
      <c r="G24" s="61">
        <v>20459</v>
      </c>
    </row>
    <row r="25" spans="1:7" s="31" customFormat="1" ht="12.75" customHeight="1">
      <c r="A25" s="44"/>
      <c r="B25" s="44" t="s">
        <v>353</v>
      </c>
      <c r="C25" s="61">
        <v>48963</v>
      </c>
      <c r="D25" s="61">
        <v>15388</v>
      </c>
      <c r="E25" s="61">
        <v>42317</v>
      </c>
      <c r="F25" s="114">
        <v>26929</v>
      </c>
      <c r="G25" s="61">
        <v>75892</v>
      </c>
    </row>
    <row r="26" spans="1:7" s="31" customFormat="1" ht="12.75" customHeight="1">
      <c r="A26" s="44"/>
      <c r="B26" s="44" t="s">
        <v>354</v>
      </c>
      <c r="C26" s="61">
        <v>5537</v>
      </c>
      <c r="D26" s="61">
        <v>2993</v>
      </c>
      <c r="E26" s="61">
        <v>12918</v>
      </c>
      <c r="F26" s="114">
        <v>9925</v>
      </c>
      <c r="G26" s="61">
        <v>15462</v>
      </c>
    </row>
    <row r="27" spans="1:7" s="31" customFormat="1" ht="12.75" customHeight="1">
      <c r="A27" s="44"/>
      <c r="B27" s="44" t="s">
        <v>355</v>
      </c>
      <c r="C27" s="61">
        <v>5376</v>
      </c>
      <c r="D27" s="61">
        <v>1218</v>
      </c>
      <c r="E27" s="61">
        <v>4278</v>
      </c>
      <c r="F27" s="114">
        <v>8436</v>
      </c>
      <c r="G27" s="61">
        <v>8436</v>
      </c>
    </row>
    <row r="28" spans="1:7" s="31" customFormat="1" ht="12.75" customHeight="1">
      <c r="A28" s="44"/>
      <c r="B28" s="44" t="s">
        <v>356</v>
      </c>
      <c r="C28" s="61">
        <v>63317</v>
      </c>
      <c r="D28" s="61">
        <v>23539</v>
      </c>
      <c r="E28" s="61">
        <v>73667</v>
      </c>
      <c r="F28" s="114">
        <v>113445</v>
      </c>
      <c r="G28" s="61">
        <v>113445</v>
      </c>
    </row>
    <row r="29" spans="1:7" s="31" customFormat="1" ht="12.75" customHeight="1">
      <c r="A29" s="44"/>
      <c r="B29" s="44" t="s">
        <v>357</v>
      </c>
      <c r="C29" s="61">
        <v>7848</v>
      </c>
      <c r="D29" s="61">
        <v>4531</v>
      </c>
      <c r="E29" s="61">
        <v>6185</v>
      </c>
      <c r="F29" s="114">
        <v>9502</v>
      </c>
      <c r="G29" s="61">
        <v>9502</v>
      </c>
    </row>
    <row r="30" spans="1:7" s="31" customFormat="1" ht="12.75" customHeight="1">
      <c r="A30" s="44"/>
      <c r="B30" s="44"/>
      <c r="C30" s="61"/>
      <c r="D30" s="61"/>
      <c r="E30" s="61"/>
      <c r="F30" s="114"/>
      <c r="G30" s="61"/>
    </row>
    <row r="31" spans="1:7" s="31" customFormat="1" ht="12.75" customHeight="1">
      <c r="A31" s="33" t="s">
        <v>358</v>
      </c>
      <c r="B31" s="33"/>
      <c r="C31" s="61">
        <v>5955</v>
      </c>
      <c r="D31" s="61">
        <v>1066</v>
      </c>
      <c r="E31" s="61">
        <v>3335</v>
      </c>
      <c r="F31" s="114">
        <v>8224</v>
      </c>
      <c r="G31" s="61">
        <v>8224</v>
      </c>
    </row>
    <row r="32" spans="1:7" s="31" customFormat="1" ht="12.75" customHeight="1">
      <c r="A32" s="47"/>
      <c r="B32" s="47"/>
      <c r="C32" s="36"/>
      <c r="D32" s="36"/>
      <c r="E32" s="36"/>
      <c r="F32" s="36"/>
      <c r="G32" s="36"/>
    </row>
    <row r="37" spans="1:7" s="31" customFormat="1" ht="12.75" customHeight="1">
      <c r="A37" s="44"/>
      <c r="B37" s="44" t="s">
        <v>343</v>
      </c>
      <c r="C37" s="61">
        <v>1497</v>
      </c>
      <c r="D37" s="61">
        <v>138</v>
      </c>
      <c r="E37" s="61">
        <v>151</v>
      </c>
      <c r="F37" s="114">
        <v>13</v>
      </c>
      <c r="G37" s="61">
        <v>1510</v>
      </c>
    </row>
    <row r="38" spans="1:7" s="31" customFormat="1" ht="12.75" customHeight="1">
      <c r="A38" s="44"/>
      <c r="B38" s="44" t="s">
        <v>344</v>
      </c>
      <c r="C38" s="61">
        <v>9</v>
      </c>
      <c r="D38" s="61">
        <v>2</v>
      </c>
      <c r="E38" s="61">
        <v>9</v>
      </c>
      <c r="F38" s="114">
        <v>7</v>
      </c>
      <c r="G38" s="61">
        <v>16</v>
      </c>
    </row>
    <row r="39" spans="1:7" s="31" customFormat="1" ht="12.75" customHeight="1">
      <c r="A39" s="44"/>
      <c r="B39" s="44" t="s">
        <v>345</v>
      </c>
      <c r="C39" s="61">
        <v>5</v>
      </c>
      <c r="D39" s="61">
        <v>2</v>
      </c>
      <c r="E39" s="61">
        <v>6</v>
      </c>
      <c r="F39" s="114">
        <v>4</v>
      </c>
      <c r="G39" s="61">
        <v>9</v>
      </c>
    </row>
    <row r="40" spans="1:7" s="31" customFormat="1" ht="12.75" customHeight="1">
      <c r="A40" s="44"/>
      <c r="B40" s="44" t="s">
        <v>347</v>
      </c>
      <c r="C40" s="61">
        <v>29</v>
      </c>
      <c r="D40" s="61">
        <v>3</v>
      </c>
      <c r="E40" s="61">
        <v>94</v>
      </c>
      <c r="F40" s="114">
        <v>91</v>
      </c>
      <c r="G40" s="61">
        <v>120</v>
      </c>
    </row>
    <row r="41" spans="1:7" s="31" customFormat="1" ht="12.75" customHeight="1">
      <c r="A41" s="44"/>
      <c r="B41" s="44" t="s">
        <v>348</v>
      </c>
      <c r="C41" s="61">
        <v>28171</v>
      </c>
      <c r="D41" s="61">
        <v>10561</v>
      </c>
      <c r="E41" s="61">
        <v>13468</v>
      </c>
      <c r="F41" s="114">
        <v>2907</v>
      </c>
      <c r="G41" s="61">
        <v>31078</v>
      </c>
    </row>
    <row r="42" spans="1:7" s="31" customFormat="1" ht="12.75" customHeight="1">
      <c r="A42" s="44"/>
      <c r="B42" s="44" t="s">
        <v>349</v>
      </c>
      <c r="C42" s="61">
        <v>16312</v>
      </c>
      <c r="D42" s="61">
        <v>5912</v>
      </c>
      <c r="E42" s="61">
        <v>28165</v>
      </c>
      <c r="F42" s="114">
        <v>22253</v>
      </c>
      <c r="G42" s="61">
        <v>38565</v>
      </c>
    </row>
    <row r="43" spans="1:7" s="31" customFormat="1" ht="12.75" customHeight="1">
      <c r="A43" s="44"/>
      <c r="B43" s="44" t="s">
        <v>351</v>
      </c>
      <c r="C43" s="61">
        <v>1144</v>
      </c>
      <c r="D43" s="61">
        <v>848</v>
      </c>
      <c r="E43" s="61">
        <v>1061</v>
      </c>
      <c r="F43" s="114">
        <v>213</v>
      </c>
      <c r="G43" s="61">
        <v>1357</v>
      </c>
    </row>
    <row r="44" spans="1:7" s="31" customFormat="1" ht="12.75" customHeight="1">
      <c r="A44" s="44"/>
      <c r="B44" s="44" t="s">
        <v>352</v>
      </c>
      <c r="C44" s="61">
        <v>15189</v>
      </c>
      <c r="D44" s="61">
        <v>6898</v>
      </c>
      <c r="E44" s="61">
        <v>12168</v>
      </c>
      <c r="F44" s="114">
        <v>5270</v>
      </c>
      <c r="G44" s="61">
        <v>20459</v>
      </c>
    </row>
    <row r="45" spans="1:7" s="31" customFormat="1" ht="12.75" customHeight="1">
      <c r="A45" s="44"/>
      <c r="B45" s="44" t="s">
        <v>353</v>
      </c>
      <c r="C45" s="61">
        <v>48963</v>
      </c>
      <c r="D45" s="61">
        <v>15388</v>
      </c>
      <c r="E45" s="61">
        <v>42317</v>
      </c>
      <c r="F45" s="114">
        <v>26929</v>
      </c>
      <c r="G45" s="61">
        <v>75892</v>
      </c>
    </row>
    <row r="46" spans="1:7" s="31" customFormat="1" ht="12.75" customHeight="1">
      <c r="A46" s="44"/>
      <c r="B46" s="44" t="s">
        <v>354</v>
      </c>
      <c r="C46" s="61">
        <v>5537</v>
      </c>
      <c r="D46" s="61">
        <v>2993</v>
      </c>
      <c r="E46" s="61">
        <v>12918</v>
      </c>
      <c r="F46" s="114">
        <v>9925</v>
      </c>
      <c r="G46" s="61">
        <v>15462</v>
      </c>
    </row>
    <row r="47" spans="1:7" s="31" customFormat="1" ht="12.75" customHeight="1">
      <c r="A47" s="44"/>
      <c r="B47" s="44" t="s">
        <v>355</v>
      </c>
      <c r="C47" s="61">
        <v>5376</v>
      </c>
      <c r="D47" s="61">
        <v>1218</v>
      </c>
      <c r="E47" s="61">
        <v>4278</v>
      </c>
      <c r="F47" s="114">
        <v>8436</v>
      </c>
      <c r="G47" s="61">
        <v>8436</v>
      </c>
    </row>
    <row r="48" spans="1:7" s="31" customFormat="1" ht="12.75" customHeight="1">
      <c r="A48" s="44"/>
      <c r="B48" s="44" t="s">
        <v>356</v>
      </c>
      <c r="C48" s="61">
        <v>63317</v>
      </c>
      <c r="D48" s="61">
        <v>23539</v>
      </c>
      <c r="E48" s="61">
        <v>73667</v>
      </c>
      <c r="F48" s="114">
        <v>113445</v>
      </c>
      <c r="G48" s="61">
        <v>113445</v>
      </c>
    </row>
    <row r="49" spans="1:7" s="31" customFormat="1" ht="12.75" customHeight="1">
      <c r="A49" s="44"/>
      <c r="B49" s="44" t="s">
        <v>357</v>
      </c>
      <c r="C49" s="61">
        <v>7848</v>
      </c>
      <c r="D49" s="61">
        <v>4531</v>
      </c>
      <c r="E49" s="61">
        <v>6185</v>
      </c>
      <c r="F49" s="114">
        <v>9502</v>
      </c>
      <c r="G49" s="61">
        <v>9502</v>
      </c>
    </row>
    <row r="50" spans="2:7" s="31" customFormat="1" ht="12.75" customHeight="1">
      <c r="B50" s="33" t="s">
        <v>358</v>
      </c>
      <c r="C50" s="61">
        <v>5955</v>
      </c>
      <c r="D50" s="61">
        <v>1066</v>
      </c>
      <c r="E50" s="61">
        <v>3335</v>
      </c>
      <c r="F50" s="114">
        <v>8224</v>
      </c>
      <c r="G50" s="61">
        <v>8224</v>
      </c>
    </row>
    <row r="51" spans="2:7" s="31" customFormat="1" ht="12.75" customHeight="1">
      <c r="B51" s="33"/>
      <c r="C51" s="61"/>
      <c r="D51" s="61"/>
      <c r="E51" s="61"/>
      <c r="F51" s="114"/>
      <c r="G51" s="61"/>
    </row>
    <row r="52" spans="2:7" s="31" customFormat="1" ht="12.75" customHeight="1">
      <c r="B52" s="33"/>
      <c r="C52" s="61"/>
      <c r="D52" s="61"/>
      <c r="E52" s="61"/>
      <c r="F52" s="114"/>
      <c r="G52" s="61"/>
    </row>
    <row r="53" spans="2:7" s="31" customFormat="1" ht="12.75" customHeight="1">
      <c r="B53" s="33"/>
      <c r="C53" s="61"/>
      <c r="D53" s="61"/>
      <c r="E53" s="61"/>
      <c r="F53" s="114"/>
      <c r="G53" s="61"/>
    </row>
    <row r="57" spans="2:7" ht="13.5">
      <c r="B57" s="222" t="s">
        <v>342</v>
      </c>
      <c r="C57" s="263">
        <v>1511</v>
      </c>
      <c r="D57" s="263">
        <v>142</v>
      </c>
      <c r="E57" s="263">
        <v>166</v>
      </c>
      <c r="F57" s="263">
        <v>24</v>
      </c>
      <c r="G57" s="263">
        <v>1535</v>
      </c>
    </row>
    <row r="58" spans="2:7" ht="13.5">
      <c r="B58" s="222" t="s">
        <v>346</v>
      </c>
      <c r="C58" s="263">
        <v>44512</v>
      </c>
      <c r="D58" s="263">
        <v>16476</v>
      </c>
      <c r="E58" s="263">
        <v>41727</v>
      </c>
      <c r="F58" s="263">
        <v>25251</v>
      </c>
      <c r="G58" s="263">
        <v>69763</v>
      </c>
    </row>
    <row r="59" spans="2:7" ht="13.5">
      <c r="B59" s="222" t="s">
        <v>350</v>
      </c>
      <c r="C59" s="263">
        <v>147374</v>
      </c>
      <c r="D59" s="263">
        <v>55415</v>
      </c>
      <c r="E59" s="263">
        <v>152594</v>
      </c>
      <c r="F59" s="263">
        <v>173720</v>
      </c>
      <c r="G59" s="263">
        <v>244553</v>
      </c>
    </row>
    <row r="60" spans="2:7" ht="13.5">
      <c r="B60" s="222" t="s">
        <v>358</v>
      </c>
      <c r="C60" s="263">
        <v>5955</v>
      </c>
      <c r="D60" s="263">
        <v>1066</v>
      </c>
      <c r="E60" s="263">
        <v>3335</v>
      </c>
      <c r="F60" s="263">
        <v>8224</v>
      </c>
      <c r="G60" s="263">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orientation="portrait" paperSize="9" r:id="rId1"/>
</worksheet>
</file>

<file path=xl/worksheets/sheet23.xml><?xml version="1.0" encoding="utf-8"?>
<worksheet xmlns="http://schemas.openxmlformats.org/spreadsheetml/2006/main" xmlns:r="http://schemas.openxmlformats.org/officeDocument/2006/relationships">
  <dimension ref="A1:T49"/>
  <sheetViews>
    <sheetView zoomScale="188" zoomScaleNormal="188"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40"/>
      <c r="B1" s="3"/>
      <c r="C1" s="41"/>
      <c r="D1" s="82"/>
      <c r="E1" s="82"/>
      <c r="F1" s="82"/>
      <c r="G1" s="82"/>
      <c r="H1" s="82"/>
      <c r="I1" s="82"/>
      <c r="J1" s="82"/>
      <c r="K1" s="82"/>
      <c r="T1" s="4" t="s">
        <v>518</v>
      </c>
    </row>
    <row r="2" spans="1:5" ht="10.5" customHeight="1">
      <c r="A2" s="82"/>
      <c r="E2" s="82"/>
    </row>
    <row r="3" spans="2:19" s="59" customFormat="1" ht="13.5" customHeight="1">
      <c r="B3" s="517" t="s">
        <v>309</v>
      </c>
      <c r="C3" s="517"/>
      <c r="D3" s="517"/>
      <c r="E3" s="517"/>
      <c r="F3" s="517"/>
      <c r="G3" s="517"/>
      <c r="H3" s="517"/>
      <c r="I3" s="517"/>
      <c r="J3" s="517"/>
      <c r="K3" s="517"/>
      <c r="L3" s="517"/>
      <c r="M3" s="517"/>
      <c r="N3" s="517"/>
      <c r="O3" s="517"/>
      <c r="P3" s="517"/>
      <c r="Q3" s="517"/>
      <c r="R3" s="517"/>
      <c r="S3" s="517"/>
    </row>
    <row r="4" spans="4:19" s="33" customFormat="1" ht="12.75" customHeight="1">
      <c r="D4" s="44"/>
      <c r="E4" s="44"/>
      <c r="S4" s="1"/>
    </row>
    <row r="5" spans="2:19" ht="19.5" customHeight="1">
      <c r="B5" s="410"/>
      <c r="C5" s="408"/>
      <c r="D5" s="408"/>
      <c r="E5" s="408"/>
      <c r="F5" s="408"/>
      <c r="G5" s="408"/>
      <c r="H5" s="408"/>
      <c r="I5" s="408"/>
      <c r="J5" s="408"/>
      <c r="K5" s="408" t="s">
        <v>519</v>
      </c>
      <c r="L5" s="408" t="s">
        <v>520</v>
      </c>
      <c r="M5" s="383" t="s">
        <v>521</v>
      </c>
      <c r="N5" s="408"/>
      <c r="O5" s="408"/>
      <c r="P5" s="383" t="s">
        <v>522</v>
      </c>
      <c r="Q5" s="408"/>
      <c r="R5" s="408"/>
      <c r="S5" s="411" t="s">
        <v>214</v>
      </c>
    </row>
    <row r="6" spans="2:19" ht="19.5" customHeight="1">
      <c r="B6" s="412"/>
      <c r="C6" s="413"/>
      <c r="D6" s="413"/>
      <c r="E6" s="413"/>
      <c r="F6" s="413"/>
      <c r="G6" s="413"/>
      <c r="H6" s="413"/>
      <c r="I6" s="413"/>
      <c r="J6" s="413"/>
      <c r="K6" s="413"/>
      <c r="L6" s="413"/>
      <c r="M6" s="187" t="s">
        <v>483</v>
      </c>
      <c r="N6" s="187" t="s">
        <v>310</v>
      </c>
      <c r="O6" s="187" t="s">
        <v>311</v>
      </c>
      <c r="P6" s="187" t="s">
        <v>483</v>
      </c>
      <c r="Q6" s="187" t="s">
        <v>310</v>
      </c>
      <c r="R6" s="187" t="s">
        <v>311</v>
      </c>
      <c r="S6" s="414"/>
    </row>
    <row r="7" spans="3:11" ht="19.5" customHeight="1">
      <c r="C7" s="33"/>
      <c r="D7" s="33"/>
      <c r="E7" s="33"/>
      <c r="F7" s="33"/>
      <c r="G7" s="33"/>
      <c r="H7" s="33"/>
      <c r="I7" s="33"/>
      <c r="J7" s="33"/>
      <c r="K7" s="182"/>
    </row>
    <row r="8" spans="4:19" ht="19.5" customHeight="1">
      <c r="D8" s="31" t="s">
        <v>528</v>
      </c>
      <c r="E8" s="44"/>
      <c r="F8" s="44"/>
      <c r="G8" s="44"/>
      <c r="H8" s="44"/>
      <c r="I8" s="44"/>
      <c r="J8" s="33"/>
      <c r="K8" s="192">
        <v>112044</v>
      </c>
      <c r="L8" s="151">
        <v>97991</v>
      </c>
      <c r="M8" s="150"/>
      <c r="N8" s="150"/>
      <c r="O8" s="150"/>
      <c r="P8" s="150"/>
      <c r="Q8" s="150"/>
      <c r="R8" s="150"/>
      <c r="S8" s="150"/>
    </row>
    <row r="9" spans="5:19" ht="19.5" customHeight="1">
      <c r="E9" s="44"/>
      <c r="F9" s="44"/>
      <c r="G9" s="44"/>
      <c r="H9" s="44"/>
      <c r="I9" s="44"/>
      <c r="J9" s="33"/>
      <c r="K9" s="192"/>
      <c r="L9" s="151"/>
      <c r="M9" s="150"/>
      <c r="N9" s="150"/>
      <c r="O9" s="150"/>
      <c r="P9" s="150"/>
      <c r="Q9" s="150"/>
      <c r="R9" s="150"/>
      <c r="S9" s="150"/>
    </row>
    <row r="10" spans="4:19" ht="19.5" customHeight="1">
      <c r="D10" s="31" t="s">
        <v>538</v>
      </c>
      <c r="E10" s="44"/>
      <c r="F10" s="44"/>
      <c r="G10" s="44"/>
      <c r="H10" s="44"/>
      <c r="I10" s="44"/>
      <c r="J10" s="33"/>
      <c r="K10" s="192"/>
      <c r="L10" s="151"/>
      <c r="M10" s="150"/>
      <c r="N10" s="150"/>
      <c r="O10" s="150"/>
      <c r="P10" s="150"/>
      <c r="Q10" s="150"/>
      <c r="R10" s="150"/>
      <c r="S10" s="150"/>
    </row>
    <row r="11" spans="5:19" ht="19.5" customHeight="1">
      <c r="E11" s="44"/>
      <c r="F11" s="44"/>
      <c r="G11" s="44"/>
      <c r="H11" s="44"/>
      <c r="I11" s="44"/>
      <c r="J11" s="33"/>
      <c r="K11" s="192"/>
      <c r="L11" s="151"/>
      <c r="M11" s="150"/>
      <c r="N11" s="150"/>
      <c r="O11" s="150"/>
      <c r="P11" s="150"/>
      <c r="Q11" s="150"/>
      <c r="R11" s="150"/>
      <c r="S11" s="150"/>
    </row>
    <row r="12" spans="4:19" ht="19.5" customHeight="1">
      <c r="D12" s="31" t="s">
        <v>535</v>
      </c>
      <c r="E12" s="44"/>
      <c r="F12" s="44"/>
      <c r="G12" s="44"/>
      <c r="H12" s="44"/>
      <c r="I12" s="44"/>
      <c r="J12" s="33"/>
      <c r="K12" s="192"/>
      <c r="L12" s="151"/>
      <c r="M12" s="150"/>
      <c r="N12" s="150"/>
      <c r="O12" s="150"/>
      <c r="P12" s="150"/>
      <c r="Q12" s="150"/>
      <c r="R12" s="150"/>
      <c r="S12" s="150"/>
    </row>
    <row r="13" spans="5:19" ht="19.5" customHeight="1">
      <c r="E13" s="44"/>
      <c r="F13" s="44"/>
      <c r="G13" s="44"/>
      <c r="H13" s="44"/>
      <c r="I13" s="44"/>
      <c r="J13" s="33"/>
      <c r="K13" s="192"/>
      <c r="L13" s="151"/>
      <c r="M13" s="150"/>
      <c r="N13" s="150"/>
      <c r="O13" s="150"/>
      <c r="P13" s="150"/>
      <c r="Q13" s="150"/>
      <c r="R13" s="150"/>
      <c r="S13" s="150"/>
    </row>
    <row r="14" spans="4:19" ht="19.5" customHeight="1">
      <c r="D14" s="31" t="s">
        <v>529</v>
      </c>
      <c r="E14" s="44"/>
      <c r="F14" s="44"/>
      <c r="G14" s="44"/>
      <c r="H14" s="44"/>
      <c r="I14" s="44"/>
      <c r="J14" s="33"/>
      <c r="K14" s="192">
        <v>185814</v>
      </c>
      <c r="L14" s="151">
        <v>154746</v>
      </c>
      <c r="M14" s="150">
        <v>15074</v>
      </c>
      <c r="N14" s="150">
        <v>7739</v>
      </c>
      <c r="O14" s="150">
        <v>7335</v>
      </c>
      <c r="P14" s="150">
        <v>46426</v>
      </c>
      <c r="Q14" s="150">
        <v>36057</v>
      </c>
      <c r="R14" s="150">
        <v>10369</v>
      </c>
      <c r="S14" s="150">
        <v>139388</v>
      </c>
    </row>
    <row r="15" spans="5:19" ht="19.5" customHeight="1">
      <c r="E15" s="44"/>
      <c r="F15" s="44"/>
      <c r="G15" s="44"/>
      <c r="H15" s="44"/>
      <c r="I15" s="44"/>
      <c r="J15" s="33"/>
      <c r="K15" s="192"/>
      <c r="L15" s="151"/>
      <c r="M15" s="150"/>
      <c r="N15" s="150"/>
      <c r="O15" s="150"/>
      <c r="P15" s="150"/>
      <c r="Q15" s="150"/>
      <c r="R15" s="150"/>
      <c r="S15" s="150"/>
    </row>
    <row r="16" spans="4:19" ht="19.5" customHeight="1">
      <c r="D16" s="31" t="s">
        <v>530</v>
      </c>
      <c r="E16" s="44"/>
      <c r="F16" s="44"/>
      <c r="G16" s="44"/>
      <c r="H16" s="44"/>
      <c r="I16" s="44"/>
      <c r="J16" s="33"/>
      <c r="K16" s="192">
        <v>305628</v>
      </c>
      <c r="L16" s="151">
        <v>239543</v>
      </c>
      <c r="M16" s="150">
        <v>25198</v>
      </c>
      <c r="N16" s="150">
        <v>15686</v>
      </c>
      <c r="O16" s="150">
        <v>9512</v>
      </c>
      <c r="P16" s="150">
        <v>91059</v>
      </c>
      <c r="Q16" s="150">
        <v>72967</v>
      </c>
      <c r="R16" s="150">
        <v>18092</v>
      </c>
      <c r="S16" s="150">
        <v>214569</v>
      </c>
    </row>
    <row r="17" spans="5:19" ht="19.5" customHeight="1">
      <c r="E17" s="44"/>
      <c r="F17" s="44"/>
      <c r="G17" s="44"/>
      <c r="H17" s="44"/>
      <c r="I17" s="44"/>
      <c r="J17" s="33"/>
      <c r="K17" s="192"/>
      <c r="L17" s="151"/>
      <c r="M17" s="150"/>
      <c r="N17" s="150"/>
      <c r="O17" s="150"/>
      <c r="P17" s="150"/>
      <c r="Q17" s="150"/>
      <c r="R17" s="150"/>
      <c r="S17" s="150"/>
    </row>
    <row r="18" spans="4:19" ht="19.5" customHeight="1">
      <c r="D18" s="31" t="s">
        <v>531</v>
      </c>
      <c r="E18" s="44"/>
      <c r="F18" s="44"/>
      <c r="G18" s="44"/>
      <c r="H18" s="44"/>
      <c r="I18" s="44"/>
      <c r="J18" s="33"/>
      <c r="K18" s="192">
        <v>434721</v>
      </c>
      <c r="L18" s="151">
        <v>339426</v>
      </c>
      <c r="M18" s="150">
        <f>SUM(N18:O18)</f>
        <v>46161</v>
      </c>
      <c r="N18" s="150">
        <v>30629</v>
      </c>
      <c r="O18" s="150">
        <v>15532</v>
      </c>
      <c r="P18" s="150">
        <v>141456</v>
      </c>
      <c r="Q18" s="150">
        <v>109521</v>
      </c>
      <c r="R18" s="150">
        <v>31935</v>
      </c>
      <c r="S18" s="150">
        <v>293365</v>
      </c>
    </row>
    <row r="19" spans="5:19" ht="19.5" customHeight="1">
      <c r="E19" s="44"/>
      <c r="F19" s="44"/>
      <c r="G19" s="44"/>
      <c r="H19" s="44"/>
      <c r="I19" s="44"/>
      <c r="J19" s="33"/>
      <c r="K19" s="192"/>
      <c r="L19" s="151"/>
      <c r="M19" s="150"/>
      <c r="N19" s="150"/>
      <c r="O19" s="150"/>
      <c r="P19" s="150"/>
      <c r="Q19" s="150"/>
      <c r="R19" s="150"/>
      <c r="S19" s="150"/>
    </row>
    <row r="20" spans="4:19" ht="19.5" customHeight="1">
      <c r="D20" s="31" t="s">
        <v>532</v>
      </c>
      <c r="E20" s="44"/>
      <c r="F20" s="44"/>
      <c r="G20" s="44"/>
      <c r="H20" s="44"/>
      <c r="I20" s="44"/>
      <c r="J20" s="33"/>
      <c r="K20" s="192">
        <v>527931</v>
      </c>
      <c r="L20" s="151">
        <v>418131</v>
      </c>
      <c r="M20" s="150">
        <v>61711</v>
      </c>
      <c r="N20" s="150">
        <v>44727</v>
      </c>
      <c r="O20" s="150">
        <v>16984</v>
      </c>
      <c r="P20" s="150">
        <v>171511</v>
      </c>
      <c r="Q20" s="150">
        <v>132482</v>
      </c>
      <c r="R20" s="150">
        <v>39029</v>
      </c>
      <c r="S20" s="150">
        <v>356420</v>
      </c>
    </row>
    <row r="21" spans="5:19" ht="19.5" customHeight="1">
      <c r="E21" s="44"/>
      <c r="F21" s="44"/>
      <c r="G21" s="44"/>
      <c r="H21" s="44"/>
      <c r="I21" s="44"/>
      <c r="J21" s="33"/>
      <c r="K21" s="192"/>
      <c r="L21" s="151"/>
      <c r="M21" s="150"/>
      <c r="N21" s="150"/>
      <c r="O21" s="150"/>
      <c r="P21" s="150"/>
      <c r="Q21" s="150"/>
      <c r="R21" s="150"/>
      <c r="S21" s="150"/>
    </row>
    <row r="22" spans="4:19" ht="19.5" customHeight="1">
      <c r="D22" s="31" t="s">
        <v>533</v>
      </c>
      <c r="E22" s="44"/>
      <c r="F22" s="44"/>
      <c r="G22" s="44"/>
      <c r="H22" s="44"/>
      <c r="I22" s="44"/>
      <c r="J22" s="33"/>
      <c r="K22" s="192">
        <v>559665</v>
      </c>
      <c r="L22" s="151">
        <v>446554</v>
      </c>
      <c r="M22" s="150">
        <f>SUM(N22:O22)</f>
        <v>70271</v>
      </c>
      <c r="N22" s="150">
        <v>53022</v>
      </c>
      <c r="O22" s="150">
        <v>17249</v>
      </c>
      <c r="P22" s="150">
        <f>SUM(Q22:R22)</f>
        <v>183382</v>
      </c>
      <c r="Q22" s="150">
        <v>138662</v>
      </c>
      <c r="R22" s="150">
        <v>44720</v>
      </c>
      <c r="S22" s="150">
        <v>376283</v>
      </c>
    </row>
    <row r="23" spans="5:19" ht="19.5" customHeight="1">
      <c r="E23" s="44"/>
      <c r="F23" s="44"/>
      <c r="G23" s="44"/>
      <c r="H23" s="44"/>
      <c r="I23" s="44"/>
      <c r="J23" s="33"/>
      <c r="K23" s="192"/>
      <c r="L23" s="151"/>
      <c r="M23" s="150"/>
      <c r="N23" s="150"/>
      <c r="O23" s="150"/>
      <c r="P23" s="150"/>
      <c r="Q23" s="150"/>
      <c r="R23" s="150"/>
      <c r="S23" s="150"/>
    </row>
    <row r="24" spans="4:19" ht="19.5" customHeight="1">
      <c r="D24" s="31" t="s">
        <v>527</v>
      </c>
      <c r="E24" s="44"/>
      <c r="F24" s="44"/>
      <c r="G24" s="44"/>
      <c r="H24" s="44"/>
      <c r="I24" s="44"/>
      <c r="J24" s="33"/>
      <c r="K24" s="192">
        <v>563274</v>
      </c>
      <c r="L24" s="151">
        <v>442139</v>
      </c>
      <c r="M24" s="150">
        <v>75721</v>
      </c>
      <c r="N24" s="150">
        <v>59882</v>
      </c>
      <c r="O24" s="150">
        <v>15839</v>
      </c>
      <c r="P24" s="150">
        <v>196856</v>
      </c>
      <c r="Q24" s="150">
        <v>150209</v>
      </c>
      <c r="R24" s="150">
        <v>46647</v>
      </c>
      <c r="S24" s="150">
        <v>442139</v>
      </c>
    </row>
    <row r="25" spans="5:19" ht="19.5" customHeight="1">
      <c r="E25" s="44"/>
      <c r="F25" s="44"/>
      <c r="G25" s="44"/>
      <c r="H25" s="44"/>
      <c r="I25" s="44"/>
      <c r="J25" s="33"/>
      <c r="K25" s="192"/>
      <c r="L25" s="151"/>
      <c r="M25" s="150"/>
      <c r="N25" s="150"/>
      <c r="O25" s="150"/>
      <c r="P25" s="150"/>
      <c r="Q25" s="150"/>
      <c r="R25" s="150"/>
      <c r="S25" s="150"/>
    </row>
    <row r="26" spans="4:19" ht="19.5" customHeight="1">
      <c r="D26" s="31" t="s">
        <v>523</v>
      </c>
      <c r="E26" s="44"/>
      <c r="F26" s="44"/>
      <c r="G26" s="44"/>
      <c r="H26" s="44"/>
      <c r="I26" s="44"/>
      <c r="J26" s="33"/>
      <c r="K26" s="192">
        <v>587475</v>
      </c>
      <c r="L26" s="151">
        <v>451541</v>
      </c>
      <c r="M26" s="150">
        <v>80788</v>
      </c>
      <c r="N26" s="150">
        <v>64726</v>
      </c>
      <c r="O26" s="150">
        <v>16062</v>
      </c>
      <c r="P26" s="150">
        <v>216722</v>
      </c>
      <c r="Q26" s="150">
        <v>172885</v>
      </c>
      <c r="R26" s="150">
        <v>43837</v>
      </c>
      <c r="S26" s="150">
        <v>370753</v>
      </c>
    </row>
    <row r="27" spans="5:19" ht="19.5" customHeight="1">
      <c r="E27" s="44"/>
      <c r="F27" s="44"/>
      <c r="G27" s="44"/>
      <c r="H27" s="44"/>
      <c r="I27" s="44"/>
      <c r="J27" s="33"/>
      <c r="K27" s="192"/>
      <c r="L27" s="151"/>
      <c r="M27" s="150"/>
      <c r="N27" s="150"/>
      <c r="O27" s="150"/>
      <c r="P27" s="150"/>
      <c r="Q27" s="150"/>
      <c r="R27" s="150"/>
      <c r="S27" s="150"/>
    </row>
    <row r="28" spans="4:19" ht="19.5" customHeight="1">
      <c r="D28" s="31" t="s">
        <v>524</v>
      </c>
      <c r="E28" s="44"/>
      <c r="F28" s="44"/>
      <c r="G28" s="44"/>
      <c r="H28" s="44"/>
      <c r="I28" s="44"/>
      <c r="J28" s="33"/>
      <c r="K28" s="192">
        <v>614646</v>
      </c>
      <c r="L28" s="151">
        <v>461017</v>
      </c>
      <c r="M28" s="150">
        <v>88310</v>
      </c>
      <c r="N28" s="150">
        <v>72744</v>
      </c>
      <c r="O28" s="150">
        <v>15566</v>
      </c>
      <c r="P28" s="150">
        <v>241939</v>
      </c>
      <c r="Q28" s="150">
        <v>198533</v>
      </c>
      <c r="R28" s="150">
        <v>43406</v>
      </c>
      <c r="S28" s="150">
        <v>372707</v>
      </c>
    </row>
    <row r="29" spans="5:19" ht="19.5" customHeight="1">
      <c r="E29" s="44"/>
      <c r="F29" s="44"/>
      <c r="G29" s="44"/>
      <c r="H29" s="44"/>
      <c r="I29" s="44"/>
      <c r="J29" s="33"/>
      <c r="K29" s="192"/>
      <c r="L29" s="151"/>
      <c r="M29" s="150"/>
      <c r="N29" s="150"/>
      <c r="O29" s="150"/>
      <c r="P29" s="150"/>
      <c r="Q29" s="150"/>
      <c r="R29" s="150"/>
      <c r="S29" s="150"/>
    </row>
    <row r="30" spans="4:19" ht="19.5" customHeight="1">
      <c r="D30" s="31" t="s">
        <v>525</v>
      </c>
      <c r="E30" s="44"/>
      <c r="F30" s="44"/>
      <c r="G30" s="44"/>
      <c r="H30" s="44"/>
      <c r="I30" s="44"/>
      <c r="J30" s="33"/>
      <c r="K30" s="192">
        <v>630366</v>
      </c>
      <c r="L30" s="151">
        <v>476777</v>
      </c>
      <c r="M30" s="150">
        <v>90779</v>
      </c>
      <c r="N30" s="150">
        <v>76505</v>
      </c>
      <c r="O30" s="150">
        <v>14274</v>
      </c>
      <c r="P30" s="150">
        <v>244368</v>
      </c>
      <c r="Q30" s="150">
        <v>204872</v>
      </c>
      <c r="R30" s="150">
        <v>39496</v>
      </c>
      <c r="S30" s="150">
        <v>385998</v>
      </c>
    </row>
    <row r="31" spans="5:19" ht="19.5" customHeight="1">
      <c r="E31" s="44"/>
      <c r="F31" s="44"/>
      <c r="G31" s="44"/>
      <c r="H31" s="44"/>
      <c r="I31" s="44"/>
      <c r="J31" s="33"/>
      <c r="K31" s="192"/>
      <c r="L31" s="151"/>
      <c r="M31" s="150"/>
      <c r="N31" s="150"/>
      <c r="O31" s="150"/>
      <c r="P31" s="150"/>
      <c r="Q31" s="150"/>
      <c r="R31" s="150"/>
      <c r="S31" s="150"/>
    </row>
    <row r="32" spans="4:19" ht="19.5" customHeight="1">
      <c r="D32" s="31" t="s">
        <v>526</v>
      </c>
      <c r="E32" s="44"/>
      <c r="F32" s="44"/>
      <c r="G32" s="44"/>
      <c r="H32" s="44"/>
      <c r="I32" s="44"/>
      <c r="J32" s="33"/>
      <c r="K32" s="192">
        <v>654150</v>
      </c>
      <c r="L32" s="151">
        <v>507286</v>
      </c>
      <c r="M32" s="150">
        <v>85656</v>
      </c>
      <c r="N32" s="150">
        <v>73099</v>
      </c>
      <c r="O32" s="150">
        <v>12557</v>
      </c>
      <c r="P32" s="150">
        <v>232520</v>
      </c>
      <c r="Q32" s="150">
        <v>197822</v>
      </c>
      <c r="R32" s="150">
        <v>34698</v>
      </c>
      <c r="S32" s="150">
        <v>421630</v>
      </c>
    </row>
    <row r="33" spans="5:19" ht="19.5" customHeight="1">
      <c r="E33" s="44"/>
      <c r="F33" s="44"/>
      <c r="G33" s="44"/>
      <c r="H33" s="44"/>
      <c r="I33" s="44"/>
      <c r="J33" s="33"/>
      <c r="K33" s="192"/>
      <c r="L33" s="151"/>
      <c r="M33" s="150"/>
      <c r="N33" s="150"/>
      <c r="O33" s="150"/>
      <c r="P33" s="150"/>
      <c r="Q33" s="150"/>
      <c r="R33" s="150"/>
      <c r="S33" s="150"/>
    </row>
    <row r="34" spans="3:19" ht="19.5" customHeight="1">
      <c r="C34" s="44"/>
      <c r="D34" s="44"/>
      <c r="E34" s="44"/>
      <c r="F34" s="44"/>
      <c r="G34" s="44"/>
      <c r="H34" s="44"/>
      <c r="I34" s="44"/>
      <c r="J34" s="33"/>
      <c r="K34" s="192"/>
      <c r="L34" s="151"/>
      <c r="M34" s="150"/>
      <c r="N34" s="150"/>
      <c r="O34" s="150"/>
      <c r="P34" s="150"/>
      <c r="Q34" s="150"/>
      <c r="R34" s="150"/>
      <c r="S34" s="150"/>
    </row>
    <row r="35" spans="3:19" ht="10.5" customHeight="1">
      <c r="C35" s="44"/>
      <c r="D35" s="44"/>
      <c r="E35" s="44"/>
      <c r="F35" s="44"/>
      <c r="G35" s="44"/>
      <c r="H35" s="44"/>
      <c r="I35" s="44"/>
      <c r="J35" s="33"/>
      <c r="K35" s="192"/>
      <c r="L35" s="151"/>
      <c r="M35" s="150"/>
      <c r="N35" s="150"/>
      <c r="O35" s="150"/>
      <c r="P35" s="150"/>
      <c r="Q35" s="150"/>
      <c r="R35" s="150"/>
      <c r="S35" s="150"/>
    </row>
    <row r="36" spans="3:19" ht="10.5" customHeight="1">
      <c r="C36" s="44"/>
      <c r="D36" s="44"/>
      <c r="E36" s="44"/>
      <c r="F36" s="44"/>
      <c r="G36" s="44"/>
      <c r="H36" s="44"/>
      <c r="I36" s="44"/>
      <c r="J36" s="33"/>
      <c r="K36" s="192"/>
      <c r="L36" s="151"/>
      <c r="M36" s="150"/>
      <c r="N36" s="150"/>
      <c r="O36" s="150"/>
      <c r="P36" s="150"/>
      <c r="Q36" s="150"/>
      <c r="R36" s="150"/>
      <c r="S36" s="150"/>
    </row>
    <row r="37" spans="3:19" ht="10.5" customHeight="1">
      <c r="C37" s="44"/>
      <c r="D37" s="44"/>
      <c r="E37" s="44"/>
      <c r="F37" s="44"/>
      <c r="G37" s="44"/>
      <c r="H37" s="44"/>
      <c r="I37" s="44"/>
      <c r="J37" s="33"/>
      <c r="K37" s="192"/>
      <c r="L37" s="151"/>
      <c r="M37" s="150"/>
      <c r="N37" s="150"/>
      <c r="O37" s="150"/>
      <c r="P37" s="150"/>
      <c r="Q37" s="150"/>
      <c r="R37" s="150"/>
      <c r="S37" s="150"/>
    </row>
    <row r="38" spans="3:19" ht="10.5" customHeight="1">
      <c r="C38" s="44"/>
      <c r="D38" s="44"/>
      <c r="E38" s="44"/>
      <c r="F38" s="44"/>
      <c r="G38" s="44"/>
      <c r="H38" s="44"/>
      <c r="I38" s="44"/>
      <c r="J38" s="33"/>
      <c r="K38" s="192"/>
      <c r="L38" s="151"/>
      <c r="M38" s="150"/>
      <c r="N38" s="150"/>
      <c r="O38" s="150"/>
      <c r="P38" s="150"/>
      <c r="Q38" s="150"/>
      <c r="R38" s="150"/>
      <c r="S38" s="150"/>
    </row>
    <row r="39" spans="3:19" ht="10.5" customHeight="1">
      <c r="C39" s="44"/>
      <c r="D39" s="44"/>
      <c r="E39" s="44"/>
      <c r="F39" s="44"/>
      <c r="G39" s="44"/>
      <c r="H39" s="44"/>
      <c r="I39" s="44"/>
      <c r="J39" s="33"/>
      <c r="K39" s="192"/>
      <c r="L39" s="151"/>
      <c r="M39" s="150"/>
      <c r="N39" s="150"/>
      <c r="O39" s="150"/>
      <c r="P39" s="150"/>
      <c r="Q39" s="150"/>
      <c r="R39" s="150"/>
      <c r="S39" s="150"/>
    </row>
    <row r="40" spans="3:19" ht="10.5" customHeight="1">
      <c r="C40" s="44"/>
      <c r="D40" s="44"/>
      <c r="E40" s="44"/>
      <c r="F40" s="44"/>
      <c r="G40" s="44"/>
      <c r="H40" s="44"/>
      <c r="I40" s="44"/>
      <c r="J40" s="33"/>
      <c r="K40" s="192"/>
      <c r="L40" s="151"/>
      <c r="M40" s="150"/>
      <c r="N40" s="150"/>
      <c r="O40" s="150"/>
      <c r="P40" s="150"/>
      <c r="Q40" s="150"/>
      <c r="R40" s="150"/>
      <c r="S40" s="150"/>
    </row>
    <row r="41" spans="3:19" ht="10.5" customHeight="1">
      <c r="C41" s="44"/>
      <c r="D41" s="44"/>
      <c r="E41" s="44"/>
      <c r="F41" s="44"/>
      <c r="G41" s="44"/>
      <c r="H41" s="44"/>
      <c r="I41" s="44"/>
      <c r="J41" s="33"/>
      <c r="K41" s="192"/>
      <c r="L41" s="151"/>
      <c r="M41" s="150"/>
      <c r="N41" s="150"/>
      <c r="O41" s="150"/>
      <c r="P41" s="150"/>
      <c r="Q41" s="150"/>
      <c r="R41" s="150"/>
      <c r="S41" s="150"/>
    </row>
    <row r="42" spans="3:19" ht="10.5" customHeight="1">
      <c r="C42" s="44"/>
      <c r="D42" s="44"/>
      <c r="E42" s="44"/>
      <c r="F42" s="44"/>
      <c r="G42" s="44"/>
      <c r="H42" s="44"/>
      <c r="I42" s="44"/>
      <c r="J42" s="33"/>
      <c r="K42" s="192"/>
      <c r="L42" s="151"/>
      <c r="M42" s="150"/>
      <c r="N42" s="150"/>
      <c r="O42" s="150"/>
      <c r="P42" s="150"/>
      <c r="Q42" s="150"/>
      <c r="R42" s="150"/>
      <c r="S42" s="150"/>
    </row>
    <row r="43" spans="3:19" ht="10.5" customHeight="1">
      <c r="C43" s="44"/>
      <c r="D43" s="44"/>
      <c r="E43" s="44"/>
      <c r="F43" s="44"/>
      <c r="G43" s="44"/>
      <c r="H43" s="44"/>
      <c r="I43" s="44"/>
      <c r="J43" s="33"/>
      <c r="K43" s="192"/>
      <c r="L43" s="151"/>
      <c r="M43" s="150"/>
      <c r="N43" s="150"/>
      <c r="O43" s="150"/>
      <c r="P43" s="150"/>
      <c r="Q43" s="150"/>
      <c r="R43" s="150"/>
      <c r="S43" s="150"/>
    </row>
    <row r="44" spans="2:19" ht="10.5" customHeight="1">
      <c r="B44" s="36"/>
      <c r="C44" s="46"/>
      <c r="D44" s="46"/>
      <c r="E44" s="46"/>
      <c r="F44" s="46"/>
      <c r="G44" s="46"/>
      <c r="H44" s="46"/>
      <c r="I44" s="46"/>
      <c r="J44" s="36"/>
      <c r="K44" s="181"/>
      <c r="L44" s="36"/>
      <c r="M44" s="36"/>
      <c r="N44" s="36"/>
      <c r="O44" s="36"/>
      <c r="P44" s="36"/>
      <c r="Q44" s="36"/>
      <c r="R44" s="36"/>
      <c r="S44" s="36"/>
    </row>
    <row r="45" spans="3:19" ht="10.5" customHeight="1">
      <c r="C45" s="425" t="s">
        <v>330</v>
      </c>
      <c r="D45" s="425"/>
      <c r="E45" s="29" t="s">
        <v>331</v>
      </c>
      <c r="F45" s="424" t="s">
        <v>332</v>
      </c>
      <c r="G45" s="424"/>
      <c r="H45" s="57" t="s">
        <v>333</v>
      </c>
      <c r="J45" s="2"/>
      <c r="L45" s="38"/>
      <c r="M45" s="38"/>
      <c r="N45" s="38"/>
      <c r="O45" s="38"/>
      <c r="P45" s="38"/>
      <c r="Q45" s="38"/>
      <c r="R45" s="38"/>
      <c r="S45" s="38"/>
    </row>
    <row r="46" spans="4:19" ht="10.5" customHeight="1">
      <c r="D46" s="32"/>
      <c r="F46" s="424" t="s">
        <v>334</v>
      </c>
      <c r="G46" s="424"/>
      <c r="H46" s="40" t="s">
        <v>335</v>
      </c>
      <c r="J46" s="2"/>
      <c r="L46" s="40"/>
      <c r="M46" s="40"/>
      <c r="N46" s="40"/>
      <c r="O46" s="40"/>
      <c r="P46" s="40"/>
      <c r="Q46" s="40"/>
      <c r="R46" s="40"/>
      <c r="S46" s="40"/>
    </row>
    <row r="47" spans="2:19" ht="10.5" customHeight="1">
      <c r="B47" s="290" t="s">
        <v>336</v>
      </c>
      <c r="C47" s="290"/>
      <c r="D47" s="290"/>
      <c r="E47" s="29" t="s">
        <v>337</v>
      </c>
      <c r="F47" s="40" t="s">
        <v>338</v>
      </c>
      <c r="G47" s="40"/>
      <c r="J47" s="40"/>
      <c r="K47" s="40"/>
      <c r="L47" s="40"/>
      <c r="M47" s="40"/>
      <c r="N47" s="40"/>
      <c r="O47" s="40"/>
      <c r="P47" s="40"/>
      <c r="Q47" s="40"/>
      <c r="R47" s="40"/>
      <c r="S47" s="40"/>
    </row>
    <row r="48" ht="12" customHeight="1"/>
    <row r="49" spans="10:14" ht="11.25">
      <c r="J49" s="33"/>
      <c r="K49" s="33"/>
      <c r="L49" s="33"/>
      <c r="M49" s="33"/>
      <c r="N49" s="33"/>
    </row>
  </sheetData>
  <sheetProtection/>
  <mergeCells count="11">
    <mergeCell ref="F46:G46"/>
    <mergeCell ref="B47:D47"/>
    <mergeCell ref="C45:D45"/>
    <mergeCell ref="F45:G45"/>
    <mergeCell ref="P5:R5"/>
    <mergeCell ref="M5:O5"/>
    <mergeCell ref="B3:S3"/>
    <mergeCell ref="L5:L6"/>
    <mergeCell ref="K5:K6"/>
    <mergeCell ref="S5:S6"/>
    <mergeCell ref="B5:J6"/>
  </mergeCells>
  <printOptions/>
  <pageMargins left="0.1968503937007874" right="0.1968503937007874" top="0"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223" customWidth="1"/>
    <col min="71" max="16384" width="9.00390625" style="223" customWidth="1"/>
  </cols>
  <sheetData>
    <row r="1" s="243" customFormat="1" ht="10.5" customHeight="1">
      <c r="BJ1" s="276" t="s">
        <v>627</v>
      </c>
    </row>
    <row r="2" s="243" customFormat="1" ht="10.5" customHeight="1"/>
    <row r="3" spans="2:62" s="256" customFormat="1" ht="15.75" customHeight="1">
      <c r="B3" s="304" t="s">
        <v>206</v>
      </c>
      <c r="C3" s="305"/>
      <c r="D3" s="305"/>
      <c r="E3" s="305"/>
      <c r="F3" s="305"/>
      <c r="G3" s="305"/>
      <c r="H3" s="305"/>
      <c r="I3" s="305"/>
      <c r="J3" s="305"/>
      <c r="K3" s="305"/>
      <c r="L3" s="305"/>
      <c r="M3" s="305"/>
      <c r="N3" s="305"/>
      <c r="O3" s="305"/>
      <c r="BC3" s="257"/>
      <c r="BD3" s="257"/>
      <c r="BE3" s="257"/>
      <c r="BF3" s="257"/>
      <c r="BG3" s="257"/>
      <c r="BH3" s="257"/>
      <c r="BI3" s="257"/>
      <c r="BJ3" s="257"/>
    </row>
    <row r="4" spans="3:62" s="84" customFormat="1" ht="13.5" customHeight="1">
      <c r="C4" s="242"/>
      <c r="BC4" s="86"/>
      <c r="BD4" s="86"/>
      <c r="BE4" s="86"/>
      <c r="BF4" s="86"/>
      <c r="BG4" s="86"/>
      <c r="BH4" s="86"/>
      <c r="BI4" s="86"/>
      <c r="BJ4" s="86"/>
    </row>
    <row r="5" spans="3:62" s="84" customFormat="1" ht="13.5" customHeight="1">
      <c r="C5" s="303" t="s">
        <v>207</v>
      </c>
      <c r="D5" s="303"/>
      <c r="E5" s="303"/>
      <c r="F5" s="303"/>
      <c r="G5" s="303"/>
      <c r="H5" s="303"/>
      <c r="I5" s="303"/>
      <c r="J5" s="303"/>
      <c r="L5" s="84" t="s">
        <v>208</v>
      </c>
      <c r="BD5" s="86"/>
      <c r="BE5" s="86"/>
      <c r="BF5" s="86"/>
      <c r="BG5" s="86"/>
      <c r="BH5" s="86"/>
      <c r="BI5" s="86"/>
      <c r="BJ5" s="86"/>
    </row>
    <row r="6" spans="3:62" s="84" customFormat="1" ht="13.5" customHeight="1">
      <c r="C6" s="303" t="s">
        <v>209</v>
      </c>
      <c r="D6" s="303"/>
      <c r="E6" s="303"/>
      <c r="F6" s="303"/>
      <c r="G6" s="303"/>
      <c r="H6" s="303"/>
      <c r="I6" s="303"/>
      <c r="J6" s="303"/>
      <c r="L6" s="84" t="s">
        <v>210</v>
      </c>
      <c r="BD6" s="86"/>
      <c r="BE6" s="86"/>
      <c r="BF6" s="86"/>
      <c r="BG6" s="86"/>
      <c r="BH6" s="86"/>
      <c r="BI6" s="86"/>
      <c r="BJ6" s="86"/>
    </row>
    <row r="7" spans="3:62" s="84" customFormat="1" ht="13.5" customHeight="1">
      <c r="C7" s="303" t="s">
        <v>211</v>
      </c>
      <c r="D7" s="303"/>
      <c r="E7" s="303"/>
      <c r="F7" s="303"/>
      <c r="G7" s="303"/>
      <c r="H7" s="303"/>
      <c r="I7" s="303"/>
      <c r="J7" s="303"/>
      <c r="L7" s="84" t="s">
        <v>212</v>
      </c>
      <c r="BD7" s="86"/>
      <c r="BE7" s="86"/>
      <c r="BF7" s="86"/>
      <c r="BG7" s="86"/>
      <c r="BH7" s="86"/>
      <c r="BI7" s="86"/>
      <c r="BJ7" s="86"/>
    </row>
    <row r="8" spans="3:62" s="84" customFormat="1" ht="13.5" customHeight="1">
      <c r="C8" s="303" t="s">
        <v>213</v>
      </c>
      <c r="D8" s="303"/>
      <c r="E8" s="303"/>
      <c r="F8" s="303"/>
      <c r="G8" s="303"/>
      <c r="H8" s="303"/>
      <c r="I8" s="303"/>
      <c r="J8" s="303"/>
      <c r="L8" s="84" t="s">
        <v>614</v>
      </c>
      <c r="BD8" s="86"/>
      <c r="BE8" s="86"/>
      <c r="BF8" s="86"/>
      <c r="BG8" s="86"/>
      <c r="BH8" s="86"/>
      <c r="BI8" s="86"/>
      <c r="BJ8" s="86"/>
    </row>
    <row r="9" spans="3:62" s="84" customFormat="1" ht="13.5" customHeight="1">
      <c r="C9" s="303" t="s">
        <v>214</v>
      </c>
      <c r="D9" s="303"/>
      <c r="E9" s="303"/>
      <c r="F9" s="303"/>
      <c r="G9" s="303"/>
      <c r="H9" s="303"/>
      <c r="I9" s="303"/>
      <c r="J9" s="303"/>
      <c r="L9" s="84" t="s">
        <v>615</v>
      </c>
      <c r="BB9" s="86"/>
      <c r="BC9" s="86"/>
      <c r="BD9" s="86"/>
      <c r="BE9" s="86"/>
      <c r="BF9" s="86"/>
      <c r="BG9" s="86"/>
      <c r="BH9" s="86"/>
      <c r="BI9" s="86"/>
      <c r="BJ9" s="86"/>
    </row>
    <row r="10" spans="3:62" s="84" customFormat="1" ht="13.5" customHeight="1">
      <c r="C10" s="303" t="s">
        <v>215</v>
      </c>
      <c r="D10" s="303"/>
      <c r="E10" s="303"/>
      <c r="F10" s="303"/>
      <c r="G10" s="303"/>
      <c r="H10" s="303"/>
      <c r="I10" s="303"/>
      <c r="J10" s="303"/>
      <c r="L10" s="282" t="s">
        <v>435</v>
      </c>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86"/>
      <c r="BJ10" s="86"/>
    </row>
    <row r="11" spans="3:60" s="84" customFormat="1" ht="13.5" customHeight="1">
      <c r="C11" s="87"/>
      <c r="D11" s="87"/>
      <c r="E11" s="87"/>
      <c r="F11" s="87"/>
      <c r="G11" s="87"/>
      <c r="H11" s="87"/>
      <c r="I11" s="87"/>
      <c r="J11" s="87"/>
      <c r="L11" s="84" t="s">
        <v>436</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90"/>
      <c r="BC11" s="90"/>
      <c r="BD11" s="90"/>
      <c r="BE11" s="90"/>
      <c r="BF11" s="90"/>
      <c r="BG11" s="90"/>
      <c r="BH11" s="90"/>
    </row>
    <row r="12" spans="3:60" s="84" customFormat="1" ht="13.5" customHeight="1">
      <c r="C12" s="303" t="s">
        <v>632</v>
      </c>
      <c r="D12" s="303"/>
      <c r="E12" s="303"/>
      <c r="F12" s="303"/>
      <c r="G12" s="303"/>
      <c r="H12" s="303"/>
      <c r="I12" s="303"/>
      <c r="J12" s="303"/>
      <c r="L12" s="84" t="s">
        <v>633</v>
      </c>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90"/>
      <c r="BC12" s="90"/>
      <c r="BD12" s="90"/>
      <c r="BE12" s="90"/>
      <c r="BF12" s="90"/>
      <c r="BG12" s="90"/>
      <c r="BH12" s="90"/>
    </row>
    <row r="13" spans="3:60" s="84" customFormat="1" ht="27" customHeight="1">
      <c r="C13" s="87"/>
      <c r="D13" s="87"/>
      <c r="E13" s="87"/>
      <c r="F13" s="87"/>
      <c r="G13" s="87"/>
      <c r="H13" s="87"/>
      <c r="I13" s="87"/>
      <c r="J13" s="87"/>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90"/>
      <c r="BC13" s="90"/>
      <c r="BD13" s="90"/>
      <c r="BE13" s="90"/>
      <c r="BF13" s="90"/>
      <c r="BG13" s="90"/>
      <c r="BH13" s="90"/>
    </row>
    <row r="14" s="222" customFormat="1" ht="15.75" customHeight="1">
      <c r="B14" s="162" t="s">
        <v>216</v>
      </c>
    </row>
    <row r="15" s="243" customFormat="1" ht="13.5" customHeight="1"/>
    <row r="16" spans="2:60" ht="19.5" customHeight="1">
      <c r="B16" s="285" t="s">
        <v>572</v>
      </c>
      <c r="C16" s="286"/>
      <c r="D16" s="286"/>
      <c r="E16" s="286"/>
      <c r="F16" s="286"/>
      <c r="G16" s="286"/>
      <c r="H16" s="286"/>
      <c r="I16" s="286"/>
      <c r="J16" s="286"/>
      <c r="K16" s="286"/>
      <c r="L16" s="286"/>
      <c r="M16" s="286"/>
      <c r="N16" s="286"/>
      <c r="O16" s="286"/>
      <c r="P16" s="286"/>
      <c r="Q16" s="286"/>
      <c r="R16" s="286"/>
      <c r="S16" s="286"/>
      <c r="T16" s="286"/>
      <c r="U16" s="287"/>
      <c r="V16" s="285" t="s">
        <v>573</v>
      </c>
      <c r="W16" s="286"/>
      <c r="X16" s="286"/>
      <c r="Y16" s="286"/>
      <c r="Z16" s="286"/>
      <c r="AA16" s="286"/>
      <c r="AB16" s="286"/>
      <c r="AC16" s="286"/>
      <c r="AD16" s="286"/>
      <c r="AE16" s="286"/>
      <c r="AF16" s="286"/>
      <c r="AG16" s="286"/>
      <c r="AH16" s="286"/>
      <c r="AI16" s="286"/>
      <c r="AJ16" s="286"/>
      <c r="AK16" s="286"/>
      <c r="AL16" s="286"/>
      <c r="AM16" s="286"/>
      <c r="AN16" s="287"/>
      <c r="AO16" s="285" t="s">
        <v>629</v>
      </c>
      <c r="AP16" s="286"/>
      <c r="AQ16" s="286"/>
      <c r="AR16" s="286"/>
      <c r="AS16" s="286"/>
      <c r="AT16" s="286"/>
      <c r="AU16" s="286"/>
      <c r="AV16" s="286"/>
      <c r="AW16" s="286"/>
      <c r="AX16" s="286"/>
      <c r="AY16" s="286"/>
      <c r="AZ16" s="286"/>
      <c r="BA16" s="286"/>
      <c r="BB16" s="286"/>
      <c r="BC16" s="286"/>
      <c r="BD16" s="286"/>
      <c r="BE16" s="286"/>
      <c r="BF16" s="286"/>
      <c r="BG16" s="286"/>
      <c r="BH16" s="287"/>
    </row>
    <row r="17" spans="2:60" ht="19.5" customHeight="1">
      <c r="B17" s="245"/>
      <c r="C17" s="290" t="s">
        <v>574</v>
      </c>
      <c r="D17" s="290"/>
      <c r="E17" s="290"/>
      <c r="F17" s="290"/>
      <c r="G17" s="290"/>
      <c r="H17" s="290"/>
      <c r="I17" s="290"/>
      <c r="J17" s="290"/>
      <c r="K17" s="290"/>
      <c r="L17" s="290"/>
      <c r="M17" s="290"/>
      <c r="N17" s="290"/>
      <c r="O17" s="290"/>
      <c r="P17" s="290"/>
      <c r="Q17" s="290"/>
      <c r="R17" s="290"/>
      <c r="S17" s="290"/>
      <c r="T17" s="290"/>
      <c r="U17" s="246"/>
      <c r="V17" s="245"/>
      <c r="W17" s="244" t="s">
        <v>578</v>
      </c>
      <c r="X17" s="244"/>
      <c r="Y17" s="244"/>
      <c r="Z17" s="244"/>
      <c r="AA17" s="244"/>
      <c r="AB17" s="244"/>
      <c r="AC17" s="244"/>
      <c r="AD17" s="244"/>
      <c r="AE17" s="244"/>
      <c r="AF17" s="244"/>
      <c r="AG17" s="244"/>
      <c r="AH17" s="244"/>
      <c r="AI17" s="244"/>
      <c r="AJ17" s="244"/>
      <c r="AK17" s="244"/>
      <c r="AL17" s="244"/>
      <c r="AM17" s="244"/>
      <c r="AN17" s="246"/>
      <c r="AO17" s="245"/>
      <c r="AP17" s="292"/>
      <c r="AQ17" s="292"/>
      <c r="AR17" s="292"/>
      <c r="AS17" s="292"/>
      <c r="AT17" s="292"/>
      <c r="AU17" s="292"/>
      <c r="AV17" s="292"/>
      <c r="AW17" s="292"/>
      <c r="AX17" s="292"/>
      <c r="AY17" s="292"/>
      <c r="AZ17" s="292"/>
      <c r="BA17" s="292"/>
      <c r="BB17" s="292"/>
      <c r="BC17" s="292"/>
      <c r="BD17" s="292"/>
      <c r="BE17" s="292"/>
      <c r="BF17" s="292"/>
      <c r="BG17" s="292"/>
      <c r="BH17" s="246"/>
    </row>
    <row r="18" spans="2:60" ht="19.5" customHeight="1">
      <c r="B18" s="247"/>
      <c r="C18" s="248"/>
      <c r="D18" s="248"/>
      <c r="E18" s="248"/>
      <c r="F18" s="248"/>
      <c r="G18" s="248"/>
      <c r="H18" s="248"/>
      <c r="I18" s="248"/>
      <c r="J18" s="248"/>
      <c r="K18" s="248"/>
      <c r="L18" s="248"/>
      <c r="M18" s="248"/>
      <c r="N18" s="248"/>
      <c r="O18" s="248"/>
      <c r="P18" s="248"/>
      <c r="Q18" s="248"/>
      <c r="R18" s="248"/>
      <c r="S18" s="248"/>
      <c r="T18" s="248"/>
      <c r="U18" s="249"/>
      <c r="V18" s="247"/>
      <c r="W18" s="248"/>
      <c r="X18" s="248"/>
      <c r="Y18" s="248"/>
      <c r="Z18" s="248"/>
      <c r="AA18" s="248"/>
      <c r="AB18" s="248"/>
      <c r="AC18" s="248"/>
      <c r="AD18" s="248"/>
      <c r="AE18" s="248"/>
      <c r="AF18" s="248"/>
      <c r="AG18" s="248"/>
      <c r="AH18" s="248"/>
      <c r="AI18" s="248"/>
      <c r="AJ18" s="248"/>
      <c r="AK18" s="248"/>
      <c r="AL18" s="248"/>
      <c r="AM18" s="248"/>
      <c r="AN18" s="249"/>
      <c r="AO18" s="247"/>
      <c r="AP18" s="248"/>
      <c r="AQ18" s="248"/>
      <c r="AR18" s="248"/>
      <c r="AS18" s="248"/>
      <c r="AT18" s="248"/>
      <c r="AU18" s="248"/>
      <c r="AV18" s="248"/>
      <c r="AW18" s="248"/>
      <c r="AX18" s="248"/>
      <c r="AY18" s="248"/>
      <c r="AZ18" s="248"/>
      <c r="BA18" s="248"/>
      <c r="BB18" s="248"/>
      <c r="BC18" s="248"/>
      <c r="BD18" s="248"/>
      <c r="BE18" s="248"/>
      <c r="BF18" s="248"/>
      <c r="BG18" s="248"/>
      <c r="BH18" s="249"/>
    </row>
    <row r="19" spans="2:60" ht="19.5" customHeight="1">
      <c r="B19" s="204"/>
      <c r="C19" s="244"/>
      <c r="D19" s="33"/>
      <c r="E19" s="33"/>
      <c r="F19" s="33"/>
      <c r="G19" s="33"/>
      <c r="H19" s="33"/>
      <c r="I19" s="33"/>
      <c r="J19" s="33"/>
      <c r="K19" s="33"/>
      <c r="L19" s="251"/>
      <c r="M19" s="302" t="s">
        <v>575</v>
      </c>
      <c r="N19" s="302"/>
      <c r="O19" s="302"/>
      <c r="P19" s="302"/>
      <c r="Q19" s="302"/>
      <c r="R19" s="302"/>
      <c r="S19" s="302"/>
      <c r="T19" s="302"/>
      <c r="U19" s="250"/>
      <c r="V19" s="247"/>
      <c r="W19" s="248" t="s">
        <v>577</v>
      </c>
      <c r="X19" s="248"/>
      <c r="Y19" s="248"/>
      <c r="Z19" s="248"/>
      <c r="AA19" s="248"/>
      <c r="AB19" s="248"/>
      <c r="AC19" s="248"/>
      <c r="AD19" s="248"/>
      <c r="AE19" s="248"/>
      <c r="AF19" s="248"/>
      <c r="AG19" s="248"/>
      <c r="AH19" s="248"/>
      <c r="AI19" s="248"/>
      <c r="AJ19" s="248"/>
      <c r="AK19" s="248"/>
      <c r="AL19" s="248"/>
      <c r="AM19" s="248"/>
      <c r="AN19" s="249"/>
      <c r="AO19" s="247"/>
      <c r="AP19" s="248" t="s">
        <v>616</v>
      </c>
      <c r="AQ19" s="248"/>
      <c r="AR19" s="248"/>
      <c r="AS19" s="248"/>
      <c r="AT19" s="248"/>
      <c r="AU19" s="248"/>
      <c r="AV19" s="248"/>
      <c r="AW19" s="248"/>
      <c r="AX19" s="248"/>
      <c r="AY19" s="248"/>
      <c r="AZ19" s="248"/>
      <c r="BA19" s="248"/>
      <c r="BB19" s="248"/>
      <c r="BC19" s="248"/>
      <c r="BD19" s="248"/>
      <c r="BE19" s="248"/>
      <c r="BF19" s="248"/>
      <c r="BG19" s="248"/>
      <c r="BH19" s="249"/>
    </row>
    <row r="20" spans="2:60" ht="19.5" customHeight="1">
      <c r="B20" s="245"/>
      <c r="C20" s="290" t="s">
        <v>217</v>
      </c>
      <c r="D20" s="290"/>
      <c r="E20" s="290"/>
      <c r="F20" s="290"/>
      <c r="G20" s="290"/>
      <c r="H20" s="290"/>
      <c r="I20" s="290"/>
      <c r="J20" s="290"/>
      <c r="K20" s="244"/>
      <c r="L20" s="245"/>
      <c r="M20" s="291" t="s">
        <v>621</v>
      </c>
      <c r="N20" s="291"/>
      <c r="O20" s="291"/>
      <c r="P20" s="291"/>
      <c r="Q20" s="291"/>
      <c r="R20" s="291"/>
      <c r="S20" s="291"/>
      <c r="T20" s="291"/>
      <c r="U20" s="269"/>
      <c r="V20" s="270"/>
      <c r="W20" s="291" t="s">
        <v>630</v>
      </c>
      <c r="X20" s="291"/>
      <c r="Y20" s="291"/>
      <c r="Z20" s="291"/>
      <c r="AA20" s="291"/>
      <c r="AB20" s="291"/>
      <c r="AC20" s="291"/>
      <c r="AD20" s="291"/>
      <c r="AE20" s="291"/>
      <c r="AF20" s="291"/>
      <c r="AG20" s="291"/>
      <c r="AH20" s="291"/>
      <c r="AI20" s="291"/>
      <c r="AJ20" s="291"/>
      <c r="AK20" s="291"/>
      <c r="AL20" s="291"/>
      <c r="AM20" s="291"/>
      <c r="AN20" s="269"/>
      <c r="AO20" s="270"/>
      <c r="AP20" s="271" t="s">
        <v>617</v>
      </c>
      <c r="AQ20" s="271"/>
      <c r="AR20" s="271"/>
      <c r="AS20" s="271"/>
      <c r="AT20" s="271"/>
      <c r="AU20" s="271"/>
      <c r="AV20" s="271"/>
      <c r="AW20" s="271"/>
      <c r="AX20" s="271"/>
      <c r="AY20" s="271"/>
      <c r="AZ20" s="244"/>
      <c r="BA20" s="244"/>
      <c r="BB20" s="244"/>
      <c r="BC20" s="244"/>
      <c r="BD20" s="244"/>
      <c r="BE20" s="244"/>
      <c r="BF20" s="244"/>
      <c r="BG20" s="244"/>
      <c r="BH20" s="246"/>
    </row>
    <row r="21" spans="2:60" ht="21.75" customHeight="1">
      <c r="B21" s="247"/>
      <c r="C21" s="248"/>
      <c r="D21" s="248"/>
      <c r="E21" s="248"/>
      <c r="F21" s="248"/>
      <c r="G21" s="248"/>
      <c r="H21" s="248"/>
      <c r="I21" s="248"/>
      <c r="J21" s="248"/>
      <c r="K21" s="248"/>
      <c r="L21" s="247"/>
      <c r="M21" s="297" t="s">
        <v>576</v>
      </c>
      <c r="N21" s="297"/>
      <c r="O21" s="297"/>
      <c r="P21" s="297"/>
      <c r="Q21" s="297"/>
      <c r="R21" s="297"/>
      <c r="S21" s="297"/>
      <c r="T21" s="297"/>
      <c r="U21" s="266"/>
      <c r="V21" s="267"/>
      <c r="W21" s="268" t="s">
        <v>587</v>
      </c>
      <c r="X21" s="268"/>
      <c r="Y21" s="268"/>
      <c r="Z21" s="268"/>
      <c r="AA21" s="248"/>
      <c r="AB21" s="248"/>
      <c r="AC21" s="248"/>
      <c r="AD21" s="248"/>
      <c r="AE21" s="248"/>
      <c r="AF21" s="248"/>
      <c r="AG21" s="248"/>
      <c r="AH21" s="248"/>
      <c r="AI21" s="248"/>
      <c r="AJ21" s="248"/>
      <c r="AK21" s="248"/>
      <c r="AL21" s="248"/>
      <c r="AM21" s="248"/>
      <c r="AN21" s="249"/>
      <c r="AO21" s="247"/>
      <c r="AP21" s="248"/>
      <c r="AQ21" s="248"/>
      <c r="AR21" s="248"/>
      <c r="AS21" s="248"/>
      <c r="AT21" s="248"/>
      <c r="AU21" s="248"/>
      <c r="AV21" s="248"/>
      <c r="AW21" s="248"/>
      <c r="AX21" s="248"/>
      <c r="AY21" s="248"/>
      <c r="AZ21" s="248"/>
      <c r="BA21" s="248"/>
      <c r="BB21" s="248"/>
      <c r="BC21" s="248"/>
      <c r="BD21" s="248"/>
      <c r="BE21" s="248"/>
      <c r="BF21" s="248"/>
      <c r="BG21" s="248"/>
      <c r="BH21" s="249"/>
    </row>
    <row r="22" spans="1:60" ht="13.5" customHeight="1">
      <c r="A22" s="244"/>
      <c r="B22" s="244"/>
      <c r="C22" s="244"/>
      <c r="D22" s="244"/>
      <c r="E22" s="244"/>
      <c r="F22" s="244"/>
      <c r="G22" s="244"/>
      <c r="H22" s="244"/>
      <c r="I22" s="244"/>
      <c r="J22" s="244"/>
      <c r="K22" s="244"/>
      <c r="L22" s="244"/>
      <c r="M22" s="44"/>
      <c r="N22" s="44"/>
      <c r="O22" s="44"/>
      <c r="P22" s="44"/>
      <c r="Q22" s="44"/>
      <c r="R22" s="44"/>
      <c r="S22" s="44"/>
      <c r="T22" s="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row>
    <row r="23" spans="1:60" ht="19.5" customHeight="1">
      <c r="A23" s="244"/>
      <c r="B23" s="293" t="s">
        <v>218</v>
      </c>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5"/>
    </row>
    <row r="24" spans="2:60" ht="19.5" customHeight="1">
      <c r="B24" s="285" t="s">
        <v>572</v>
      </c>
      <c r="C24" s="286"/>
      <c r="D24" s="286"/>
      <c r="E24" s="286"/>
      <c r="F24" s="286"/>
      <c r="G24" s="286"/>
      <c r="H24" s="286"/>
      <c r="I24" s="286"/>
      <c r="J24" s="286"/>
      <c r="K24" s="286"/>
      <c r="L24" s="286"/>
      <c r="M24" s="286"/>
      <c r="N24" s="286"/>
      <c r="O24" s="286"/>
      <c r="P24" s="286"/>
      <c r="Q24" s="286"/>
      <c r="R24" s="286"/>
      <c r="S24" s="286"/>
      <c r="T24" s="286"/>
      <c r="U24" s="288"/>
      <c r="V24" s="285" t="s">
        <v>573</v>
      </c>
      <c r="W24" s="286"/>
      <c r="X24" s="286"/>
      <c r="Y24" s="286"/>
      <c r="Z24" s="286"/>
      <c r="AA24" s="286"/>
      <c r="AB24" s="286"/>
      <c r="AC24" s="286"/>
      <c r="AD24" s="286"/>
      <c r="AE24" s="286"/>
      <c r="AF24" s="286"/>
      <c r="AG24" s="286"/>
      <c r="AH24" s="286"/>
      <c r="AI24" s="286"/>
      <c r="AJ24" s="286"/>
      <c r="AK24" s="286"/>
      <c r="AL24" s="286"/>
      <c r="AM24" s="286"/>
      <c r="AN24" s="287"/>
      <c r="AO24" s="289" t="s">
        <v>629</v>
      </c>
      <c r="AP24" s="286"/>
      <c r="AQ24" s="286"/>
      <c r="AR24" s="286"/>
      <c r="AS24" s="286"/>
      <c r="AT24" s="286"/>
      <c r="AU24" s="286"/>
      <c r="AV24" s="286"/>
      <c r="AW24" s="286"/>
      <c r="AX24" s="286"/>
      <c r="AY24" s="286"/>
      <c r="AZ24" s="286"/>
      <c r="BA24" s="286"/>
      <c r="BB24" s="286"/>
      <c r="BC24" s="286"/>
      <c r="BD24" s="286"/>
      <c r="BE24" s="286"/>
      <c r="BF24" s="286"/>
      <c r="BG24" s="286"/>
      <c r="BH24" s="287"/>
    </row>
    <row r="25" spans="2:60" ht="19.5" customHeight="1">
      <c r="B25" s="245"/>
      <c r="C25" s="296" t="s">
        <v>579</v>
      </c>
      <c r="D25" s="296"/>
      <c r="E25" s="296"/>
      <c r="F25" s="296"/>
      <c r="G25" s="296"/>
      <c r="H25" s="296"/>
      <c r="I25" s="296"/>
      <c r="J25" s="296"/>
      <c r="K25" s="296"/>
      <c r="L25" s="296"/>
      <c r="M25" s="296"/>
      <c r="N25" s="296"/>
      <c r="O25" s="296"/>
      <c r="P25" s="296"/>
      <c r="Q25" s="296"/>
      <c r="R25" s="296"/>
      <c r="S25" s="296"/>
      <c r="T25" s="296"/>
      <c r="U25" s="244"/>
      <c r="V25" s="245"/>
      <c r="W25" s="244" t="s">
        <v>581</v>
      </c>
      <c r="X25" s="244"/>
      <c r="Y25" s="244"/>
      <c r="Z25" s="244"/>
      <c r="AA25" s="244"/>
      <c r="AB25" s="244"/>
      <c r="AC25" s="244"/>
      <c r="AD25" s="244"/>
      <c r="AE25" s="244"/>
      <c r="AF25" s="244"/>
      <c r="AG25" s="244"/>
      <c r="AH25" s="244"/>
      <c r="AI25" s="244"/>
      <c r="AJ25" s="244"/>
      <c r="AK25" s="244"/>
      <c r="AL25" s="244"/>
      <c r="AM25" s="244"/>
      <c r="AN25" s="246"/>
      <c r="AO25" s="244"/>
      <c r="AP25" s="244" t="s">
        <v>582</v>
      </c>
      <c r="AQ25" s="244"/>
      <c r="AR25" s="244"/>
      <c r="AS25" s="244"/>
      <c r="AT25" s="244"/>
      <c r="AU25" s="244"/>
      <c r="AV25" s="244"/>
      <c r="AW25" s="244"/>
      <c r="AX25" s="244"/>
      <c r="AY25" s="244"/>
      <c r="AZ25" s="244"/>
      <c r="BA25" s="244"/>
      <c r="BB25" s="244"/>
      <c r="BC25" s="244"/>
      <c r="BD25" s="244"/>
      <c r="BE25" s="244"/>
      <c r="BF25" s="244"/>
      <c r="BG25" s="244"/>
      <c r="BH25" s="246"/>
    </row>
    <row r="26" spans="2:60" ht="19.5" customHeight="1">
      <c r="B26" s="245"/>
      <c r="C26" s="272" t="s">
        <v>580</v>
      </c>
      <c r="D26" s="244"/>
      <c r="E26" s="244"/>
      <c r="F26" s="244"/>
      <c r="G26" s="244"/>
      <c r="H26" s="244"/>
      <c r="I26" s="244"/>
      <c r="J26" s="244"/>
      <c r="K26" s="244"/>
      <c r="L26" s="244"/>
      <c r="M26" s="244"/>
      <c r="N26" s="244"/>
      <c r="O26" s="244"/>
      <c r="P26" s="244"/>
      <c r="Q26" s="244"/>
      <c r="R26" s="244"/>
      <c r="S26" s="244"/>
      <c r="T26" s="244"/>
      <c r="U26" s="244"/>
      <c r="V26" s="245"/>
      <c r="W26" s="244"/>
      <c r="X26" s="244"/>
      <c r="Y26" s="244"/>
      <c r="Z26" s="244"/>
      <c r="AA26" s="244"/>
      <c r="AB26" s="244"/>
      <c r="AC26" s="244"/>
      <c r="AD26" s="244"/>
      <c r="AE26" s="244"/>
      <c r="AF26" s="244"/>
      <c r="AG26" s="244"/>
      <c r="AH26" s="244"/>
      <c r="AI26" s="244"/>
      <c r="AJ26" s="244"/>
      <c r="AK26" s="244"/>
      <c r="AL26" s="244"/>
      <c r="AM26" s="244"/>
      <c r="AN26" s="246"/>
      <c r="AO26" s="244"/>
      <c r="AP26" s="244"/>
      <c r="AQ26" s="244"/>
      <c r="AR26" s="244"/>
      <c r="AS26" s="244"/>
      <c r="AT26" s="244"/>
      <c r="AU26" s="244"/>
      <c r="AV26" s="244"/>
      <c r="AW26" s="244"/>
      <c r="AX26" s="244"/>
      <c r="AY26" s="244"/>
      <c r="AZ26" s="244"/>
      <c r="BA26" s="244"/>
      <c r="BB26" s="244"/>
      <c r="BC26" s="244"/>
      <c r="BD26" s="244"/>
      <c r="BE26" s="244"/>
      <c r="BF26" s="244"/>
      <c r="BG26" s="244"/>
      <c r="BH26" s="246"/>
    </row>
    <row r="27" spans="2:60" ht="19.5" customHeight="1">
      <c r="B27" s="252"/>
      <c r="C27" s="298" t="s">
        <v>677</v>
      </c>
      <c r="D27" s="298"/>
      <c r="E27" s="298"/>
      <c r="F27" s="298"/>
      <c r="G27" s="298"/>
      <c r="H27" s="298"/>
      <c r="I27" s="298"/>
      <c r="J27" s="298"/>
      <c r="K27" s="298"/>
      <c r="L27" s="298"/>
      <c r="M27" s="298"/>
      <c r="N27" s="298"/>
      <c r="O27" s="298"/>
      <c r="P27" s="298"/>
      <c r="Q27" s="298"/>
      <c r="R27" s="298"/>
      <c r="S27" s="298"/>
      <c r="T27" s="298"/>
      <c r="U27" s="253"/>
      <c r="V27" s="245"/>
      <c r="W27" s="244"/>
      <c r="X27" s="244"/>
      <c r="Y27" s="244"/>
      <c r="Z27" s="244"/>
      <c r="AA27" s="244"/>
      <c r="AB27" s="244"/>
      <c r="AC27" s="244"/>
      <c r="AD27" s="244"/>
      <c r="AE27" s="244"/>
      <c r="AF27" s="244"/>
      <c r="AG27" s="244"/>
      <c r="AH27" s="244"/>
      <c r="AI27" s="244"/>
      <c r="AJ27" s="244"/>
      <c r="AK27" s="244"/>
      <c r="AL27" s="244"/>
      <c r="AM27" s="244"/>
      <c r="AN27" s="246"/>
      <c r="AO27" s="247"/>
      <c r="AP27" s="248"/>
      <c r="AQ27" s="248"/>
      <c r="AR27" s="248"/>
      <c r="AS27" s="248"/>
      <c r="AT27" s="248"/>
      <c r="AU27" s="248"/>
      <c r="AV27" s="248"/>
      <c r="AW27" s="248"/>
      <c r="AX27" s="248"/>
      <c r="AY27" s="248"/>
      <c r="AZ27" s="248"/>
      <c r="BA27" s="248"/>
      <c r="BB27" s="248"/>
      <c r="BC27" s="248"/>
      <c r="BD27" s="248"/>
      <c r="BE27" s="248"/>
      <c r="BF27" s="248"/>
      <c r="BG27" s="248"/>
      <c r="BH27" s="249"/>
    </row>
    <row r="28" spans="2:60" ht="19.5" customHeight="1">
      <c r="B28" s="245"/>
      <c r="C28" s="291" t="s">
        <v>583</v>
      </c>
      <c r="D28" s="291"/>
      <c r="E28" s="291"/>
      <c r="F28" s="291"/>
      <c r="G28" s="291"/>
      <c r="H28" s="291"/>
      <c r="I28" s="291"/>
      <c r="J28" s="291"/>
      <c r="K28" s="244"/>
      <c r="L28" s="252"/>
      <c r="M28" s="298" t="s">
        <v>584</v>
      </c>
      <c r="N28" s="298"/>
      <c r="O28" s="298"/>
      <c r="P28" s="298"/>
      <c r="Q28" s="298"/>
      <c r="R28" s="298"/>
      <c r="S28" s="298"/>
      <c r="T28" s="298"/>
      <c r="U28" s="253"/>
      <c r="V28" s="252"/>
      <c r="W28" s="253" t="s">
        <v>588</v>
      </c>
      <c r="X28" s="253"/>
      <c r="Y28" s="253"/>
      <c r="Z28" s="253"/>
      <c r="AA28" s="253"/>
      <c r="AB28" s="253"/>
      <c r="AC28" s="253"/>
      <c r="AD28" s="253"/>
      <c r="AE28" s="253"/>
      <c r="AF28" s="253"/>
      <c r="AG28" s="253"/>
      <c r="AH28" s="253"/>
      <c r="AI28" s="253"/>
      <c r="AJ28" s="253"/>
      <c r="AK28" s="253"/>
      <c r="AL28" s="253"/>
      <c r="AM28" s="253"/>
      <c r="AN28" s="254"/>
      <c r="AO28" s="244"/>
      <c r="AP28" s="244" t="s">
        <v>582</v>
      </c>
      <c r="AQ28" s="244"/>
      <c r="AR28" s="244"/>
      <c r="AS28" s="244"/>
      <c r="AT28" s="244"/>
      <c r="AU28" s="244"/>
      <c r="AV28" s="244"/>
      <c r="AW28" s="244"/>
      <c r="AX28" s="244"/>
      <c r="AY28" s="244"/>
      <c r="AZ28" s="244"/>
      <c r="BA28" s="244"/>
      <c r="BB28" s="244"/>
      <c r="BC28" s="244"/>
      <c r="BD28" s="244"/>
      <c r="BE28" s="244"/>
      <c r="BF28" s="244"/>
      <c r="BG28" s="244"/>
      <c r="BH28" s="246"/>
    </row>
    <row r="29" spans="2:60" ht="19.5" customHeight="1">
      <c r="B29" s="247"/>
      <c r="C29" s="297" t="s">
        <v>586</v>
      </c>
      <c r="D29" s="297"/>
      <c r="E29" s="297"/>
      <c r="F29" s="297"/>
      <c r="G29" s="297"/>
      <c r="H29" s="297"/>
      <c r="I29" s="297"/>
      <c r="J29" s="297"/>
      <c r="K29" s="248"/>
      <c r="L29" s="252"/>
      <c r="M29" s="299" t="s">
        <v>585</v>
      </c>
      <c r="N29" s="299"/>
      <c r="O29" s="299"/>
      <c r="P29" s="299"/>
      <c r="Q29" s="299"/>
      <c r="R29" s="299"/>
      <c r="S29" s="299"/>
      <c r="T29" s="299"/>
      <c r="U29" s="253"/>
      <c r="V29" s="252"/>
      <c r="W29" s="253" t="s">
        <v>589</v>
      </c>
      <c r="X29" s="253"/>
      <c r="Y29" s="253"/>
      <c r="Z29" s="253"/>
      <c r="AA29" s="253"/>
      <c r="AB29" s="253"/>
      <c r="AC29" s="253"/>
      <c r="AD29" s="253"/>
      <c r="AE29" s="253"/>
      <c r="AF29" s="253"/>
      <c r="AG29" s="253"/>
      <c r="AH29" s="253"/>
      <c r="AI29" s="253"/>
      <c r="AJ29" s="253"/>
      <c r="AK29" s="253"/>
      <c r="AL29" s="253"/>
      <c r="AM29" s="253"/>
      <c r="AN29" s="254"/>
      <c r="AO29" s="247"/>
      <c r="AP29" s="248"/>
      <c r="AQ29" s="248"/>
      <c r="AR29" s="248"/>
      <c r="AS29" s="248"/>
      <c r="AT29" s="248"/>
      <c r="AU29" s="248"/>
      <c r="AV29" s="248"/>
      <c r="AW29" s="248"/>
      <c r="AX29" s="248"/>
      <c r="AY29" s="248"/>
      <c r="AZ29" s="248"/>
      <c r="BA29" s="248"/>
      <c r="BB29" s="248"/>
      <c r="BC29" s="248"/>
      <c r="BD29" s="248"/>
      <c r="BE29" s="248"/>
      <c r="BF29" s="248"/>
      <c r="BG29" s="248"/>
      <c r="BH29" s="249"/>
    </row>
    <row r="30" spans="2:60" ht="19.5" customHeight="1">
      <c r="B30" s="245"/>
      <c r="C30" s="291" t="s">
        <v>590</v>
      </c>
      <c r="D30" s="291"/>
      <c r="E30" s="291"/>
      <c r="F30" s="291"/>
      <c r="G30" s="291"/>
      <c r="H30" s="291"/>
      <c r="I30" s="291"/>
      <c r="J30" s="291"/>
      <c r="K30" s="244"/>
      <c r="L30" s="252"/>
      <c r="M30" s="298" t="s">
        <v>584</v>
      </c>
      <c r="N30" s="298"/>
      <c r="O30" s="298"/>
      <c r="P30" s="298"/>
      <c r="Q30" s="298"/>
      <c r="R30" s="298"/>
      <c r="S30" s="298"/>
      <c r="T30" s="298"/>
      <c r="U30" s="253"/>
      <c r="V30" s="252"/>
      <c r="W30" s="253" t="s">
        <v>612</v>
      </c>
      <c r="X30" s="253"/>
      <c r="Y30" s="253"/>
      <c r="Z30" s="253"/>
      <c r="AA30" s="253"/>
      <c r="AB30" s="253"/>
      <c r="AC30" s="253"/>
      <c r="AD30" s="253"/>
      <c r="AE30" s="253"/>
      <c r="AF30" s="253"/>
      <c r="AG30" s="253"/>
      <c r="AH30" s="253"/>
      <c r="AI30" s="253"/>
      <c r="AJ30" s="253"/>
      <c r="AK30" s="253"/>
      <c r="AL30" s="253"/>
      <c r="AM30" s="253"/>
      <c r="AN30" s="254"/>
      <c r="AO30" s="244"/>
      <c r="AP30" s="290"/>
      <c r="AQ30" s="290"/>
      <c r="AR30" s="290"/>
      <c r="AS30" s="290"/>
      <c r="AT30" s="290"/>
      <c r="AU30" s="290"/>
      <c r="AV30" s="290"/>
      <c r="AW30" s="290"/>
      <c r="AX30" s="290"/>
      <c r="AY30" s="290"/>
      <c r="AZ30" s="290"/>
      <c r="BA30" s="290"/>
      <c r="BB30" s="290"/>
      <c r="BC30" s="290"/>
      <c r="BD30" s="290"/>
      <c r="BE30" s="290"/>
      <c r="BF30" s="290"/>
      <c r="BG30" s="290"/>
      <c r="BH30" s="246"/>
    </row>
    <row r="31" spans="2:60" ht="19.5" customHeight="1">
      <c r="B31" s="247"/>
      <c r="C31" s="297" t="s">
        <v>591</v>
      </c>
      <c r="D31" s="297"/>
      <c r="E31" s="297"/>
      <c r="F31" s="297"/>
      <c r="G31" s="297"/>
      <c r="H31" s="297"/>
      <c r="I31" s="297"/>
      <c r="J31" s="297"/>
      <c r="K31" s="248"/>
      <c r="L31" s="252"/>
      <c r="M31" s="299" t="s">
        <v>585</v>
      </c>
      <c r="N31" s="299"/>
      <c r="O31" s="299"/>
      <c r="P31" s="299"/>
      <c r="Q31" s="299"/>
      <c r="R31" s="299"/>
      <c r="S31" s="299"/>
      <c r="T31" s="299"/>
      <c r="U31" s="253"/>
      <c r="V31" s="252"/>
      <c r="W31" s="253" t="s">
        <v>589</v>
      </c>
      <c r="X31" s="253"/>
      <c r="Y31" s="253"/>
      <c r="Z31" s="253"/>
      <c r="AA31" s="253"/>
      <c r="AB31" s="253"/>
      <c r="AC31" s="253"/>
      <c r="AD31" s="253"/>
      <c r="AE31" s="253"/>
      <c r="AF31" s="253"/>
      <c r="AG31" s="253"/>
      <c r="AH31" s="253"/>
      <c r="AI31" s="253"/>
      <c r="AJ31" s="253"/>
      <c r="AK31" s="253"/>
      <c r="AL31" s="253"/>
      <c r="AM31" s="253"/>
      <c r="AN31" s="254"/>
      <c r="AO31" s="244"/>
      <c r="AP31" s="290"/>
      <c r="AQ31" s="290"/>
      <c r="AR31" s="290"/>
      <c r="AS31" s="290"/>
      <c r="AT31" s="290"/>
      <c r="AU31" s="290"/>
      <c r="AV31" s="290"/>
      <c r="AW31" s="290"/>
      <c r="AX31" s="290"/>
      <c r="AY31" s="290"/>
      <c r="AZ31" s="290"/>
      <c r="BA31" s="290"/>
      <c r="BB31" s="290"/>
      <c r="BC31" s="290"/>
      <c r="BD31" s="290"/>
      <c r="BE31" s="290"/>
      <c r="BF31" s="290"/>
      <c r="BG31" s="290"/>
      <c r="BH31" s="246"/>
    </row>
    <row r="32" spans="2:60" ht="19.5" customHeight="1">
      <c r="B32" s="245"/>
      <c r="C32" s="291" t="s">
        <v>592</v>
      </c>
      <c r="D32" s="291"/>
      <c r="E32" s="291"/>
      <c r="F32" s="291"/>
      <c r="G32" s="291"/>
      <c r="H32" s="291"/>
      <c r="I32" s="291"/>
      <c r="J32" s="291"/>
      <c r="K32" s="244"/>
      <c r="L32" s="252"/>
      <c r="M32" s="298" t="s">
        <v>584</v>
      </c>
      <c r="N32" s="298"/>
      <c r="O32" s="298"/>
      <c r="P32" s="298"/>
      <c r="Q32" s="298"/>
      <c r="R32" s="298"/>
      <c r="S32" s="298"/>
      <c r="T32" s="298"/>
      <c r="U32" s="253"/>
      <c r="V32" s="252"/>
      <c r="W32" s="253" t="s">
        <v>612</v>
      </c>
      <c r="X32" s="253"/>
      <c r="Y32" s="253"/>
      <c r="Z32" s="253"/>
      <c r="AA32" s="253"/>
      <c r="AB32" s="253"/>
      <c r="AC32" s="253"/>
      <c r="AD32" s="253"/>
      <c r="AE32" s="253"/>
      <c r="AF32" s="253"/>
      <c r="AG32" s="253"/>
      <c r="AH32" s="253"/>
      <c r="AI32" s="253"/>
      <c r="AJ32" s="253"/>
      <c r="AK32" s="253"/>
      <c r="AL32" s="253"/>
      <c r="AM32" s="253"/>
      <c r="AN32" s="254"/>
      <c r="AO32" s="244"/>
      <c r="AP32" s="244"/>
      <c r="AQ32" s="244"/>
      <c r="AR32" s="244"/>
      <c r="AS32" s="244"/>
      <c r="AT32" s="244"/>
      <c r="AU32" s="244"/>
      <c r="AV32" s="244"/>
      <c r="AW32" s="244"/>
      <c r="AX32" s="244"/>
      <c r="AY32" s="244"/>
      <c r="AZ32" s="244"/>
      <c r="BA32" s="244"/>
      <c r="BB32" s="244"/>
      <c r="BC32" s="244"/>
      <c r="BD32" s="244"/>
      <c r="BE32" s="244"/>
      <c r="BF32" s="244"/>
      <c r="BG32" s="244"/>
      <c r="BH32" s="246"/>
    </row>
    <row r="33" spans="2:60" ht="19.5" customHeight="1">
      <c r="B33" s="247"/>
      <c r="C33" s="297" t="s">
        <v>593</v>
      </c>
      <c r="D33" s="297"/>
      <c r="E33" s="297"/>
      <c r="F33" s="297"/>
      <c r="G33" s="297"/>
      <c r="H33" s="297"/>
      <c r="I33" s="297"/>
      <c r="J33" s="297"/>
      <c r="K33" s="248"/>
      <c r="L33" s="252"/>
      <c r="M33" s="299" t="s">
        <v>585</v>
      </c>
      <c r="N33" s="299"/>
      <c r="O33" s="299"/>
      <c r="P33" s="299"/>
      <c r="Q33" s="299"/>
      <c r="R33" s="299"/>
      <c r="S33" s="299"/>
      <c r="T33" s="299"/>
      <c r="U33" s="253"/>
      <c r="V33" s="252"/>
      <c r="W33" s="253" t="s">
        <v>589</v>
      </c>
      <c r="X33" s="253"/>
      <c r="Y33" s="253"/>
      <c r="Z33" s="253"/>
      <c r="AA33" s="253"/>
      <c r="AB33" s="253"/>
      <c r="AC33" s="253"/>
      <c r="AD33" s="253"/>
      <c r="AE33" s="253"/>
      <c r="AF33" s="253"/>
      <c r="AG33" s="253"/>
      <c r="AH33" s="253"/>
      <c r="AI33" s="253"/>
      <c r="AJ33" s="253"/>
      <c r="AK33" s="253"/>
      <c r="AL33" s="253"/>
      <c r="AM33" s="253"/>
      <c r="AN33" s="254"/>
      <c r="AO33" s="247"/>
      <c r="AP33" s="248"/>
      <c r="AQ33" s="248"/>
      <c r="AR33" s="248"/>
      <c r="AS33" s="248"/>
      <c r="AT33" s="248"/>
      <c r="AU33" s="248"/>
      <c r="AV33" s="248"/>
      <c r="AW33" s="248"/>
      <c r="AX33" s="248"/>
      <c r="AY33" s="248"/>
      <c r="AZ33" s="248"/>
      <c r="BA33" s="248"/>
      <c r="BB33" s="248"/>
      <c r="BC33" s="248"/>
      <c r="BD33" s="248"/>
      <c r="BE33" s="248"/>
      <c r="BF33" s="248"/>
      <c r="BG33" s="248"/>
      <c r="BH33" s="249"/>
    </row>
    <row r="34" spans="2:60" ht="19.5" customHeight="1">
      <c r="B34" s="245"/>
      <c r="C34" s="300" t="s">
        <v>594</v>
      </c>
      <c r="D34" s="300"/>
      <c r="E34" s="300"/>
      <c r="F34" s="300"/>
      <c r="G34" s="300"/>
      <c r="H34" s="300"/>
      <c r="I34" s="300"/>
      <c r="J34" s="300"/>
      <c r="K34" s="244"/>
      <c r="L34" s="252"/>
      <c r="M34" s="298" t="s">
        <v>596</v>
      </c>
      <c r="N34" s="298"/>
      <c r="O34" s="298"/>
      <c r="P34" s="298"/>
      <c r="Q34" s="298"/>
      <c r="R34" s="298"/>
      <c r="S34" s="298"/>
      <c r="T34" s="298"/>
      <c r="U34" s="253"/>
      <c r="V34" s="252"/>
      <c r="W34" s="253" t="s">
        <v>598</v>
      </c>
      <c r="X34" s="253"/>
      <c r="Y34" s="253"/>
      <c r="Z34" s="253"/>
      <c r="AA34" s="253"/>
      <c r="AB34" s="253"/>
      <c r="AC34" s="253"/>
      <c r="AD34" s="253"/>
      <c r="AE34" s="253"/>
      <c r="AF34" s="253"/>
      <c r="AG34" s="253"/>
      <c r="AH34" s="253"/>
      <c r="AI34" s="253"/>
      <c r="AJ34" s="253"/>
      <c r="AK34" s="253"/>
      <c r="AL34" s="253"/>
      <c r="AM34" s="253"/>
      <c r="AN34" s="254"/>
      <c r="AO34" s="244"/>
      <c r="AP34" s="244" t="s">
        <v>598</v>
      </c>
      <c r="AQ34" s="244"/>
      <c r="AR34" s="244"/>
      <c r="AS34" s="244"/>
      <c r="AT34" s="244"/>
      <c r="AU34" s="244"/>
      <c r="AV34" s="244"/>
      <c r="AW34" s="244"/>
      <c r="AX34" s="244"/>
      <c r="AY34" s="244"/>
      <c r="AZ34" s="244"/>
      <c r="BA34" s="244"/>
      <c r="BB34" s="244"/>
      <c r="BC34" s="244"/>
      <c r="BD34" s="244"/>
      <c r="BE34" s="244"/>
      <c r="BF34" s="244"/>
      <c r="BG34" s="244"/>
      <c r="BH34" s="246"/>
    </row>
    <row r="35" spans="2:60" ht="19.5" customHeight="1">
      <c r="B35" s="245"/>
      <c r="C35" s="301" t="s">
        <v>595</v>
      </c>
      <c r="D35" s="301"/>
      <c r="E35" s="301"/>
      <c r="F35" s="301"/>
      <c r="G35" s="301"/>
      <c r="H35" s="301"/>
      <c r="I35" s="301"/>
      <c r="J35" s="301"/>
      <c r="K35" s="244"/>
      <c r="L35" s="252"/>
      <c r="M35" s="299" t="s">
        <v>597</v>
      </c>
      <c r="N35" s="299"/>
      <c r="O35" s="299"/>
      <c r="P35" s="299"/>
      <c r="Q35" s="299"/>
      <c r="R35" s="299"/>
      <c r="S35" s="299"/>
      <c r="T35" s="299"/>
      <c r="U35" s="253"/>
      <c r="V35" s="252"/>
      <c r="W35" s="253" t="s">
        <v>599</v>
      </c>
      <c r="X35" s="253"/>
      <c r="Y35" s="253"/>
      <c r="Z35" s="253"/>
      <c r="AA35" s="253"/>
      <c r="AB35" s="253"/>
      <c r="AC35" s="253"/>
      <c r="AD35" s="253"/>
      <c r="AE35" s="253"/>
      <c r="AF35" s="253"/>
      <c r="AG35" s="253"/>
      <c r="AH35" s="253"/>
      <c r="AI35" s="253"/>
      <c r="AJ35" s="253"/>
      <c r="AK35" s="253"/>
      <c r="AL35" s="253"/>
      <c r="AM35" s="253"/>
      <c r="AN35" s="254"/>
      <c r="AO35" s="247"/>
      <c r="AP35" s="248"/>
      <c r="AQ35" s="248"/>
      <c r="AR35" s="248"/>
      <c r="AS35" s="248"/>
      <c r="AT35" s="248"/>
      <c r="AU35" s="248"/>
      <c r="AV35" s="248"/>
      <c r="AW35" s="248"/>
      <c r="AX35" s="248"/>
      <c r="AY35" s="248"/>
      <c r="AZ35" s="248"/>
      <c r="BA35" s="248"/>
      <c r="BB35" s="248"/>
      <c r="BC35" s="248"/>
      <c r="BD35" s="248"/>
      <c r="BE35" s="248"/>
      <c r="BF35" s="248"/>
      <c r="BG35" s="248"/>
      <c r="BH35" s="249"/>
    </row>
    <row r="36" spans="2:60" ht="19.5" customHeight="1">
      <c r="B36" s="252"/>
      <c r="C36" s="298" t="s">
        <v>600</v>
      </c>
      <c r="D36" s="298"/>
      <c r="E36" s="298"/>
      <c r="F36" s="298"/>
      <c r="G36" s="298"/>
      <c r="H36" s="298"/>
      <c r="I36" s="298"/>
      <c r="J36" s="298"/>
      <c r="K36" s="298"/>
      <c r="L36" s="298"/>
      <c r="M36" s="298"/>
      <c r="N36" s="298"/>
      <c r="O36" s="298"/>
      <c r="P36" s="298"/>
      <c r="Q36" s="298"/>
      <c r="R36" s="298"/>
      <c r="S36" s="298"/>
      <c r="T36" s="298"/>
      <c r="U36" s="244"/>
      <c r="V36" s="245"/>
      <c r="W36" s="290"/>
      <c r="X36" s="290"/>
      <c r="Y36" s="290"/>
      <c r="Z36" s="290"/>
      <c r="AA36" s="290"/>
      <c r="AB36" s="290"/>
      <c r="AC36" s="290"/>
      <c r="AD36" s="290"/>
      <c r="AE36" s="290"/>
      <c r="AF36" s="290"/>
      <c r="AG36" s="290"/>
      <c r="AH36" s="290"/>
      <c r="AI36" s="290"/>
      <c r="AJ36" s="290"/>
      <c r="AK36" s="290"/>
      <c r="AL36" s="290"/>
      <c r="AM36" s="290"/>
      <c r="AN36" s="246"/>
      <c r="AO36" s="244"/>
      <c r="AP36" s="244"/>
      <c r="AQ36" s="244"/>
      <c r="AR36" s="244"/>
      <c r="AS36" s="244"/>
      <c r="AT36" s="244"/>
      <c r="AU36" s="244"/>
      <c r="AV36" s="244"/>
      <c r="AW36" s="244"/>
      <c r="AX36" s="244"/>
      <c r="AY36" s="244"/>
      <c r="AZ36" s="244"/>
      <c r="BA36" s="244"/>
      <c r="BB36" s="244"/>
      <c r="BC36" s="244"/>
      <c r="BD36" s="244"/>
      <c r="BE36" s="244"/>
      <c r="BF36" s="244"/>
      <c r="BG36" s="244"/>
      <c r="BH36" s="246"/>
    </row>
    <row r="37" spans="2:60" ht="19.5" customHeight="1">
      <c r="B37" s="252"/>
      <c r="C37" s="298" t="s">
        <v>601</v>
      </c>
      <c r="D37" s="298"/>
      <c r="E37" s="298"/>
      <c r="F37" s="298"/>
      <c r="G37" s="298"/>
      <c r="H37" s="298"/>
      <c r="I37" s="298"/>
      <c r="J37" s="298"/>
      <c r="K37" s="298"/>
      <c r="L37" s="298"/>
      <c r="M37" s="298"/>
      <c r="N37" s="298"/>
      <c r="O37" s="298"/>
      <c r="P37" s="298"/>
      <c r="Q37" s="298"/>
      <c r="R37" s="298"/>
      <c r="S37" s="298"/>
      <c r="T37" s="298"/>
      <c r="U37" s="253"/>
      <c r="V37" s="245"/>
      <c r="W37" s="244"/>
      <c r="X37" s="244"/>
      <c r="Y37" s="244"/>
      <c r="Z37" s="244"/>
      <c r="AA37" s="244"/>
      <c r="AB37" s="244"/>
      <c r="AC37" s="244"/>
      <c r="AD37" s="244"/>
      <c r="AE37" s="244"/>
      <c r="AF37" s="244"/>
      <c r="AG37" s="244"/>
      <c r="AH37" s="244"/>
      <c r="AI37" s="244"/>
      <c r="AJ37" s="244"/>
      <c r="AK37" s="244"/>
      <c r="AL37" s="244"/>
      <c r="AM37" s="244"/>
      <c r="AN37" s="246"/>
      <c r="AO37" s="244"/>
      <c r="AP37" s="272"/>
      <c r="AQ37" s="244"/>
      <c r="AR37" s="244"/>
      <c r="AS37" s="244"/>
      <c r="AT37" s="244"/>
      <c r="AU37" s="244"/>
      <c r="AV37" s="244"/>
      <c r="AW37" s="244"/>
      <c r="AX37" s="244"/>
      <c r="AY37" s="244"/>
      <c r="AZ37" s="244"/>
      <c r="BA37" s="244"/>
      <c r="BB37" s="244"/>
      <c r="BC37" s="244"/>
      <c r="BD37" s="244"/>
      <c r="BE37" s="244"/>
      <c r="BF37" s="244"/>
      <c r="BG37" s="244"/>
      <c r="BH37" s="246"/>
    </row>
    <row r="38" spans="2:60" ht="19.5" customHeight="1">
      <c r="B38" s="252"/>
      <c r="C38" s="298" t="s">
        <v>602</v>
      </c>
      <c r="D38" s="298"/>
      <c r="E38" s="298"/>
      <c r="F38" s="298"/>
      <c r="G38" s="298"/>
      <c r="H38" s="298"/>
      <c r="I38" s="298"/>
      <c r="J38" s="298"/>
      <c r="K38" s="298"/>
      <c r="L38" s="298"/>
      <c r="M38" s="298"/>
      <c r="N38" s="298"/>
      <c r="O38" s="298"/>
      <c r="P38" s="298"/>
      <c r="Q38" s="298"/>
      <c r="R38" s="298"/>
      <c r="S38" s="298"/>
      <c r="T38" s="298"/>
      <c r="U38" s="253"/>
      <c r="V38" s="245"/>
      <c r="W38" s="244"/>
      <c r="X38" s="244"/>
      <c r="Y38" s="244"/>
      <c r="Z38" s="244"/>
      <c r="AA38" s="244"/>
      <c r="AB38" s="244"/>
      <c r="AC38" s="244"/>
      <c r="AD38" s="244"/>
      <c r="AE38" s="244"/>
      <c r="AF38" s="244"/>
      <c r="AG38" s="244"/>
      <c r="AH38" s="244"/>
      <c r="AI38" s="244"/>
      <c r="AJ38" s="244"/>
      <c r="AK38" s="244"/>
      <c r="AL38" s="244"/>
      <c r="AM38" s="244"/>
      <c r="AN38" s="246"/>
      <c r="AO38" s="244"/>
      <c r="AP38" s="244"/>
      <c r="AQ38" s="244"/>
      <c r="AR38" s="244"/>
      <c r="AS38" s="244"/>
      <c r="AT38" s="244"/>
      <c r="AU38" s="244"/>
      <c r="AV38" s="244"/>
      <c r="AW38" s="244"/>
      <c r="AX38" s="244"/>
      <c r="AY38" s="244"/>
      <c r="AZ38" s="244"/>
      <c r="BA38" s="244"/>
      <c r="BB38" s="244"/>
      <c r="BC38" s="244"/>
      <c r="BD38" s="244"/>
      <c r="BE38" s="244"/>
      <c r="BF38" s="244"/>
      <c r="BG38" s="244"/>
      <c r="BH38" s="246"/>
    </row>
    <row r="39" spans="2:60" ht="19.5" customHeight="1">
      <c r="B39" s="252"/>
      <c r="C39" s="298" t="s">
        <v>603</v>
      </c>
      <c r="D39" s="298"/>
      <c r="E39" s="298"/>
      <c r="F39" s="298"/>
      <c r="G39" s="298"/>
      <c r="H39" s="298"/>
      <c r="I39" s="298"/>
      <c r="J39" s="298"/>
      <c r="K39" s="298"/>
      <c r="L39" s="298"/>
      <c r="M39" s="298"/>
      <c r="N39" s="298"/>
      <c r="O39" s="298"/>
      <c r="P39" s="298"/>
      <c r="Q39" s="298"/>
      <c r="R39" s="298"/>
      <c r="S39" s="298"/>
      <c r="T39" s="298"/>
      <c r="U39" s="253"/>
      <c r="V39" s="247"/>
      <c r="W39" s="248"/>
      <c r="X39" s="248"/>
      <c r="Y39" s="248"/>
      <c r="Z39" s="248"/>
      <c r="AA39" s="248"/>
      <c r="AB39" s="248"/>
      <c r="AC39" s="248"/>
      <c r="AD39" s="248"/>
      <c r="AE39" s="248"/>
      <c r="AF39" s="248"/>
      <c r="AG39" s="248"/>
      <c r="AH39" s="248"/>
      <c r="AI39" s="248"/>
      <c r="AJ39" s="248"/>
      <c r="AK39" s="248"/>
      <c r="AL39" s="248"/>
      <c r="AM39" s="248"/>
      <c r="AN39" s="249"/>
      <c r="AO39" s="248"/>
      <c r="AP39" s="248"/>
      <c r="AQ39" s="248"/>
      <c r="AR39" s="248"/>
      <c r="AS39" s="248"/>
      <c r="AT39" s="248"/>
      <c r="AU39" s="248"/>
      <c r="AV39" s="248"/>
      <c r="AW39" s="248"/>
      <c r="AX39" s="248"/>
      <c r="AY39" s="248"/>
      <c r="AZ39" s="248"/>
      <c r="BA39" s="248"/>
      <c r="BB39" s="248"/>
      <c r="BC39" s="248"/>
      <c r="BD39" s="248"/>
      <c r="BE39" s="248"/>
      <c r="BF39" s="248"/>
      <c r="BG39" s="248"/>
      <c r="BH39" s="249"/>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C6:J6"/>
    <mergeCell ref="C7:J7"/>
    <mergeCell ref="C8:J8"/>
    <mergeCell ref="M20:T20"/>
    <mergeCell ref="M21:T21"/>
    <mergeCell ref="M19:T19"/>
    <mergeCell ref="C20:J20"/>
    <mergeCell ref="C12:J12"/>
    <mergeCell ref="B3:O3"/>
    <mergeCell ref="C9:J9"/>
    <mergeCell ref="C10:J10"/>
    <mergeCell ref="L10:BH10"/>
    <mergeCell ref="C5:J5"/>
    <mergeCell ref="AP30:BG30"/>
    <mergeCell ref="AP31:BG31"/>
    <mergeCell ref="C27:T27"/>
    <mergeCell ref="C39:T39"/>
    <mergeCell ref="C38:T38"/>
    <mergeCell ref="C37:T37"/>
    <mergeCell ref="C36:T36"/>
    <mergeCell ref="W36:AM36"/>
    <mergeCell ref="M34:T34"/>
    <mergeCell ref="M35:T35"/>
    <mergeCell ref="C35:J35"/>
    <mergeCell ref="M30:T30"/>
    <mergeCell ref="M31:T31"/>
    <mergeCell ref="M32:T32"/>
    <mergeCell ref="M33:T33"/>
    <mergeCell ref="C31:J31"/>
    <mergeCell ref="C30:J30"/>
    <mergeCell ref="C32:J32"/>
    <mergeCell ref="C33:J33"/>
    <mergeCell ref="C25:T25"/>
    <mergeCell ref="C28:J28"/>
    <mergeCell ref="C29:J29"/>
    <mergeCell ref="M28:T28"/>
    <mergeCell ref="M29:T29"/>
    <mergeCell ref="C34:J34"/>
    <mergeCell ref="AO16:BH16"/>
    <mergeCell ref="B24:U24"/>
    <mergeCell ref="V24:AN24"/>
    <mergeCell ref="AO24:BH24"/>
    <mergeCell ref="C17:T17"/>
    <mergeCell ref="W20:AM20"/>
    <mergeCell ref="AP17:BG17"/>
    <mergeCell ref="B16:U16"/>
    <mergeCell ref="V16:AN16"/>
    <mergeCell ref="B23:BH23"/>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I63"/>
  <sheetViews>
    <sheetView zoomScalePageLayoutView="0" workbookViewId="0" topLeftCell="A1">
      <selection activeCell="AE8" sqref="AE8:AJ8"/>
    </sheetView>
  </sheetViews>
  <sheetFormatPr defaultColWidth="9.00390625" defaultRowHeight="13.5"/>
  <cols>
    <col min="1" max="61" width="1.625" style="3" customWidth="1"/>
    <col min="62" max="16384" width="9.00390625" style="3" customWidth="1"/>
  </cols>
  <sheetData>
    <row r="1" spans="1:60" ht="10.5" customHeight="1">
      <c r="A1" s="275" t="s">
        <v>512</v>
      </c>
      <c r="C1" s="82"/>
      <c r="AW1" s="82"/>
      <c r="AX1" s="82"/>
      <c r="AY1" s="82"/>
      <c r="AZ1" s="82"/>
      <c r="BA1" s="82"/>
      <c r="BB1" s="82"/>
      <c r="BC1" s="82"/>
      <c r="BD1" s="82"/>
      <c r="BE1" s="82"/>
      <c r="BF1" s="82"/>
      <c r="BG1" s="82"/>
      <c r="BH1" s="31"/>
    </row>
    <row r="2" ht="10.5" customHeight="1"/>
    <row r="3" spans="2:61" s="5" customFormat="1" ht="18" customHeight="1">
      <c r="B3" s="354" t="s">
        <v>557</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6"/>
    </row>
    <row r="4" spans="60:61" s="7" customFormat="1" ht="12.75" customHeight="1">
      <c r="BH4" s="8" t="s">
        <v>219</v>
      </c>
      <c r="BI4" s="8"/>
    </row>
    <row r="5" spans="2:61" ht="18" customHeight="1">
      <c r="B5" s="325" t="s">
        <v>238</v>
      </c>
      <c r="C5" s="323"/>
      <c r="D5" s="323"/>
      <c r="E5" s="323"/>
      <c r="F5" s="323"/>
      <c r="G5" s="323"/>
      <c r="H5" s="323"/>
      <c r="I5" s="323"/>
      <c r="J5" s="326"/>
      <c r="K5" s="323" t="s">
        <v>220</v>
      </c>
      <c r="L5" s="323"/>
      <c r="M5" s="323"/>
      <c r="N5" s="323"/>
      <c r="O5" s="323"/>
      <c r="P5" s="323"/>
      <c r="Q5" s="323"/>
      <c r="R5" s="329" t="s">
        <v>217</v>
      </c>
      <c r="S5" s="329"/>
      <c r="T5" s="329"/>
      <c r="U5" s="329"/>
      <c r="V5" s="329"/>
      <c r="W5" s="329"/>
      <c r="X5" s="329"/>
      <c r="Y5" s="323"/>
      <c r="Z5" s="323"/>
      <c r="AA5" s="323"/>
      <c r="AB5" s="323"/>
      <c r="AC5" s="323"/>
      <c r="AD5" s="323"/>
      <c r="AE5" s="323"/>
      <c r="AF5" s="323"/>
      <c r="AG5" s="323"/>
      <c r="AH5" s="323"/>
      <c r="AI5" s="323"/>
      <c r="AJ5" s="323"/>
      <c r="AK5" s="306" t="s">
        <v>675</v>
      </c>
      <c r="AL5" s="307"/>
      <c r="AM5" s="307"/>
      <c r="AN5" s="307"/>
      <c r="AO5" s="307"/>
      <c r="AP5" s="308"/>
      <c r="AQ5" s="355" t="s">
        <v>443</v>
      </c>
      <c r="AR5" s="355"/>
      <c r="AS5" s="355"/>
      <c r="AT5" s="355"/>
      <c r="AU5" s="355"/>
      <c r="AV5" s="355"/>
      <c r="AW5" s="323" t="s">
        <v>222</v>
      </c>
      <c r="AX5" s="323"/>
      <c r="AY5" s="323"/>
      <c r="AZ5" s="323"/>
      <c r="BA5" s="323"/>
      <c r="BB5" s="323"/>
      <c r="BC5" s="323"/>
      <c r="BD5" s="323"/>
      <c r="BE5" s="323"/>
      <c r="BF5" s="323"/>
      <c r="BG5" s="323"/>
      <c r="BH5" s="326"/>
      <c r="BI5" s="9"/>
    </row>
    <row r="6" spans="2:61" ht="18" customHeight="1">
      <c r="B6" s="327"/>
      <c r="C6" s="324"/>
      <c r="D6" s="324"/>
      <c r="E6" s="324"/>
      <c r="F6" s="324"/>
      <c r="G6" s="324"/>
      <c r="H6" s="324"/>
      <c r="I6" s="324"/>
      <c r="J6" s="328"/>
      <c r="K6" s="324"/>
      <c r="L6" s="324"/>
      <c r="M6" s="324"/>
      <c r="N6" s="324"/>
      <c r="O6" s="324"/>
      <c r="P6" s="324"/>
      <c r="Q6" s="324"/>
      <c r="R6" s="324" t="s">
        <v>483</v>
      </c>
      <c r="S6" s="324"/>
      <c r="T6" s="324"/>
      <c r="U6" s="324"/>
      <c r="V6" s="324"/>
      <c r="W6" s="324"/>
      <c r="X6" s="324"/>
      <c r="Y6" s="330" t="s">
        <v>224</v>
      </c>
      <c r="Z6" s="330"/>
      <c r="AA6" s="330"/>
      <c r="AB6" s="330"/>
      <c r="AC6" s="330"/>
      <c r="AD6" s="330"/>
      <c r="AE6" s="330" t="s">
        <v>225</v>
      </c>
      <c r="AF6" s="330"/>
      <c r="AG6" s="330"/>
      <c r="AH6" s="330"/>
      <c r="AI6" s="330"/>
      <c r="AJ6" s="330"/>
      <c r="AK6" s="309"/>
      <c r="AL6" s="310"/>
      <c r="AM6" s="310"/>
      <c r="AN6" s="310"/>
      <c r="AO6" s="310"/>
      <c r="AP6" s="311"/>
      <c r="AQ6" s="356"/>
      <c r="AR6" s="356"/>
      <c r="AS6" s="356"/>
      <c r="AT6" s="356"/>
      <c r="AU6" s="356"/>
      <c r="AV6" s="356"/>
      <c r="AW6" s="324" t="s">
        <v>227</v>
      </c>
      <c r="AX6" s="324"/>
      <c r="AY6" s="324"/>
      <c r="AZ6" s="324"/>
      <c r="BA6" s="324"/>
      <c r="BB6" s="324"/>
      <c r="BC6" s="324" t="s">
        <v>217</v>
      </c>
      <c r="BD6" s="324"/>
      <c r="BE6" s="324"/>
      <c r="BF6" s="324"/>
      <c r="BG6" s="324"/>
      <c r="BH6" s="328"/>
      <c r="BI6" s="9"/>
    </row>
    <row r="7" spans="8:17" ht="13.5" customHeight="1">
      <c r="H7" s="7"/>
      <c r="I7" s="7"/>
      <c r="J7" s="7"/>
      <c r="K7" s="177"/>
      <c r="L7" s="7"/>
      <c r="M7" s="7"/>
      <c r="N7" s="7"/>
      <c r="O7" s="7"/>
      <c r="P7" s="7"/>
      <c r="Q7" s="7"/>
    </row>
    <row r="8" spans="3:61" ht="13.5" customHeight="1">
      <c r="C8" s="342" t="s">
        <v>569</v>
      </c>
      <c r="D8" s="342"/>
      <c r="E8" s="342"/>
      <c r="F8" s="339" t="s">
        <v>239</v>
      </c>
      <c r="G8" s="339"/>
      <c r="H8" s="343" t="s">
        <v>228</v>
      </c>
      <c r="I8" s="343"/>
      <c r="J8" s="12"/>
      <c r="K8" s="352" t="s">
        <v>240</v>
      </c>
      <c r="L8" s="353"/>
      <c r="M8" s="353"/>
      <c r="N8" s="353"/>
      <c r="O8" s="353"/>
      <c r="P8" s="353"/>
      <c r="Q8" s="353"/>
      <c r="R8" s="333">
        <f>SUM(Y8:AJ8)</f>
        <v>25748</v>
      </c>
      <c r="S8" s="333"/>
      <c r="T8" s="333"/>
      <c r="U8" s="333"/>
      <c r="V8" s="333"/>
      <c r="W8" s="333"/>
      <c r="X8" s="333"/>
      <c r="Y8" s="333">
        <v>13136</v>
      </c>
      <c r="Z8" s="333"/>
      <c r="AA8" s="333"/>
      <c r="AB8" s="333"/>
      <c r="AC8" s="333"/>
      <c r="AD8" s="333"/>
      <c r="AE8" s="333">
        <v>12612</v>
      </c>
      <c r="AF8" s="333"/>
      <c r="AG8" s="333"/>
      <c r="AH8" s="333"/>
      <c r="AI8" s="333"/>
      <c r="AJ8" s="333"/>
      <c r="AK8" s="333">
        <v>548</v>
      </c>
      <c r="AL8" s="333"/>
      <c r="AM8" s="333"/>
      <c r="AN8" s="333"/>
      <c r="AO8" s="333"/>
      <c r="AP8" s="333"/>
      <c r="AQ8" s="350" t="s">
        <v>240</v>
      </c>
      <c r="AR8" s="350"/>
      <c r="AS8" s="350"/>
      <c r="AT8" s="350"/>
      <c r="AU8" s="350"/>
      <c r="AV8" s="350"/>
      <c r="AW8" s="350" t="s">
        <v>240</v>
      </c>
      <c r="AX8" s="350"/>
      <c r="AY8" s="350"/>
      <c r="AZ8" s="350"/>
      <c r="BA8" s="350"/>
      <c r="BB8" s="350"/>
      <c r="BC8" s="350" t="s">
        <v>240</v>
      </c>
      <c r="BD8" s="350"/>
      <c r="BE8" s="350"/>
      <c r="BF8" s="350"/>
      <c r="BG8" s="350"/>
      <c r="BH8" s="350"/>
      <c r="BI8" s="15"/>
    </row>
    <row r="9" spans="3:61" ht="13.5" customHeight="1">
      <c r="C9" s="16"/>
      <c r="D9" s="16"/>
      <c r="E9" s="16"/>
      <c r="F9" s="339" t="s">
        <v>241</v>
      </c>
      <c r="G9" s="339"/>
      <c r="H9" s="7"/>
      <c r="I9" s="7"/>
      <c r="J9" s="7"/>
      <c r="K9" s="352" t="s">
        <v>240</v>
      </c>
      <c r="L9" s="353"/>
      <c r="M9" s="353"/>
      <c r="N9" s="353"/>
      <c r="O9" s="353"/>
      <c r="P9" s="353"/>
      <c r="Q9" s="353"/>
      <c r="R9" s="333">
        <f>SUM(Y9:AJ9)</f>
        <v>39226</v>
      </c>
      <c r="S9" s="333"/>
      <c r="T9" s="333"/>
      <c r="U9" s="333"/>
      <c r="V9" s="333"/>
      <c r="W9" s="333"/>
      <c r="X9" s="333"/>
      <c r="Y9" s="333">
        <v>20088</v>
      </c>
      <c r="Z9" s="333"/>
      <c r="AA9" s="333"/>
      <c r="AB9" s="333"/>
      <c r="AC9" s="333"/>
      <c r="AD9" s="333"/>
      <c r="AE9" s="333">
        <v>19138</v>
      </c>
      <c r="AF9" s="333"/>
      <c r="AG9" s="333"/>
      <c r="AH9" s="333"/>
      <c r="AI9" s="333"/>
      <c r="AJ9" s="333"/>
      <c r="AK9" s="333">
        <v>835</v>
      </c>
      <c r="AL9" s="333"/>
      <c r="AM9" s="333"/>
      <c r="AN9" s="333"/>
      <c r="AO9" s="333"/>
      <c r="AP9" s="333"/>
      <c r="AQ9" s="350" t="s">
        <v>240</v>
      </c>
      <c r="AR9" s="350"/>
      <c r="AS9" s="350"/>
      <c r="AT9" s="350"/>
      <c r="AU9" s="350"/>
      <c r="AV9" s="350"/>
      <c r="AW9" s="350" t="s">
        <v>240</v>
      </c>
      <c r="AX9" s="350"/>
      <c r="AY9" s="350"/>
      <c r="AZ9" s="350"/>
      <c r="BA9" s="350"/>
      <c r="BB9" s="350"/>
      <c r="BC9" s="333">
        <v>13478</v>
      </c>
      <c r="BD9" s="333"/>
      <c r="BE9" s="333"/>
      <c r="BF9" s="333"/>
      <c r="BG9" s="333"/>
      <c r="BH9" s="333"/>
      <c r="BI9" s="15"/>
    </row>
    <row r="10" spans="3:61" ht="13.5" customHeight="1">
      <c r="C10" s="342" t="s">
        <v>570</v>
      </c>
      <c r="D10" s="342"/>
      <c r="E10" s="342"/>
      <c r="F10" s="339" t="s">
        <v>242</v>
      </c>
      <c r="G10" s="339"/>
      <c r="H10" s="343" t="s">
        <v>228</v>
      </c>
      <c r="I10" s="343"/>
      <c r="J10" s="12"/>
      <c r="K10" s="352" t="s">
        <v>240</v>
      </c>
      <c r="L10" s="353"/>
      <c r="M10" s="353"/>
      <c r="N10" s="353"/>
      <c r="O10" s="353"/>
      <c r="P10" s="353"/>
      <c r="Q10" s="353"/>
      <c r="R10" s="333">
        <f>SUM(Y10:AJ10)</f>
        <v>54783</v>
      </c>
      <c r="S10" s="333"/>
      <c r="T10" s="333"/>
      <c r="U10" s="333"/>
      <c r="V10" s="333"/>
      <c r="W10" s="333"/>
      <c r="X10" s="333"/>
      <c r="Y10" s="333">
        <v>28345</v>
      </c>
      <c r="Z10" s="333"/>
      <c r="AA10" s="333"/>
      <c r="AB10" s="333"/>
      <c r="AC10" s="333"/>
      <c r="AD10" s="333"/>
      <c r="AE10" s="333">
        <v>26438</v>
      </c>
      <c r="AF10" s="333"/>
      <c r="AG10" s="333"/>
      <c r="AH10" s="333"/>
      <c r="AI10" s="333"/>
      <c r="AJ10" s="333"/>
      <c r="AK10" s="333">
        <v>1166</v>
      </c>
      <c r="AL10" s="333"/>
      <c r="AM10" s="333"/>
      <c r="AN10" s="333"/>
      <c r="AO10" s="333"/>
      <c r="AP10" s="333"/>
      <c r="AQ10" s="350" t="s">
        <v>240</v>
      </c>
      <c r="AR10" s="350"/>
      <c r="AS10" s="350"/>
      <c r="AT10" s="350"/>
      <c r="AU10" s="350"/>
      <c r="AV10" s="350"/>
      <c r="AW10" s="350" t="s">
        <v>240</v>
      </c>
      <c r="AX10" s="350"/>
      <c r="AY10" s="350"/>
      <c r="AZ10" s="350"/>
      <c r="BA10" s="350"/>
      <c r="BB10" s="350"/>
      <c r="BC10" s="333">
        <v>15557</v>
      </c>
      <c r="BD10" s="333"/>
      <c r="BE10" s="333"/>
      <c r="BF10" s="333"/>
      <c r="BG10" s="333"/>
      <c r="BH10" s="333"/>
      <c r="BI10" s="15"/>
    </row>
    <row r="11" spans="3:61" ht="13.5" customHeight="1">
      <c r="C11" s="16"/>
      <c r="D11" s="16"/>
      <c r="E11" s="16"/>
      <c r="F11" s="339" t="s">
        <v>243</v>
      </c>
      <c r="G11" s="339"/>
      <c r="H11" s="7"/>
      <c r="I11" s="7"/>
      <c r="J11" s="7"/>
      <c r="K11" s="352" t="s">
        <v>240</v>
      </c>
      <c r="L11" s="353"/>
      <c r="M11" s="353"/>
      <c r="N11" s="353"/>
      <c r="O11" s="353"/>
      <c r="P11" s="353"/>
      <c r="Q11" s="353"/>
      <c r="R11" s="333">
        <f>SUM(Y11:AJ11)</f>
        <v>72737</v>
      </c>
      <c r="S11" s="333"/>
      <c r="T11" s="333"/>
      <c r="U11" s="333"/>
      <c r="V11" s="333"/>
      <c r="W11" s="333"/>
      <c r="X11" s="333"/>
      <c r="Y11" s="333">
        <v>37393</v>
      </c>
      <c r="Z11" s="333"/>
      <c r="AA11" s="333"/>
      <c r="AB11" s="333"/>
      <c r="AC11" s="333"/>
      <c r="AD11" s="333"/>
      <c r="AE11" s="333">
        <v>35344</v>
      </c>
      <c r="AF11" s="333"/>
      <c r="AG11" s="333"/>
      <c r="AH11" s="333"/>
      <c r="AI11" s="333"/>
      <c r="AJ11" s="333"/>
      <c r="AK11" s="333">
        <v>1548</v>
      </c>
      <c r="AL11" s="333"/>
      <c r="AM11" s="333"/>
      <c r="AN11" s="333"/>
      <c r="AO11" s="333"/>
      <c r="AP11" s="333"/>
      <c r="AQ11" s="350" t="s">
        <v>240</v>
      </c>
      <c r="AR11" s="350"/>
      <c r="AS11" s="350"/>
      <c r="AT11" s="350"/>
      <c r="AU11" s="350"/>
      <c r="AV11" s="350"/>
      <c r="AW11" s="350" t="s">
        <v>240</v>
      </c>
      <c r="AX11" s="350"/>
      <c r="AY11" s="350"/>
      <c r="AZ11" s="350"/>
      <c r="BA11" s="350"/>
      <c r="BB11" s="350"/>
      <c r="BC11" s="333">
        <v>17954</v>
      </c>
      <c r="BD11" s="333"/>
      <c r="BE11" s="333"/>
      <c r="BF11" s="333"/>
      <c r="BG11" s="333"/>
      <c r="BH11" s="333"/>
      <c r="BI11" s="15"/>
    </row>
    <row r="12" spans="3:61" ht="13.5" customHeight="1">
      <c r="C12" s="16"/>
      <c r="D12" s="16"/>
      <c r="E12" s="16"/>
      <c r="F12" s="339" t="s">
        <v>244</v>
      </c>
      <c r="G12" s="339"/>
      <c r="H12" s="7"/>
      <c r="I12" s="7"/>
      <c r="J12" s="7"/>
      <c r="K12" s="352" t="s">
        <v>240</v>
      </c>
      <c r="L12" s="353"/>
      <c r="M12" s="353"/>
      <c r="N12" s="353"/>
      <c r="O12" s="353"/>
      <c r="P12" s="353"/>
      <c r="Q12" s="353"/>
      <c r="R12" s="333">
        <f>SUM(Y12:AJ12)</f>
        <v>112411</v>
      </c>
      <c r="S12" s="333"/>
      <c r="T12" s="333"/>
      <c r="U12" s="333"/>
      <c r="V12" s="333"/>
      <c r="W12" s="333"/>
      <c r="X12" s="333"/>
      <c r="Y12" s="333">
        <v>59036</v>
      </c>
      <c r="Z12" s="333"/>
      <c r="AA12" s="333"/>
      <c r="AB12" s="333"/>
      <c r="AC12" s="333"/>
      <c r="AD12" s="333"/>
      <c r="AE12" s="333">
        <v>53375</v>
      </c>
      <c r="AF12" s="333"/>
      <c r="AG12" s="333"/>
      <c r="AH12" s="333"/>
      <c r="AI12" s="333"/>
      <c r="AJ12" s="333"/>
      <c r="AK12" s="333">
        <v>2392</v>
      </c>
      <c r="AL12" s="333"/>
      <c r="AM12" s="333"/>
      <c r="AN12" s="333"/>
      <c r="AO12" s="333"/>
      <c r="AP12" s="333"/>
      <c r="AQ12" s="350" t="s">
        <v>240</v>
      </c>
      <c r="AR12" s="350"/>
      <c r="AS12" s="350"/>
      <c r="AT12" s="350"/>
      <c r="AU12" s="350"/>
      <c r="AV12" s="350"/>
      <c r="AW12" s="350" t="s">
        <v>240</v>
      </c>
      <c r="AX12" s="350"/>
      <c r="AY12" s="350"/>
      <c r="AZ12" s="350"/>
      <c r="BA12" s="350"/>
      <c r="BB12" s="350"/>
      <c r="BC12" s="333">
        <v>39674</v>
      </c>
      <c r="BD12" s="333"/>
      <c r="BE12" s="333"/>
      <c r="BF12" s="333"/>
      <c r="BG12" s="333"/>
      <c r="BH12" s="333"/>
      <c r="BI12" s="15"/>
    </row>
    <row r="13" spans="3:61" ht="13.5" customHeight="1">
      <c r="C13" s="16"/>
      <c r="D13" s="16"/>
      <c r="E13" s="16"/>
      <c r="H13" s="7"/>
      <c r="I13" s="7"/>
      <c r="J13" s="7"/>
      <c r="K13" s="174"/>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39" t="s">
        <v>245</v>
      </c>
      <c r="G14" s="339"/>
      <c r="H14" s="7"/>
      <c r="I14" s="7"/>
      <c r="J14" s="7"/>
      <c r="K14" s="340">
        <v>24399</v>
      </c>
      <c r="L14" s="341"/>
      <c r="M14" s="341"/>
      <c r="N14" s="341"/>
      <c r="O14" s="341"/>
      <c r="P14" s="341"/>
      <c r="Q14" s="341"/>
      <c r="R14" s="333">
        <f>SUM(Y14:AJ14)</f>
        <v>111792</v>
      </c>
      <c r="S14" s="333"/>
      <c r="T14" s="333"/>
      <c r="U14" s="333"/>
      <c r="V14" s="333"/>
      <c r="W14" s="333"/>
      <c r="X14" s="333"/>
      <c r="Y14" s="333">
        <v>58322</v>
      </c>
      <c r="Z14" s="333"/>
      <c r="AA14" s="333"/>
      <c r="AB14" s="333"/>
      <c r="AC14" s="333"/>
      <c r="AD14" s="333"/>
      <c r="AE14" s="333">
        <v>53470</v>
      </c>
      <c r="AF14" s="333"/>
      <c r="AG14" s="333"/>
      <c r="AH14" s="333"/>
      <c r="AI14" s="333"/>
      <c r="AJ14" s="333"/>
      <c r="AK14" s="333">
        <v>2379</v>
      </c>
      <c r="AL14" s="333"/>
      <c r="AM14" s="333"/>
      <c r="AN14" s="333"/>
      <c r="AO14" s="333"/>
      <c r="AP14" s="333"/>
      <c r="AQ14" s="349">
        <v>4.58</v>
      </c>
      <c r="AR14" s="349"/>
      <c r="AS14" s="349"/>
      <c r="AT14" s="349"/>
      <c r="AU14" s="349"/>
      <c r="AV14" s="349"/>
      <c r="AW14" s="350" t="s">
        <v>240</v>
      </c>
      <c r="AX14" s="350"/>
      <c r="AY14" s="350"/>
      <c r="AZ14" s="350"/>
      <c r="BA14" s="350"/>
      <c r="BB14" s="350"/>
      <c r="BC14" s="351">
        <v>-619</v>
      </c>
      <c r="BD14" s="351"/>
      <c r="BE14" s="351"/>
      <c r="BF14" s="351"/>
      <c r="BG14" s="351"/>
      <c r="BH14" s="351"/>
      <c r="BI14" s="15"/>
    </row>
    <row r="15" spans="3:61" ht="13.5" customHeight="1">
      <c r="C15" s="16"/>
      <c r="D15" s="16"/>
      <c r="E15" s="16"/>
      <c r="F15" s="339" t="s">
        <v>246</v>
      </c>
      <c r="G15" s="339"/>
      <c r="H15" s="7"/>
      <c r="I15" s="7"/>
      <c r="J15" s="7"/>
      <c r="K15" s="340">
        <v>25153</v>
      </c>
      <c r="L15" s="341"/>
      <c r="M15" s="341"/>
      <c r="N15" s="341"/>
      <c r="O15" s="341"/>
      <c r="P15" s="341"/>
      <c r="Q15" s="341"/>
      <c r="R15" s="333">
        <f>SUM(Y15:AJ15)</f>
        <v>113683</v>
      </c>
      <c r="S15" s="333"/>
      <c r="T15" s="333"/>
      <c r="U15" s="333"/>
      <c r="V15" s="333"/>
      <c r="W15" s="333"/>
      <c r="X15" s="333"/>
      <c r="Y15" s="333">
        <v>58276</v>
      </c>
      <c r="Z15" s="333"/>
      <c r="AA15" s="333"/>
      <c r="AB15" s="333"/>
      <c r="AC15" s="333"/>
      <c r="AD15" s="333"/>
      <c r="AE15" s="333">
        <v>55407</v>
      </c>
      <c r="AF15" s="333"/>
      <c r="AG15" s="333"/>
      <c r="AH15" s="333"/>
      <c r="AI15" s="333"/>
      <c r="AJ15" s="333"/>
      <c r="AK15" s="333">
        <v>2419</v>
      </c>
      <c r="AL15" s="333"/>
      <c r="AM15" s="333"/>
      <c r="AN15" s="333"/>
      <c r="AO15" s="333"/>
      <c r="AP15" s="333"/>
      <c r="AQ15" s="349">
        <v>4.52</v>
      </c>
      <c r="AR15" s="349"/>
      <c r="AS15" s="349"/>
      <c r="AT15" s="349"/>
      <c r="AU15" s="349"/>
      <c r="AV15" s="349"/>
      <c r="AW15" s="333">
        <v>754</v>
      </c>
      <c r="AX15" s="333"/>
      <c r="AY15" s="333"/>
      <c r="AZ15" s="333"/>
      <c r="BA15" s="333"/>
      <c r="BB15" s="333"/>
      <c r="BC15" s="333">
        <v>1891</v>
      </c>
      <c r="BD15" s="333"/>
      <c r="BE15" s="333"/>
      <c r="BF15" s="333"/>
      <c r="BG15" s="333"/>
      <c r="BH15" s="333"/>
      <c r="BI15" s="15"/>
    </row>
    <row r="16" spans="3:61" ht="13.5" customHeight="1">
      <c r="C16" s="16"/>
      <c r="D16" s="16"/>
      <c r="E16" s="16"/>
      <c r="F16" s="339" t="s">
        <v>247</v>
      </c>
      <c r="G16" s="339"/>
      <c r="H16" s="7"/>
      <c r="I16" s="7"/>
      <c r="J16" s="7"/>
      <c r="K16" s="340">
        <v>27465</v>
      </c>
      <c r="L16" s="341"/>
      <c r="M16" s="341"/>
      <c r="N16" s="341"/>
      <c r="O16" s="341"/>
      <c r="P16" s="341"/>
      <c r="Q16" s="341"/>
      <c r="R16" s="333">
        <f>SUM(Y16:AJ16)</f>
        <v>125197</v>
      </c>
      <c r="S16" s="333"/>
      <c r="T16" s="333"/>
      <c r="U16" s="333"/>
      <c r="V16" s="333"/>
      <c r="W16" s="333"/>
      <c r="X16" s="333"/>
      <c r="Y16" s="333">
        <v>62263</v>
      </c>
      <c r="Z16" s="333"/>
      <c r="AA16" s="333"/>
      <c r="AB16" s="333"/>
      <c r="AC16" s="333"/>
      <c r="AD16" s="333"/>
      <c r="AE16" s="333">
        <v>62934</v>
      </c>
      <c r="AF16" s="333"/>
      <c r="AG16" s="333"/>
      <c r="AH16" s="333"/>
      <c r="AI16" s="333"/>
      <c r="AJ16" s="333"/>
      <c r="AK16" s="333">
        <v>2664</v>
      </c>
      <c r="AL16" s="333"/>
      <c r="AM16" s="333"/>
      <c r="AN16" s="333"/>
      <c r="AO16" s="333"/>
      <c r="AP16" s="333"/>
      <c r="AQ16" s="349">
        <v>4.56</v>
      </c>
      <c r="AR16" s="349"/>
      <c r="AS16" s="349"/>
      <c r="AT16" s="349"/>
      <c r="AU16" s="349"/>
      <c r="AV16" s="349"/>
      <c r="AW16" s="333">
        <v>2312</v>
      </c>
      <c r="AX16" s="333"/>
      <c r="AY16" s="333"/>
      <c r="AZ16" s="333"/>
      <c r="BA16" s="333"/>
      <c r="BB16" s="333"/>
      <c r="BC16" s="333">
        <v>11514</v>
      </c>
      <c r="BD16" s="333"/>
      <c r="BE16" s="333"/>
      <c r="BF16" s="333"/>
      <c r="BG16" s="333"/>
      <c r="BH16" s="333"/>
      <c r="BI16" s="15"/>
    </row>
    <row r="17" spans="3:61" ht="13.5" customHeight="1">
      <c r="C17" s="16"/>
      <c r="D17" s="16"/>
      <c r="E17" s="16"/>
      <c r="F17" s="339" t="s">
        <v>248</v>
      </c>
      <c r="G17" s="339"/>
      <c r="H17" s="7"/>
      <c r="I17" s="7"/>
      <c r="J17" s="7"/>
      <c r="K17" s="340">
        <v>41290</v>
      </c>
      <c r="L17" s="341"/>
      <c r="M17" s="341"/>
      <c r="N17" s="341"/>
      <c r="O17" s="341"/>
      <c r="P17" s="341"/>
      <c r="Q17" s="341"/>
      <c r="R17" s="333">
        <f>SUM(Y17:AJ17)</f>
        <v>185814</v>
      </c>
      <c r="S17" s="333"/>
      <c r="T17" s="333"/>
      <c r="U17" s="333"/>
      <c r="V17" s="333"/>
      <c r="W17" s="333"/>
      <c r="X17" s="333"/>
      <c r="Y17" s="333">
        <v>95518</v>
      </c>
      <c r="Z17" s="333"/>
      <c r="AA17" s="333"/>
      <c r="AB17" s="333"/>
      <c r="AC17" s="333"/>
      <c r="AD17" s="333"/>
      <c r="AE17" s="333">
        <v>90296</v>
      </c>
      <c r="AF17" s="333"/>
      <c r="AG17" s="333"/>
      <c r="AH17" s="333"/>
      <c r="AI17" s="333"/>
      <c r="AJ17" s="333"/>
      <c r="AK17" s="333">
        <v>3953</v>
      </c>
      <c r="AL17" s="333"/>
      <c r="AM17" s="333"/>
      <c r="AN17" s="333"/>
      <c r="AO17" s="333"/>
      <c r="AP17" s="333"/>
      <c r="AQ17" s="349">
        <v>4.5</v>
      </c>
      <c r="AR17" s="349"/>
      <c r="AS17" s="349"/>
      <c r="AT17" s="349"/>
      <c r="AU17" s="349"/>
      <c r="AV17" s="349"/>
      <c r="AW17" s="333">
        <v>13825</v>
      </c>
      <c r="AX17" s="333"/>
      <c r="AY17" s="333"/>
      <c r="AZ17" s="333"/>
      <c r="BA17" s="333"/>
      <c r="BB17" s="333"/>
      <c r="BC17" s="333">
        <v>60617</v>
      </c>
      <c r="BD17" s="333"/>
      <c r="BE17" s="333"/>
      <c r="BF17" s="333"/>
      <c r="BG17" s="333"/>
      <c r="BH17" s="333"/>
      <c r="BI17" s="15"/>
    </row>
    <row r="18" spans="3:61" ht="13.5" customHeight="1">
      <c r="C18" s="16"/>
      <c r="D18" s="16"/>
      <c r="E18" s="16"/>
      <c r="F18" s="339" t="s">
        <v>249</v>
      </c>
      <c r="G18" s="339"/>
      <c r="H18" s="7"/>
      <c r="I18" s="7"/>
      <c r="J18" s="7"/>
      <c r="K18" s="340">
        <v>79796</v>
      </c>
      <c r="L18" s="341"/>
      <c r="M18" s="341"/>
      <c r="N18" s="341"/>
      <c r="O18" s="341"/>
      <c r="P18" s="341"/>
      <c r="Q18" s="341"/>
      <c r="R18" s="333">
        <f>SUM(Y18:AJ18)</f>
        <v>305628</v>
      </c>
      <c r="S18" s="333"/>
      <c r="T18" s="333"/>
      <c r="U18" s="333"/>
      <c r="V18" s="333"/>
      <c r="W18" s="333"/>
      <c r="X18" s="333"/>
      <c r="Y18" s="333">
        <v>156098</v>
      </c>
      <c r="Z18" s="333"/>
      <c r="AA18" s="333"/>
      <c r="AB18" s="333"/>
      <c r="AC18" s="333"/>
      <c r="AD18" s="333"/>
      <c r="AE18" s="333">
        <v>149530</v>
      </c>
      <c r="AF18" s="333"/>
      <c r="AG18" s="333"/>
      <c r="AH18" s="333"/>
      <c r="AI18" s="333"/>
      <c r="AJ18" s="333"/>
      <c r="AK18" s="333">
        <v>6503</v>
      </c>
      <c r="AL18" s="333"/>
      <c r="AM18" s="333"/>
      <c r="AN18" s="333"/>
      <c r="AO18" s="333"/>
      <c r="AP18" s="333"/>
      <c r="AQ18" s="349">
        <v>3.83</v>
      </c>
      <c r="AR18" s="349"/>
      <c r="AS18" s="349"/>
      <c r="AT18" s="349"/>
      <c r="AU18" s="349"/>
      <c r="AV18" s="349"/>
      <c r="AW18" s="333">
        <v>38506</v>
      </c>
      <c r="AX18" s="333"/>
      <c r="AY18" s="333"/>
      <c r="AZ18" s="333"/>
      <c r="BA18" s="333"/>
      <c r="BB18" s="333"/>
      <c r="BC18" s="333">
        <v>119814</v>
      </c>
      <c r="BD18" s="333"/>
      <c r="BE18" s="333"/>
      <c r="BF18" s="333"/>
      <c r="BG18" s="333"/>
      <c r="BH18" s="333"/>
      <c r="BI18" s="15"/>
    </row>
    <row r="19" spans="3:61" ht="13.5" customHeight="1">
      <c r="C19" s="16"/>
      <c r="D19" s="16"/>
      <c r="H19" s="7"/>
      <c r="I19" s="7"/>
      <c r="J19" s="7"/>
      <c r="K19" s="174"/>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39" t="s">
        <v>250</v>
      </c>
      <c r="G20" s="339"/>
      <c r="H20" s="7"/>
      <c r="I20" s="7"/>
      <c r="J20" s="7"/>
      <c r="K20" s="340">
        <v>124887</v>
      </c>
      <c r="L20" s="341"/>
      <c r="M20" s="341"/>
      <c r="N20" s="341"/>
      <c r="O20" s="341"/>
      <c r="P20" s="341"/>
      <c r="Q20" s="341"/>
      <c r="R20" s="333">
        <f>SUM(Y20:AJ20)</f>
        <v>434721</v>
      </c>
      <c r="S20" s="333"/>
      <c r="T20" s="333"/>
      <c r="U20" s="333"/>
      <c r="V20" s="333"/>
      <c r="W20" s="333"/>
      <c r="X20" s="333"/>
      <c r="Y20" s="333">
        <v>222699</v>
      </c>
      <c r="Z20" s="333"/>
      <c r="AA20" s="333"/>
      <c r="AB20" s="333"/>
      <c r="AC20" s="333"/>
      <c r="AD20" s="333"/>
      <c r="AE20" s="333">
        <v>212022</v>
      </c>
      <c r="AF20" s="333"/>
      <c r="AG20" s="333"/>
      <c r="AH20" s="333"/>
      <c r="AI20" s="333"/>
      <c r="AJ20" s="333"/>
      <c r="AK20" s="333">
        <v>9249</v>
      </c>
      <c r="AL20" s="333"/>
      <c r="AM20" s="333"/>
      <c r="AN20" s="333"/>
      <c r="AO20" s="333"/>
      <c r="AP20" s="333"/>
      <c r="AQ20" s="349">
        <v>3.48</v>
      </c>
      <c r="AR20" s="349"/>
      <c r="AS20" s="349"/>
      <c r="AT20" s="349"/>
      <c r="AU20" s="349"/>
      <c r="AV20" s="349"/>
      <c r="AW20" s="333">
        <v>45091</v>
      </c>
      <c r="AX20" s="333"/>
      <c r="AY20" s="333"/>
      <c r="AZ20" s="333"/>
      <c r="BA20" s="333"/>
      <c r="BB20" s="333"/>
      <c r="BC20" s="333">
        <v>129093</v>
      </c>
      <c r="BD20" s="333"/>
      <c r="BE20" s="333"/>
      <c r="BF20" s="333"/>
      <c r="BG20" s="333"/>
      <c r="BH20" s="333"/>
      <c r="BI20" s="15"/>
    </row>
    <row r="21" spans="3:61" ht="13.5" customHeight="1">
      <c r="C21" s="16"/>
      <c r="D21" s="16"/>
      <c r="F21" s="339" t="s">
        <v>251</v>
      </c>
      <c r="G21" s="339"/>
      <c r="H21" s="7"/>
      <c r="I21" s="7"/>
      <c r="J21" s="7"/>
      <c r="K21" s="340">
        <v>165027</v>
      </c>
      <c r="L21" s="341"/>
      <c r="M21" s="341"/>
      <c r="N21" s="341"/>
      <c r="O21" s="341"/>
      <c r="P21" s="341"/>
      <c r="Q21" s="341"/>
      <c r="R21" s="333">
        <f>SUM(Y21:AJ21)</f>
        <v>527931</v>
      </c>
      <c r="S21" s="333"/>
      <c r="T21" s="333"/>
      <c r="U21" s="333"/>
      <c r="V21" s="333"/>
      <c r="W21" s="333"/>
      <c r="X21" s="333"/>
      <c r="Y21" s="333">
        <v>270356</v>
      </c>
      <c r="Z21" s="333"/>
      <c r="AA21" s="333"/>
      <c r="AB21" s="333"/>
      <c r="AC21" s="333"/>
      <c r="AD21" s="333"/>
      <c r="AE21" s="333">
        <v>257575</v>
      </c>
      <c r="AF21" s="333"/>
      <c r="AG21" s="333"/>
      <c r="AH21" s="333"/>
      <c r="AI21" s="333"/>
      <c r="AJ21" s="333"/>
      <c r="AK21" s="333">
        <v>11233</v>
      </c>
      <c r="AL21" s="333"/>
      <c r="AM21" s="333"/>
      <c r="AN21" s="333"/>
      <c r="AO21" s="333"/>
      <c r="AP21" s="333"/>
      <c r="AQ21" s="349">
        <v>3.2</v>
      </c>
      <c r="AR21" s="349"/>
      <c r="AS21" s="349"/>
      <c r="AT21" s="349"/>
      <c r="AU21" s="349"/>
      <c r="AV21" s="349"/>
      <c r="AW21" s="333">
        <v>40140</v>
      </c>
      <c r="AX21" s="333"/>
      <c r="AY21" s="333"/>
      <c r="AZ21" s="333"/>
      <c r="BA21" s="333"/>
      <c r="BB21" s="333"/>
      <c r="BC21" s="333">
        <v>93210</v>
      </c>
      <c r="BD21" s="333"/>
      <c r="BE21" s="333"/>
      <c r="BF21" s="333"/>
      <c r="BG21" s="333"/>
      <c r="BH21" s="333"/>
      <c r="BI21" s="15"/>
    </row>
    <row r="22" spans="3:61" ht="13.5" customHeight="1">
      <c r="C22" s="16"/>
      <c r="D22" s="16"/>
      <c r="E22" s="16"/>
      <c r="F22" s="339" t="s">
        <v>252</v>
      </c>
      <c r="G22" s="339"/>
      <c r="H22" s="7"/>
      <c r="I22" s="7"/>
      <c r="J22" s="7"/>
      <c r="K22" s="340">
        <v>187801</v>
      </c>
      <c r="L22" s="341"/>
      <c r="M22" s="341"/>
      <c r="N22" s="341"/>
      <c r="O22" s="341"/>
      <c r="P22" s="341"/>
      <c r="Q22" s="341"/>
      <c r="R22" s="333">
        <f>SUM(Y22:AJ22)</f>
        <v>559665</v>
      </c>
      <c r="S22" s="333"/>
      <c r="T22" s="333"/>
      <c r="U22" s="333"/>
      <c r="V22" s="333"/>
      <c r="W22" s="333"/>
      <c r="X22" s="333"/>
      <c r="Y22" s="333">
        <v>285786</v>
      </c>
      <c r="Z22" s="333"/>
      <c r="AA22" s="333"/>
      <c r="AB22" s="333"/>
      <c r="AC22" s="333"/>
      <c r="AD22" s="333"/>
      <c r="AE22" s="333">
        <v>273879</v>
      </c>
      <c r="AF22" s="333"/>
      <c r="AG22" s="333"/>
      <c r="AH22" s="333"/>
      <c r="AI22" s="333"/>
      <c r="AJ22" s="333"/>
      <c r="AK22" s="333">
        <v>11908</v>
      </c>
      <c r="AL22" s="333"/>
      <c r="AM22" s="333"/>
      <c r="AN22" s="333"/>
      <c r="AO22" s="333"/>
      <c r="AP22" s="333"/>
      <c r="AQ22" s="349">
        <v>2.98</v>
      </c>
      <c r="AR22" s="349"/>
      <c r="AS22" s="349"/>
      <c r="AT22" s="349"/>
      <c r="AU22" s="349"/>
      <c r="AV22" s="349"/>
      <c r="AW22" s="333">
        <v>22774</v>
      </c>
      <c r="AX22" s="333"/>
      <c r="AY22" s="333"/>
      <c r="AZ22" s="333"/>
      <c r="BA22" s="333"/>
      <c r="BB22" s="333"/>
      <c r="BC22" s="333">
        <v>31734</v>
      </c>
      <c r="BD22" s="333"/>
      <c r="BE22" s="333"/>
      <c r="BF22" s="333"/>
      <c r="BG22" s="333"/>
      <c r="BH22" s="333"/>
      <c r="BI22" s="15"/>
    </row>
    <row r="23" spans="3:61" ht="13.5" customHeight="1">
      <c r="C23" s="16"/>
      <c r="D23" s="16"/>
      <c r="E23" s="16"/>
      <c r="F23" s="339" t="s">
        <v>253</v>
      </c>
      <c r="G23" s="339"/>
      <c r="H23" s="7"/>
      <c r="I23" s="7"/>
      <c r="J23" s="7"/>
      <c r="K23" s="340">
        <v>202316</v>
      </c>
      <c r="L23" s="341"/>
      <c r="M23" s="341"/>
      <c r="N23" s="341"/>
      <c r="O23" s="341"/>
      <c r="P23" s="341"/>
      <c r="Q23" s="341"/>
      <c r="R23" s="333">
        <f>SUM(Y23:AJ23)</f>
        <v>564156</v>
      </c>
      <c r="S23" s="333"/>
      <c r="T23" s="333"/>
      <c r="U23" s="333"/>
      <c r="V23" s="333"/>
      <c r="W23" s="333"/>
      <c r="X23" s="333"/>
      <c r="Y23" s="333">
        <v>285789</v>
      </c>
      <c r="Z23" s="333"/>
      <c r="AA23" s="333"/>
      <c r="AB23" s="333"/>
      <c r="AC23" s="333"/>
      <c r="AD23" s="333"/>
      <c r="AE23" s="333">
        <v>278367</v>
      </c>
      <c r="AF23" s="333"/>
      <c r="AG23" s="333"/>
      <c r="AH23" s="333"/>
      <c r="AI23" s="333"/>
      <c r="AJ23" s="333"/>
      <c r="AK23" s="333">
        <v>12003</v>
      </c>
      <c r="AL23" s="333"/>
      <c r="AM23" s="333"/>
      <c r="AN23" s="333"/>
      <c r="AO23" s="333"/>
      <c r="AP23" s="333"/>
      <c r="AQ23" s="349">
        <v>2.79</v>
      </c>
      <c r="AR23" s="349"/>
      <c r="AS23" s="349"/>
      <c r="AT23" s="349"/>
      <c r="AU23" s="349"/>
      <c r="AV23" s="349"/>
      <c r="AW23" s="333">
        <v>14515</v>
      </c>
      <c r="AX23" s="333"/>
      <c r="AY23" s="333"/>
      <c r="AZ23" s="333"/>
      <c r="BA23" s="333"/>
      <c r="BB23" s="333"/>
      <c r="BC23" s="333">
        <v>4491</v>
      </c>
      <c r="BD23" s="333"/>
      <c r="BE23" s="333"/>
      <c r="BF23" s="333"/>
      <c r="BG23" s="333"/>
      <c r="BH23" s="333"/>
      <c r="BI23" s="15"/>
    </row>
    <row r="24" spans="3:61" ht="13.5" customHeight="1">
      <c r="C24" s="16"/>
      <c r="D24" s="16"/>
      <c r="E24" s="16"/>
      <c r="F24" s="339" t="s">
        <v>254</v>
      </c>
      <c r="G24" s="339"/>
      <c r="H24" s="7"/>
      <c r="I24" s="7"/>
      <c r="J24" s="7"/>
      <c r="K24" s="340">
        <v>215909</v>
      </c>
      <c r="L24" s="341"/>
      <c r="M24" s="341"/>
      <c r="N24" s="341"/>
      <c r="O24" s="341"/>
      <c r="P24" s="341"/>
      <c r="Q24" s="341"/>
      <c r="R24" s="333">
        <f>SUM(Y24:AJ24)</f>
        <v>587887</v>
      </c>
      <c r="S24" s="333"/>
      <c r="T24" s="333"/>
      <c r="U24" s="333"/>
      <c r="V24" s="333"/>
      <c r="W24" s="333"/>
      <c r="X24" s="333"/>
      <c r="Y24" s="333">
        <v>297239</v>
      </c>
      <c r="Z24" s="333"/>
      <c r="AA24" s="333"/>
      <c r="AB24" s="333"/>
      <c r="AC24" s="333"/>
      <c r="AD24" s="333"/>
      <c r="AE24" s="333">
        <v>290648</v>
      </c>
      <c r="AF24" s="333"/>
      <c r="AG24" s="333"/>
      <c r="AH24" s="333"/>
      <c r="AI24" s="333"/>
      <c r="AJ24" s="333"/>
      <c r="AK24" s="333">
        <v>12508</v>
      </c>
      <c r="AL24" s="333"/>
      <c r="AM24" s="333"/>
      <c r="AN24" s="333"/>
      <c r="AO24" s="333"/>
      <c r="AP24" s="333"/>
      <c r="AQ24" s="349">
        <v>2.72</v>
      </c>
      <c r="AR24" s="349"/>
      <c r="AS24" s="349"/>
      <c r="AT24" s="349"/>
      <c r="AU24" s="349"/>
      <c r="AV24" s="349"/>
      <c r="AW24" s="333">
        <v>13593</v>
      </c>
      <c r="AX24" s="333"/>
      <c r="AY24" s="333"/>
      <c r="AZ24" s="333"/>
      <c r="BA24" s="333"/>
      <c r="BB24" s="333"/>
      <c r="BC24" s="333">
        <v>23731</v>
      </c>
      <c r="BD24" s="333"/>
      <c r="BE24" s="333"/>
      <c r="BF24" s="333"/>
      <c r="BG24" s="333"/>
      <c r="BH24" s="333"/>
      <c r="BI24" s="15"/>
    </row>
    <row r="25" spans="3:61" ht="13.5" customHeight="1">
      <c r="C25" s="16"/>
      <c r="D25" s="16"/>
      <c r="E25" s="16"/>
      <c r="H25" s="7"/>
      <c r="I25" s="7"/>
      <c r="J25" s="7"/>
      <c r="K25" s="174"/>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42" t="s">
        <v>571</v>
      </c>
      <c r="D26" s="342"/>
      <c r="E26" s="342"/>
      <c r="F26" s="339" t="s">
        <v>255</v>
      </c>
      <c r="G26" s="339"/>
      <c r="H26" s="343" t="s">
        <v>228</v>
      </c>
      <c r="I26" s="343"/>
      <c r="J26" s="12"/>
      <c r="K26" s="340">
        <v>242021</v>
      </c>
      <c r="L26" s="341"/>
      <c r="M26" s="341"/>
      <c r="N26" s="341"/>
      <c r="O26" s="341"/>
      <c r="P26" s="341"/>
      <c r="Q26" s="341"/>
      <c r="R26" s="333">
        <f>SUM(Y26:AJ26)</f>
        <v>618663</v>
      </c>
      <c r="S26" s="333"/>
      <c r="T26" s="333"/>
      <c r="U26" s="333"/>
      <c r="V26" s="333"/>
      <c r="W26" s="333"/>
      <c r="X26" s="333"/>
      <c r="Y26" s="333">
        <v>312074</v>
      </c>
      <c r="Z26" s="333"/>
      <c r="AA26" s="333"/>
      <c r="AB26" s="333"/>
      <c r="AC26" s="333"/>
      <c r="AD26" s="333"/>
      <c r="AE26" s="333">
        <v>306589</v>
      </c>
      <c r="AF26" s="333"/>
      <c r="AG26" s="333"/>
      <c r="AH26" s="333"/>
      <c r="AI26" s="333"/>
      <c r="AJ26" s="333"/>
      <c r="AK26" s="333">
        <v>12846</v>
      </c>
      <c r="AL26" s="333"/>
      <c r="AM26" s="333"/>
      <c r="AN26" s="333"/>
      <c r="AO26" s="333"/>
      <c r="AP26" s="333"/>
      <c r="AQ26" s="349">
        <v>2.56</v>
      </c>
      <c r="AR26" s="349"/>
      <c r="AS26" s="349"/>
      <c r="AT26" s="349"/>
      <c r="AU26" s="349"/>
      <c r="AV26" s="349"/>
      <c r="AW26" s="333">
        <v>26112</v>
      </c>
      <c r="AX26" s="333"/>
      <c r="AY26" s="333"/>
      <c r="AZ26" s="333"/>
      <c r="BA26" s="333"/>
      <c r="BB26" s="333"/>
      <c r="BC26" s="333">
        <v>30776</v>
      </c>
      <c r="BD26" s="333"/>
      <c r="BE26" s="333"/>
      <c r="BF26" s="333"/>
      <c r="BG26" s="333"/>
      <c r="BH26" s="333"/>
      <c r="BI26" s="15"/>
    </row>
    <row r="27" spans="6:61" ht="13.5" customHeight="1">
      <c r="F27" s="339" t="s">
        <v>256</v>
      </c>
      <c r="G27" s="339"/>
      <c r="H27" s="7"/>
      <c r="I27" s="7"/>
      <c r="J27" s="7"/>
      <c r="K27" s="340">
        <v>264086</v>
      </c>
      <c r="L27" s="341"/>
      <c r="M27" s="341"/>
      <c r="N27" s="341"/>
      <c r="O27" s="341"/>
      <c r="P27" s="341"/>
      <c r="Q27" s="341"/>
      <c r="R27" s="333">
        <f>SUM(Y27:AJ27)</f>
        <v>635746</v>
      </c>
      <c r="S27" s="333"/>
      <c r="T27" s="333"/>
      <c r="U27" s="333"/>
      <c r="V27" s="333"/>
      <c r="W27" s="333"/>
      <c r="X27" s="333"/>
      <c r="Y27" s="333">
        <v>318551</v>
      </c>
      <c r="Z27" s="333"/>
      <c r="AA27" s="333"/>
      <c r="AB27" s="333"/>
      <c r="AC27" s="333"/>
      <c r="AD27" s="333"/>
      <c r="AE27" s="333">
        <v>317195</v>
      </c>
      <c r="AF27" s="333"/>
      <c r="AG27" s="333"/>
      <c r="AH27" s="333"/>
      <c r="AI27" s="333"/>
      <c r="AJ27" s="333"/>
      <c r="AK27" s="333">
        <v>13201</v>
      </c>
      <c r="AL27" s="333"/>
      <c r="AM27" s="333"/>
      <c r="AN27" s="333"/>
      <c r="AO27" s="333"/>
      <c r="AP27" s="333"/>
      <c r="AQ27" s="349">
        <v>2.41</v>
      </c>
      <c r="AR27" s="349"/>
      <c r="AS27" s="349"/>
      <c r="AT27" s="349"/>
      <c r="AU27" s="349"/>
      <c r="AV27" s="349"/>
      <c r="AW27" s="333">
        <v>22065</v>
      </c>
      <c r="AX27" s="333"/>
      <c r="AY27" s="333"/>
      <c r="AZ27" s="333"/>
      <c r="BA27" s="333"/>
      <c r="BB27" s="333"/>
      <c r="BC27" s="333">
        <v>17083</v>
      </c>
      <c r="BD27" s="333"/>
      <c r="BE27" s="333"/>
      <c r="BF27" s="333"/>
      <c r="BG27" s="333"/>
      <c r="BH27" s="333"/>
      <c r="BI27" s="15"/>
    </row>
    <row r="28" spans="6:61" s="19" customFormat="1" ht="13.5" customHeight="1">
      <c r="F28" s="336" t="s">
        <v>257</v>
      </c>
      <c r="G28" s="336"/>
      <c r="H28" s="20"/>
      <c r="I28" s="20"/>
      <c r="J28" s="20"/>
      <c r="K28" s="337">
        <v>287243</v>
      </c>
      <c r="L28" s="338"/>
      <c r="M28" s="338"/>
      <c r="N28" s="338"/>
      <c r="O28" s="338"/>
      <c r="P28" s="338"/>
      <c r="Q28" s="338"/>
      <c r="R28" s="334">
        <f>SUM(Y28:AJ28)</f>
        <v>658132</v>
      </c>
      <c r="S28" s="334"/>
      <c r="T28" s="334"/>
      <c r="U28" s="334"/>
      <c r="V28" s="334"/>
      <c r="W28" s="334"/>
      <c r="X28" s="334"/>
      <c r="Y28" s="334">
        <v>327085</v>
      </c>
      <c r="Z28" s="334"/>
      <c r="AA28" s="334"/>
      <c r="AB28" s="334"/>
      <c r="AC28" s="334"/>
      <c r="AD28" s="334"/>
      <c r="AE28" s="334">
        <v>331047</v>
      </c>
      <c r="AF28" s="334"/>
      <c r="AG28" s="334"/>
      <c r="AH28" s="334"/>
      <c r="AI28" s="334"/>
      <c r="AJ28" s="334"/>
      <c r="AK28" s="334">
        <v>13666</v>
      </c>
      <c r="AL28" s="334"/>
      <c r="AM28" s="334"/>
      <c r="AN28" s="334"/>
      <c r="AO28" s="334"/>
      <c r="AP28" s="334"/>
      <c r="AQ28" s="348">
        <v>2.29</v>
      </c>
      <c r="AR28" s="348"/>
      <c r="AS28" s="348"/>
      <c r="AT28" s="348"/>
      <c r="AU28" s="348"/>
      <c r="AV28" s="348"/>
      <c r="AW28" s="334">
        <v>23157</v>
      </c>
      <c r="AX28" s="334"/>
      <c r="AY28" s="334"/>
      <c r="AZ28" s="334"/>
      <c r="BA28" s="334"/>
      <c r="BB28" s="334"/>
      <c r="BC28" s="334">
        <v>22386</v>
      </c>
      <c r="BD28" s="334"/>
      <c r="BE28" s="334"/>
      <c r="BF28" s="334"/>
      <c r="BG28" s="334"/>
      <c r="BH28" s="334"/>
      <c r="BI28" s="21"/>
    </row>
    <row r="29" spans="2:61" ht="13.5" customHeight="1">
      <c r="B29" s="10"/>
      <c r="C29" s="10"/>
      <c r="D29" s="10"/>
      <c r="E29" s="10"/>
      <c r="F29" s="10"/>
      <c r="G29" s="10"/>
      <c r="H29" s="10"/>
      <c r="I29" s="10"/>
      <c r="J29" s="10"/>
      <c r="K29" s="17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7"/>
    </row>
    <row r="30" spans="3:61" ht="12" customHeight="1">
      <c r="C30" s="346" t="s">
        <v>258</v>
      </c>
      <c r="D30" s="346"/>
      <c r="E30" s="12" t="s">
        <v>259</v>
      </c>
      <c r="F30" s="347" t="s">
        <v>260</v>
      </c>
      <c r="G30" s="347"/>
      <c r="H30" s="22" t="s">
        <v>229</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Q30" s="22"/>
      <c r="AR30" s="22"/>
      <c r="AS30" s="22"/>
      <c r="AT30" s="22"/>
      <c r="AU30" s="22"/>
      <c r="AV30" s="22"/>
      <c r="AW30" s="22"/>
      <c r="AX30" s="22"/>
      <c r="AY30" s="22"/>
      <c r="AZ30" s="22"/>
      <c r="BA30" s="22"/>
      <c r="BB30" s="22"/>
      <c r="BC30" s="22"/>
      <c r="BD30" s="22"/>
      <c r="BE30" s="22"/>
      <c r="BF30" s="22"/>
      <c r="BG30" s="22"/>
      <c r="BH30" s="22"/>
      <c r="BI30" s="7"/>
    </row>
    <row r="31" spans="5:61" ht="12" customHeight="1">
      <c r="E31" s="12"/>
      <c r="F31" s="347" t="s">
        <v>261</v>
      </c>
      <c r="G31" s="347"/>
      <c r="H31" s="7" t="s">
        <v>230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6:61" ht="12" customHeight="1">
      <c r="F32" s="347" t="s">
        <v>262</v>
      </c>
      <c r="G32" s="347"/>
      <c r="H32" s="344" t="s">
        <v>263</v>
      </c>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23"/>
    </row>
    <row r="33" spans="8:61" ht="12" customHeight="1">
      <c r="H33" s="3" t="s">
        <v>264</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2:61" ht="12" customHeight="1">
      <c r="B34" s="344" t="s">
        <v>265</v>
      </c>
      <c r="C34" s="344"/>
      <c r="D34" s="344"/>
      <c r="E34" s="12" t="s">
        <v>266</v>
      </c>
      <c r="F34" s="3" t="s">
        <v>674</v>
      </c>
      <c r="BI34" s="11"/>
    </row>
    <row r="35" spans="2:61" ht="12" customHeight="1">
      <c r="B35" s="16"/>
      <c r="C35" s="16"/>
      <c r="D35" s="16"/>
      <c r="E35" s="12"/>
      <c r="BI35" s="11"/>
    </row>
    <row r="36" spans="2:61" ht="12" customHeight="1">
      <c r="B36" s="16"/>
      <c r="C36" s="16"/>
      <c r="D36" s="16"/>
      <c r="E36" s="12"/>
      <c r="BI36" s="11"/>
    </row>
    <row r="37" spans="2:61" s="25" customFormat="1" ht="18" customHeight="1">
      <c r="B37" s="345" t="s">
        <v>558</v>
      </c>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5"/>
    </row>
    <row r="38" spans="2:60" ht="12.75" customHeight="1">
      <c r="B38" s="343" t="s">
        <v>231</v>
      </c>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219</v>
      </c>
    </row>
    <row r="40" spans="2:60" ht="18" customHeight="1">
      <c r="B40" s="325" t="s">
        <v>232</v>
      </c>
      <c r="C40" s="323"/>
      <c r="D40" s="323"/>
      <c r="E40" s="323"/>
      <c r="F40" s="323"/>
      <c r="G40" s="323"/>
      <c r="H40" s="323"/>
      <c r="I40" s="323"/>
      <c r="J40" s="326"/>
      <c r="K40" s="323" t="s">
        <v>223</v>
      </c>
      <c r="L40" s="323"/>
      <c r="M40" s="323"/>
      <c r="N40" s="323"/>
      <c r="O40" s="323"/>
      <c r="P40" s="329" t="s">
        <v>548</v>
      </c>
      <c r="Q40" s="329"/>
      <c r="R40" s="329"/>
      <c r="S40" s="329"/>
      <c r="T40" s="329"/>
      <c r="U40" s="329"/>
      <c r="V40" s="329"/>
      <c r="W40" s="329"/>
      <c r="X40" s="329"/>
      <c r="Y40" s="329"/>
      <c r="Z40" s="329"/>
      <c r="AA40" s="329"/>
      <c r="AB40" s="329"/>
      <c r="AC40" s="329"/>
      <c r="AD40" s="329"/>
      <c r="AE40" s="329" t="s">
        <v>549</v>
      </c>
      <c r="AF40" s="329"/>
      <c r="AG40" s="329"/>
      <c r="AH40" s="329"/>
      <c r="AI40" s="329"/>
      <c r="AJ40" s="329"/>
      <c r="AK40" s="329"/>
      <c r="AL40" s="329"/>
      <c r="AM40" s="329"/>
      <c r="AN40" s="329"/>
      <c r="AO40" s="329"/>
      <c r="AP40" s="329"/>
      <c r="AQ40" s="329"/>
      <c r="AR40" s="329"/>
      <c r="AS40" s="329"/>
      <c r="AT40" s="329" t="s">
        <v>550</v>
      </c>
      <c r="AU40" s="329"/>
      <c r="AV40" s="329"/>
      <c r="AW40" s="329"/>
      <c r="AX40" s="329"/>
      <c r="AY40" s="323"/>
      <c r="AZ40" s="323"/>
      <c r="BA40" s="323"/>
      <c r="BB40" s="323"/>
      <c r="BC40" s="323"/>
      <c r="BD40" s="323"/>
      <c r="BE40" s="323"/>
      <c r="BF40" s="323"/>
      <c r="BG40" s="323"/>
      <c r="BH40" s="326"/>
    </row>
    <row r="41" spans="2:60" ht="18" customHeight="1">
      <c r="B41" s="327"/>
      <c r="C41" s="324"/>
      <c r="D41" s="324"/>
      <c r="E41" s="324"/>
      <c r="F41" s="324"/>
      <c r="G41" s="324"/>
      <c r="H41" s="324"/>
      <c r="I41" s="324"/>
      <c r="J41" s="328"/>
      <c r="K41" s="324"/>
      <c r="L41" s="324"/>
      <c r="M41" s="324"/>
      <c r="N41" s="324"/>
      <c r="O41" s="324"/>
      <c r="P41" s="324" t="s">
        <v>483</v>
      </c>
      <c r="Q41" s="324"/>
      <c r="R41" s="324"/>
      <c r="S41" s="324"/>
      <c r="T41" s="324"/>
      <c r="U41" s="330" t="s">
        <v>224</v>
      </c>
      <c r="V41" s="330"/>
      <c r="W41" s="330"/>
      <c r="X41" s="330"/>
      <c r="Y41" s="330"/>
      <c r="Z41" s="330" t="s">
        <v>225</v>
      </c>
      <c r="AA41" s="330"/>
      <c r="AB41" s="330"/>
      <c r="AC41" s="330"/>
      <c r="AD41" s="330"/>
      <c r="AE41" s="324" t="s">
        <v>483</v>
      </c>
      <c r="AF41" s="324"/>
      <c r="AG41" s="324"/>
      <c r="AH41" s="324"/>
      <c r="AI41" s="324"/>
      <c r="AJ41" s="330" t="s">
        <v>224</v>
      </c>
      <c r="AK41" s="330"/>
      <c r="AL41" s="330"/>
      <c r="AM41" s="330"/>
      <c r="AN41" s="330"/>
      <c r="AO41" s="330" t="s">
        <v>225</v>
      </c>
      <c r="AP41" s="330"/>
      <c r="AQ41" s="330"/>
      <c r="AR41" s="330"/>
      <c r="AS41" s="330"/>
      <c r="AT41" s="324" t="s">
        <v>483</v>
      </c>
      <c r="AU41" s="324"/>
      <c r="AV41" s="324"/>
      <c r="AW41" s="324"/>
      <c r="AX41" s="324"/>
      <c r="AY41" s="330" t="s">
        <v>224</v>
      </c>
      <c r="AZ41" s="330"/>
      <c r="BA41" s="330"/>
      <c r="BB41" s="330"/>
      <c r="BC41" s="330"/>
      <c r="BD41" s="330" t="s">
        <v>225</v>
      </c>
      <c r="BE41" s="330"/>
      <c r="BF41" s="330"/>
      <c r="BG41" s="330"/>
      <c r="BH41" s="331"/>
    </row>
    <row r="42" spans="3:15" ht="13.5" customHeight="1">
      <c r="C42" s="11"/>
      <c r="D42" s="11"/>
      <c r="E42" s="11"/>
      <c r="F42" s="11"/>
      <c r="G42" s="11"/>
      <c r="H42" s="12"/>
      <c r="I42" s="12"/>
      <c r="J42" s="12"/>
      <c r="K42" s="179"/>
      <c r="L42" s="12"/>
      <c r="M42" s="12"/>
      <c r="N42" s="7"/>
      <c r="O42" s="7"/>
    </row>
    <row r="43" spans="3:60" ht="13.5" customHeight="1">
      <c r="C43" s="342" t="s">
        <v>570</v>
      </c>
      <c r="D43" s="342"/>
      <c r="E43" s="342"/>
      <c r="F43" s="339" t="s">
        <v>267</v>
      </c>
      <c r="G43" s="339"/>
      <c r="H43" s="343" t="s">
        <v>228</v>
      </c>
      <c r="I43" s="343"/>
      <c r="J43" s="12"/>
      <c r="K43" s="340">
        <v>564156</v>
      </c>
      <c r="L43" s="341"/>
      <c r="M43" s="341"/>
      <c r="N43" s="341"/>
      <c r="O43" s="341"/>
      <c r="P43" s="333">
        <f>SUM(U43:AD43)</f>
        <v>118509</v>
      </c>
      <c r="Q43" s="333"/>
      <c r="R43" s="333"/>
      <c r="S43" s="333"/>
      <c r="T43" s="333"/>
      <c r="U43" s="333">
        <v>60769</v>
      </c>
      <c r="V43" s="333"/>
      <c r="W43" s="333"/>
      <c r="X43" s="333"/>
      <c r="Y43" s="333"/>
      <c r="Z43" s="333">
        <v>57740</v>
      </c>
      <c r="AA43" s="333"/>
      <c r="AB43" s="333"/>
      <c r="AC43" s="333"/>
      <c r="AD43" s="333"/>
      <c r="AE43" s="333">
        <f>SUM(AJ43:AS43)</f>
        <v>407489</v>
      </c>
      <c r="AF43" s="333"/>
      <c r="AG43" s="333"/>
      <c r="AH43" s="333"/>
      <c r="AI43" s="333"/>
      <c r="AJ43" s="333">
        <v>208046</v>
      </c>
      <c r="AK43" s="333"/>
      <c r="AL43" s="333"/>
      <c r="AM43" s="333"/>
      <c r="AN43" s="333"/>
      <c r="AO43" s="333">
        <v>199443</v>
      </c>
      <c r="AP43" s="333"/>
      <c r="AQ43" s="333"/>
      <c r="AR43" s="333"/>
      <c r="AS43" s="333"/>
      <c r="AT43" s="333">
        <f>SUM(AY43:BH43)</f>
        <v>37276</v>
      </c>
      <c r="AU43" s="333"/>
      <c r="AV43" s="333"/>
      <c r="AW43" s="333"/>
      <c r="AX43" s="333"/>
      <c r="AY43" s="333">
        <v>16346</v>
      </c>
      <c r="AZ43" s="333"/>
      <c r="BA43" s="333"/>
      <c r="BB43" s="333"/>
      <c r="BC43" s="333"/>
      <c r="BD43" s="333">
        <v>20930</v>
      </c>
      <c r="BE43" s="333"/>
      <c r="BF43" s="333"/>
      <c r="BG43" s="333"/>
      <c r="BH43" s="333"/>
    </row>
    <row r="44" spans="3:60" ht="13.5" customHeight="1">
      <c r="C44" s="11"/>
      <c r="D44" s="11"/>
      <c r="E44" s="11"/>
      <c r="F44" s="339" t="s">
        <v>254</v>
      </c>
      <c r="G44" s="339"/>
      <c r="H44" s="7"/>
      <c r="I44" s="7"/>
      <c r="J44" s="7"/>
      <c r="K44" s="340">
        <v>587887</v>
      </c>
      <c r="L44" s="341"/>
      <c r="M44" s="341"/>
      <c r="N44" s="341"/>
      <c r="O44" s="341"/>
      <c r="P44" s="333">
        <f>SUM(U44:AD44)</f>
        <v>105577</v>
      </c>
      <c r="Q44" s="333"/>
      <c r="R44" s="333"/>
      <c r="S44" s="333"/>
      <c r="T44" s="333"/>
      <c r="U44" s="333">
        <v>54097</v>
      </c>
      <c r="V44" s="333"/>
      <c r="W44" s="333"/>
      <c r="X44" s="333"/>
      <c r="Y44" s="333"/>
      <c r="Z44" s="333">
        <v>51480</v>
      </c>
      <c r="AA44" s="333"/>
      <c r="AB44" s="333"/>
      <c r="AC44" s="333"/>
      <c r="AD44" s="333"/>
      <c r="AE44" s="333">
        <f>SUM(AJ44:AS44)</f>
        <v>435973</v>
      </c>
      <c r="AF44" s="333"/>
      <c r="AG44" s="333"/>
      <c r="AH44" s="333"/>
      <c r="AI44" s="333"/>
      <c r="AJ44" s="333">
        <v>223090</v>
      </c>
      <c r="AK44" s="333"/>
      <c r="AL44" s="333"/>
      <c r="AM44" s="333"/>
      <c r="AN44" s="333"/>
      <c r="AO44" s="333">
        <v>212883</v>
      </c>
      <c r="AP44" s="333"/>
      <c r="AQ44" s="333"/>
      <c r="AR44" s="333"/>
      <c r="AS44" s="333"/>
      <c r="AT44" s="333">
        <f>SUM(AY44:BH44)</f>
        <v>45925</v>
      </c>
      <c r="AU44" s="333"/>
      <c r="AV44" s="333"/>
      <c r="AW44" s="333"/>
      <c r="AX44" s="333"/>
      <c r="AY44" s="333">
        <v>19772</v>
      </c>
      <c r="AZ44" s="333"/>
      <c r="BA44" s="333"/>
      <c r="BB44" s="333"/>
      <c r="BC44" s="333"/>
      <c r="BD44" s="333">
        <v>26153</v>
      </c>
      <c r="BE44" s="333"/>
      <c r="BF44" s="333"/>
      <c r="BG44" s="333"/>
      <c r="BH44" s="333"/>
    </row>
    <row r="45" spans="3:60" ht="13.5" customHeight="1">
      <c r="C45" s="342" t="s">
        <v>571</v>
      </c>
      <c r="D45" s="342"/>
      <c r="E45" s="342"/>
      <c r="F45" s="339" t="s">
        <v>255</v>
      </c>
      <c r="G45" s="339"/>
      <c r="H45" s="343" t="s">
        <v>228</v>
      </c>
      <c r="I45" s="343"/>
      <c r="J45" s="12"/>
      <c r="K45" s="340">
        <v>618663</v>
      </c>
      <c r="L45" s="341"/>
      <c r="M45" s="341"/>
      <c r="N45" s="341"/>
      <c r="O45" s="341"/>
      <c r="P45" s="333">
        <f>SUM(U45:AD45)</f>
        <v>92988</v>
      </c>
      <c r="Q45" s="333"/>
      <c r="R45" s="333"/>
      <c r="S45" s="333"/>
      <c r="T45" s="333"/>
      <c r="U45" s="333">
        <v>47619</v>
      </c>
      <c r="V45" s="333"/>
      <c r="W45" s="333"/>
      <c r="X45" s="333"/>
      <c r="Y45" s="333"/>
      <c r="Z45" s="333">
        <v>45369</v>
      </c>
      <c r="AA45" s="333"/>
      <c r="AB45" s="333"/>
      <c r="AC45" s="333"/>
      <c r="AD45" s="333"/>
      <c r="AE45" s="333">
        <f>SUM(AJ45:AS45)</f>
        <v>463246</v>
      </c>
      <c r="AF45" s="333"/>
      <c r="AG45" s="333"/>
      <c r="AH45" s="333"/>
      <c r="AI45" s="333"/>
      <c r="AJ45" s="333">
        <v>236639</v>
      </c>
      <c r="AK45" s="333"/>
      <c r="AL45" s="333"/>
      <c r="AM45" s="333"/>
      <c r="AN45" s="333"/>
      <c r="AO45" s="333">
        <v>226607</v>
      </c>
      <c r="AP45" s="333"/>
      <c r="AQ45" s="333"/>
      <c r="AR45" s="333"/>
      <c r="AS45" s="333"/>
      <c r="AT45" s="333">
        <f>SUM(AY45:BH45)</f>
        <v>58412</v>
      </c>
      <c r="AU45" s="333"/>
      <c r="AV45" s="333"/>
      <c r="AW45" s="333"/>
      <c r="AX45" s="333"/>
      <c r="AY45" s="333">
        <v>25014</v>
      </c>
      <c r="AZ45" s="333"/>
      <c r="BA45" s="333"/>
      <c r="BB45" s="333"/>
      <c r="BC45" s="333"/>
      <c r="BD45" s="333">
        <v>33398</v>
      </c>
      <c r="BE45" s="333"/>
      <c r="BF45" s="333"/>
      <c r="BG45" s="333"/>
      <c r="BH45" s="333"/>
    </row>
    <row r="46" spans="6:60" ht="13.5" customHeight="1">
      <c r="F46" s="339" t="s">
        <v>256</v>
      </c>
      <c r="G46" s="339"/>
      <c r="H46" s="7"/>
      <c r="I46" s="7"/>
      <c r="J46" s="7"/>
      <c r="K46" s="340">
        <v>635746</v>
      </c>
      <c r="L46" s="341"/>
      <c r="M46" s="341"/>
      <c r="N46" s="341"/>
      <c r="O46" s="341"/>
      <c r="P46" s="333">
        <f>SUM(U46:AD46)</f>
        <v>87038</v>
      </c>
      <c r="Q46" s="333"/>
      <c r="R46" s="333"/>
      <c r="S46" s="333"/>
      <c r="T46" s="333"/>
      <c r="U46" s="333">
        <v>44601</v>
      </c>
      <c r="V46" s="333"/>
      <c r="W46" s="333"/>
      <c r="X46" s="333"/>
      <c r="Y46" s="333"/>
      <c r="Z46" s="333">
        <v>42437</v>
      </c>
      <c r="AA46" s="333"/>
      <c r="AB46" s="333"/>
      <c r="AC46" s="333"/>
      <c r="AD46" s="333"/>
      <c r="AE46" s="333">
        <f>SUM(AJ46:AS46)</f>
        <v>466364</v>
      </c>
      <c r="AF46" s="333"/>
      <c r="AG46" s="333"/>
      <c r="AH46" s="333"/>
      <c r="AI46" s="333"/>
      <c r="AJ46" s="333">
        <v>236542</v>
      </c>
      <c r="AK46" s="333"/>
      <c r="AL46" s="333"/>
      <c r="AM46" s="333"/>
      <c r="AN46" s="333"/>
      <c r="AO46" s="333">
        <v>229822</v>
      </c>
      <c r="AP46" s="333"/>
      <c r="AQ46" s="333"/>
      <c r="AR46" s="333"/>
      <c r="AS46" s="333"/>
      <c r="AT46" s="333">
        <v>76694</v>
      </c>
      <c r="AU46" s="333"/>
      <c r="AV46" s="333"/>
      <c r="AW46" s="333"/>
      <c r="AX46" s="333"/>
      <c r="AY46" s="333">
        <v>33708</v>
      </c>
      <c r="AZ46" s="333"/>
      <c r="BA46" s="333"/>
      <c r="BB46" s="333"/>
      <c r="BC46" s="333"/>
      <c r="BD46" s="333">
        <v>43256</v>
      </c>
      <c r="BE46" s="333"/>
      <c r="BF46" s="333"/>
      <c r="BG46" s="333"/>
      <c r="BH46" s="333"/>
    </row>
    <row r="47" spans="6:60" s="19" customFormat="1" ht="13.5" customHeight="1">
      <c r="F47" s="336" t="s">
        <v>257</v>
      </c>
      <c r="G47" s="336"/>
      <c r="H47" s="20"/>
      <c r="I47" s="20"/>
      <c r="J47" s="20"/>
      <c r="K47" s="337">
        <v>658132</v>
      </c>
      <c r="L47" s="338"/>
      <c r="M47" s="338"/>
      <c r="N47" s="338"/>
      <c r="O47" s="338"/>
      <c r="P47" s="334">
        <f>SUM(U47:AD47)</f>
        <v>85765</v>
      </c>
      <c r="Q47" s="334"/>
      <c r="R47" s="334"/>
      <c r="S47" s="334"/>
      <c r="T47" s="334"/>
      <c r="U47" s="334">
        <v>43979</v>
      </c>
      <c r="V47" s="334"/>
      <c r="W47" s="334"/>
      <c r="X47" s="334"/>
      <c r="Y47" s="334"/>
      <c r="Z47" s="334">
        <v>41786</v>
      </c>
      <c r="AA47" s="334"/>
      <c r="AB47" s="334"/>
      <c r="AC47" s="334"/>
      <c r="AD47" s="334"/>
      <c r="AE47" s="334">
        <f>SUM(AJ47:AS47)</f>
        <v>467346</v>
      </c>
      <c r="AF47" s="334"/>
      <c r="AG47" s="334"/>
      <c r="AH47" s="334"/>
      <c r="AI47" s="334"/>
      <c r="AJ47" s="334">
        <v>235839</v>
      </c>
      <c r="AK47" s="334"/>
      <c r="AL47" s="334"/>
      <c r="AM47" s="334"/>
      <c r="AN47" s="334"/>
      <c r="AO47" s="334">
        <v>231507</v>
      </c>
      <c r="AP47" s="334"/>
      <c r="AQ47" s="334"/>
      <c r="AR47" s="334"/>
      <c r="AS47" s="334"/>
      <c r="AT47" s="334">
        <f>SUM(AY47:BH47)</f>
        <v>101039</v>
      </c>
      <c r="AU47" s="334"/>
      <c r="AV47" s="334"/>
      <c r="AW47" s="334"/>
      <c r="AX47" s="334"/>
      <c r="AY47" s="334">
        <v>44889</v>
      </c>
      <c r="AZ47" s="334"/>
      <c r="BA47" s="334"/>
      <c r="BB47" s="334"/>
      <c r="BC47" s="334"/>
      <c r="BD47" s="334">
        <v>56150</v>
      </c>
      <c r="BE47" s="334"/>
      <c r="BF47" s="334"/>
      <c r="BG47" s="334"/>
      <c r="BH47" s="334"/>
    </row>
    <row r="48" spans="2:60" ht="13.5" customHeight="1">
      <c r="B48" s="10"/>
      <c r="C48" s="10"/>
      <c r="D48" s="10"/>
      <c r="E48" s="10"/>
      <c r="F48" s="10"/>
      <c r="G48" s="26"/>
      <c r="H48" s="10"/>
      <c r="I48" s="10"/>
      <c r="J48" s="10"/>
      <c r="K48" s="17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2:60" ht="12" customHeight="1">
      <c r="B49" s="332" t="s">
        <v>234</v>
      </c>
      <c r="C49" s="332"/>
      <c r="D49" s="332"/>
      <c r="E49" s="11" t="s">
        <v>268</v>
      </c>
      <c r="F49" s="27" t="s">
        <v>235</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2:60" ht="12" customHeight="1">
      <c r="B50" s="9"/>
      <c r="C50" s="9"/>
      <c r="D50" s="9"/>
      <c r="E50" s="11"/>
      <c r="F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2:60" ht="12" customHeight="1">
      <c r="B51" s="9"/>
      <c r="C51" s="9"/>
      <c r="D51" s="11"/>
      <c r="E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22" t="s">
        <v>236</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row>
    <row r="53" spans="2:60" ht="12.75" customHeight="1">
      <c r="B53" s="335" t="s">
        <v>237</v>
      </c>
      <c r="C53" s="335"/>
      <c r="D53" s="335"/>
      <c r="E53" s="335"/>
      <c r="F53" s="335"/>
      <c r="G53" s="335"/>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219</v>
      </c>
    </row>
    <row r="54" spans="2:60" ht="18" customHeight="1">
      <c r="B54" s="325" t="s">
        <v>232</v>
      </c>
      <c r="C54" s="323"/>
      <c r="D54" s="323"/>
      <c r="E54" s="323"/>
      <c r="F54" s="323"/>
      <c r="G54" s="323"/>
      <c r="H54" s="323"/>
      <c r="I54" s="323"/>
      <c r="J54" s="326"/>
      <c r="K54" s="323" t="s">
        <v>223</v>
      </c>
      <c r="L54" s="323"/>
      <c r="M54" s="323"/>
      <c r="N54" s="323"/>
      <c r="O54" s="323"/>
      <c r="P54" s="329" t="s">
        <v>548</v>
      </c>
      <c r="Q54" s="329"/>
      <c r="R54" s="329"/>
      <c r="S54" s="329"/>
      <c r="T54" s="329"/>
      <c r="U54" s="323"/>
      <c r="V54" s="323"/>
      <c r="W54" s="323"/>
      <c r="X54" s="323"/>
      <c r="Y54" s="323"/>
      <c r="Z54" s="323"/>
      <c r="AA54" s="323"/>
      <c r="AB54" s="323"/>
      <c r="AC54" s="323"/>
      <c r="AD54" s="323"/>
      <c r="AE54" s="329" t="s">
        <v>549</v>
      </c>
      <c r="AF54" s="329"/>
      <c r="AG54" s="329"/>
      <c r="AH54" s="329"/>
      <c r="AI54" s="329"/>
      <c r="AJ54" s="323"/>
      <c r="AK54" s="323"/>
      <c r="AL54" s="323"/>
      <c r="AM54" s="323"/>
      <c r="AN54" s="323"/>
      <c r="AO54" s="323"/>
      <c r="AP54" s="323"/>
      <c r="AQ54" s="323"/>
      <c r="AR54" s="323"/>
      <c r="AS54" s="323"/>
      <c r="AT54" s="329" t="s">
        <v>550</v>
      </c>
      <c r="AU54" s="329"/>
      <c r="AV54" s="329"/>
      <c r="AW54" s="329"/>
      <c r="AX54" s="329"/>
      <c r="AY54" s="323"/>
      <c r="AZ54" s="323"/>
      <c r="BA54" s="323"/>
      <c r="BB54" s="323"/>
      <c r="BC54" s="323"/>
      <c r="BD54" s="323"/>
      <c r="BE54" s="323"/>
      <c r="BF54" s="323"/>
      <c r="BG54" s="323"/>
      <c r="BH54" s="326"/>
    </row>
    <row r="55" spans="2:60" ht="18" customHeight="1">
      <c r="B55" s="327"/>
      <c r="C55" s="324"/>
      <c r="D55" s="324"/>
      <c r="E55" s="324"/>
      <c r="F55" s="324"/>
      <c r="G55" s="324"/>
      <c r="H55" s="324"/>
      <c r="I55" s="324"/>
      <c r="J55" s="328"/>
      <c r="K55" s="324"/>
      <c r="L55" s="324"/>
      <c r="M55" s="324"/>
      <c r="N55" s="324"/>
      <c r="O55" s="324"/>
      <c r="P55" s="324" t="s">
        <v>483</v>
      </c>
      <c r="Q55" s="324"/>
      <c r="R55" s="324"/>
      <c r="S55" s="324"/>
      <c r="T55" s="324"/>
      <c r="U55" s="330" t="s">
        <v>224</v>
      </c>
      <c r="V55" s="330"/>
      <c r="W55" s="330"/>
      <c r="X55" s="330"/>
      <c r="Y55" s="330"/>
      <c r="Z55" s="330" t="s">
        <v>225</v>
      </c>
      <c r="AA55" s="330"/>
      <c r="AB55" s="330"/>
      <c r="AC55" s="330"/>
      <c r="AD55" s="330"/>
      <c r="AE55" s="324" t="s">
        <v>483</v>
      </c>
      <c r="AF55" s="324"/>
      <c r="AG55" s="324"/>
      <c r="AH55" s="324"/>
      <c r="AI55" s="324"/>
      <c r="AJ55" s="330" t="s">
        <v>224</v>
      </c>
      <c r="AK55" s="330"/>
      <c r="AL55" s="330"/>
      <c r="AM55" s="330"/>
      <c r="AN55" s="330"/>
      <c r="AO55" s="330" t="s">
        <v>225</v>
      </c>
      <c r="AP55" s="330"/>
      <c r="AQ55" s="330"/>
      <c r="AR55" s="330"/>
      <c r="AS55" s="330"/>
      <c r="AT55" s="324" t="s">
        <v>483</v>
      </c>
      <c r="AU55" s="324"/>
      <c r="AV55" s="324"/>
      <c r="AW55" s="324"/>
      <c r="AX55" s="324"/>
      <c r="AY55" s="330" t="s">
        <v>224</v>
      </c>
      <c r="AZ55" s="330"/>
      <c r="BA55" s="330"/>
      <c r="BB55" s="330"/>
      <c r="BC55" s="330"/>
      <c r="BD55" s="330" t="s">
        <v>225</v>
      </c>
      <c r="BE55" s="330"/>
      <c r="BF55" s="330"/>
      <c r="BG55" s="330"/>
      <c r="BH55" s="331"/>
    </row>
    <row r="56" spans="3:60" ht="13.5" customHeight="1">
      <c r="C56" s="29"/>
      <c r="D56" s="29"/>
      <c r="E56" s="29"/>
      <c r="F56" s="29"/>
      <c r="G56" s="29"/>
      <c r="H56" s="32"/>
      <c r="I56" s="32"/>
      <c r="J56" s="32"/>
      <c r="K56" s="180"/>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21" t="s">
        <v>570</v>
      </c>
      <c r="D57" s="321"/>
      <c r="E57" s="321"/>
      <c r="F57" s="314" t="s">
        <v>267</v>
      </c>
      <c r="G57" s="314"/>
      <c r="H57" s="322" t="s">
        <v>228</v>
      </c>
      <c r="I57" s="322"/>
      <c r="J57" s="32"/>
      <c r="K57" s="315">
        <v>100</v>
      </c>
      <c r="L57" s="316"/>
      <c r="M57" s="316"/>
      <c r="N57" s="316"/>
      <c r="O57" s="316"/>
      <c r="P57" s="313">
        <v>21</v>
      </c>
      <c r="Q57" s="313"/>
      <c r="R57" s="313"/>
      <c r="S57" s="313"/>
      <c r="T57" s="313"/>
      <c r="U57" s="313">
        <v>10.8</v>
      </c>
      <c r="V57" s="313"/>
      <c r="W57" s="313"/>
      <c r="X57" s="313"/>
      <c r="Y57" s="313"/>
      <c r="Z57" s="313">
        <v>10.2</v>
      </c>
      <c r="AA57" s="313"/>
      <c r="AB57" s="313"/>
      <c r="AC57" s="313"/>
      <c r="AD57" s="313"/>
      <c r="AE57" s="313">
        <v>72.2</v>
      </c>
      <c r="AF57" s="313"/>
      <c r="AG57" s="313"/>
      <c r="AH57" s="313"/>
      <c r="AI57" s="313"/>
      <c r="AJ57" s="313">
        <v>36.9</v>
      </c>
      <c r="AK57" s="313"/>
      <c r="AL57" s="313"/>
      <c r="AM57" s="313"/>
      <c r="AN57" s="313"/>
      <c r="AO57" s="313">
        <v>35.3</v>
      </c>
      <c r="AP57" s="313"/>
      <c r="AQ57" s="313"/>
      <c r="AR57" s="313"/>
      <c r="AS57" s="313"/>
      <c r="AT57" s="313">
        <v>6.6</v>
      </c>
      <c r="AU57" s="313"/>
      <c r="AV57" s="313"/>
      <c r="AW57" s="313"/>
      <c r="AX57" s="313"/>
      <c r="AY57" s="313">
        <v>2.9</v>
      </c>
      <c r="AZ57" s="313"/>
      <c r="BA57" s="313"/>
      <c r="BB57" s="313"/>
      <c r="BC57" s="313"/>
      <c r="BD57" s="313">
        <v>3.7</v>
      </c>
      <c r="BE57" s="313"/>
      <c r="BF57" s="313"/>
      <c r="BG57" s="313"/>
      <c r="BH57" s="313"/>
    </row>
    <row r="58" spans="3:60" ht="13.5" customHeight="1">
      <c r="C58" s="29"/>
      <c r="D58" s="29"/>
      <c r="E58" s="29"/>
      <c r="F58" s="314" t="s">
        <v>254</v>
      </c>
      <c r="G58" s="314"/>
      <c r="H58" s="33"/>
      <c r="I58" s="33"/>
      <c r="J58" s="33"/>
      <c r="K58" s="315">
        <v>100</v>
      </c>
      <c r="L58" s="316"/>
      <c r="M58" s="316"/>
      <c r="N58" s="316"/>
      <c r="O58" s="316"/>
      <c r="P58" s="313">
        <v>18</v>
      </c>
      <c r="Q58" s="313"/>
      <c r="R58" s="313"/>
      <c r="S58" s="313"/>
      <c r="T58" s="313"/>
      <c r="U58" s="313">
        <v>9.2</v>
      </c>
      <c r="V58" s="313"/>
      <c r="W58" s="313"/>
      <c r="X58" s="313"/>
      <c r="Y58" s="313"/>
      <c r="Z58" s="313">
        <v>8.8</v>
      </c>
      <c r="AA58" s="313"/>
      <c r="AB58" s="313"/>
      <c r="AC58" s="313"/>
      <c r="AD58" s="313"/>
      <c r="AE58" s="313">
        <v>74.2</v>
      </c>
      <c r="AF58" s="313"/>
      <c r="AG58" s="313"/>
      <c r="AH58" s="313"/>
      <c r="AI58" s="313"/>
      <c r="AJ58" s="313">
        <v>37.9</v>
      </c>
      <c r="AK58" s="313"/>
      <c r="AL58" s="313"/>
      <c r="AM58" s="313"/>
      <c r="AN58" s="313"/>
      <c r="AO58" s="313">
        <v>36.2</v>
      </c>
      <c r="AP58" s="313"/>
      <c r="AQ58" s="313"/>
      <c r="AR58" s="313"/>
      <c r="AS58" s="313"/>
      <c r="AT58" s="313">
        <v>7.8</v>
      </c>
      <c r="AU58" s="313"/>
      <c r="AV58" s="313"/>
      <c r="AW58" s="313"/>
      <c r="AX58" s="313"/>
      <c r="AY58" s="313">
        <v>3.4</v>
      </c>
      <c r="AZ58" s="313"/>
      <c r="BA58" s="313"/>
      <c r="BB58" s="313"/>
      <c r="BC58" s="313"/>
      <c r="BD58" s="313">
        <v>4.4</v>
      </c>
      <c r="BE58" s="313"/>
      <c r="BF58" s="313"/>
      <c r="BG58" s="313"/>
      <c r="BH58" s="313"/>
    </row>
    <row r="59" spans="3:60" ht="13.5" customHeight="1">
      <c r="C59" s="321" t="s">
        <v>571</v>
      </c>
      <c r="D59" s="321"/>
      <c r="E59" s="321"/>
      <c r="F59" s="314" t="s">
        <v>255</v>
      </c>
      <c r="G59" s="314"/>
      <c r="H59" s="322" t="s">
        <v>228</v>
      </c>
      <c r="I59" s="322"/>
      <c r="J59" s="32"/>
      <c r="K59" s="315">
        <v>100</v>
      </c>
      <c r="L59" s="316"/>
      <c r="M59" s="316"/>
      <c r="N59" s="316"/>
      <c r="O59" s="316"/>
      <c r="P59" s="313">
        <v>15</v>
      </c>
      <c r="Q59" s="313"/>
      <c r="R59" s="313"/>
      <c r="S59" s="313"/>
      <c r="T59" s="313"/>
      <c r="U59" s="313">
        <v>7.7</v>
      </c>
      <c r="V59" s="313"/>
      <c r="W59" s="313"/>
      <c r="X59" s="313"/>
      <c r="Y59" s="313"/>
      <c r="Z59" s="313">
        <v>7.3</v>
      </c>
      <c r="AA59" s="313"/>
      <c r="AB59" s="313"/>
      <c r="AC59" s="313"/>
      <c r="AD59" s="313"/>
      <c r="AE59" s="313">
        <v>74.9</v>
      </c>
      <c r="AF59" s="313"/>
      <c r="AG59" s="313"/>
      <c r="AH59" s="313"/>
      <c r="AI59" s="313"/>
      <c r="AJ59" s="313">
        <v>38.3</v>
      </c>
      <c r="AK59" s="313"/>
      <c r="AL59" s="313"/>
      <c r="AM59" s="313"/>
      <c r="AN59" s="313"/>
      <c r="AO59" s="313">
        <v>36.6</v>
      </c>
      <c r="AP59" s="313"/>
      <c r="AQ59" s="313"/>
      <c r="AR59" s="313"/>
      <c r="AS59" s="313"/>
      <c r="AT59" s="313">
        <v>9.4</v>
      </c>
      <c r="AU59" s="313"/>
      <c r="AV59" s="313"/>
      <c r="AW59" s="313"/>
      <c r="AX59" s="313"/>
      <c r="AY59" s="313">
        <v>4</v>
      </c>
      <c r="AZ59" s="313"/>
      <c r="BA59" s="313"/>
      <c r="BB59" s="313"/>
      <c r="BC59" s="313"/>
      <c r="BD59" s="313">
        <v>5.4</v>
      </c>
      <c r="BE59" s="313"/>
      <c r="BF59" s="313"/>
      <c r="BG59" s="313"/>
      <c r="BH59" s="313"/>
    </row>
    <row r="60" spans="3:60" ht="13.5" customHeight="1">
      <c r="C60" s="31"/>
      <c r="D60" s="31"/>
      <c r="E60" s="31"/>
      <c r="F60" s="314" t="s">
        <v>256</v>
      </c>
      <c r="G60" s="314"/>
      <c r="H60" s="33"/>
      <c r="I60" s="33"/>
      <c r="J60" s="33"/>
      <c r="K60" s="315">
        <v>100</v>
      </c>
      <c r="L60" s="316"/>
      <c r="M60" s="316"/>
      <c r="N60" s="316"/>
      <c r="O60" s="316"/>
      <c r="P60" s="313">
        <v>13.7</v>
      </c>
      <c r="Q60" s="313"/>
      <c r="R60" s="313"/>
      <c r="S60" s="313"/>
      <c r="T60" s="313"/>
      <c r="U60" s="313">
        <v>7</v>
      </c>
      <c r="V60" s="313"/>
      <c r="W60" s="313"/>
      <c r="X60" s="313"/>
      <c r="Y60" s="313"/>
      <c r="Z60" s="313">
        <v>6.7</v>
      </c>
      <c r="AA60" s="313"/>
      <c r="AB60" s="313"/>
      <c r="AC60" s="313"/>
      <c r="AD60" s="313"/>
      <c r="AE60" s="313">
        <v>73.4</v>
      </c>
      <c r="AF60" s="313"/>
      <c r="AG60" s="313"/>
      <c r="AH60" s="313"/>
      <c r="AI60" s="313"/>
      <c r="AJ60" s="313">
        <v>37.2</v>
      </c>
      <c r="AK60" s="313"/>
      <c r="AL60" s="313"/>
      <c r="AM60" s="313"/>
      <c r="AN60" s="313"/>
      <c r="AO60" s="313">
        <v>36.1</v>
      </c>
      <c r="AP60" s="313"/>
      <c r="AQ60" s="313"/>
      <c r="AR60" s="313"/>
      <c r="AS60" s="313"/>
      <c r="AT60" s="313">
        <v>12.1</v>
      </c>
      <c r="AU60" s="313"/>
      <c r="AV60" s="313"/>
      <c r="AW60" s="313"/>
      <c r="AX60" s="313"/>
      <c r="AY60" s="313">
        <v>5.3</v>
      </c>
      <c r="AZ60" s="313"/>
      <c r="BA60" s="313"/>
      <c r="BB60" s="313"/>
      <c r="BC60" s="313"/>
      <c r="BD60" s="313">
        <v>6.8</v>
      </c>
      <c r="BE60" s="313"/>
      <c r="BF60" s="313"/>
      <c r="BG60" s="313"/>
      <c r="BH60" s="313"/>
    </row>
    <row r="61" spans="3:60" s="19" customFormat="1" ht="13.5" customHeight="1">
      <c r="C61" s="34"/>
      <c r="D61" s="34"/>
      <c r="E61" s="34"/>
      <c r="F61" s="318" t="s">
        <v>257</v>
      </c>
      <c r="G61" s="318"/>
      <c r="H61" s="35"/>
      <c r="I61" s="35"/>
      <c r="J61" s="35"/>
      <c r="K61" s="319">
        <v>100</v>
      </c>
      <c r="L61" s="320"/>
      <c r="M61" s="320"/>
      <c r="N61" s="320"/>
      <c r="O61" s="320"/>
      <c r="P61" s="312">
        <v>13</v>
      </c>
      <c r="Q61" s="312"/>
      <c r="R61" s="312"/>
      <c r="S61" s="312"/>
      <c r="T61" s="312"/>
      <c r="U61" s="312">
        <v>6.7</v>
      </c>
      <c r="V61" s="312"/>
      <c r="W61" s="312"/>
      <c r="X61" s="312"/>
      <c r="Y61" s="312"/>
      <c r="Z61" s="312">
        <v>6.3</v>
      </c>
      <c r="AA61" s="312"/>
      <c r="AB61" s="312"/>
      <c r="AC61" s="312"/>
      <c r="AD61" s="312"/>
      <c r="AE61" s="312">
        <v>71</v>
      </c>
      <c r="AF61" s="312"/>
      <c r="AG61" s="312"/>
      <c r="AH61" s="312"/>
      <c r="AI61" s="312"/>
      <c r="AJ61" s="312">
        <v>35.8</v>
      </c>
      <c r="AK61" s="312"/>
      <c r="AL61" s="312"/>
      <c r="AM61" s="312"/>
      <c r="AN61" s="312"/>
      <c r="AO61" s="312">
        <v>35.2</v>
      </c>
      <c r="AP61" s="312"/>
      <c r="AQ61" s="312"/>
      <c r="AR61" s="312"/>
      <c r="AS61" s="312"/>
      <c r="AT61" s="312">
        <v>15.4</v>
      </c>
      <c r="AU61" s="312"/>
      <c r="AV61" s="312"/>
      <c r="AW61" s="312"/>
      <c r="AX61" s="312"/>
      <c r="AY61" s="312">
        <v>6.8</v>
      </c>
      <c r="AZ61" s="312"/>
      <c r="BA61" s="312"/>
      <c r="BB61" s="312"/>
      <c r="BC61" s="312"/>
      <c r="BD61" s="312">
        <v>8.5</v>
      </c>
      <c r="BE61" s="312"/>
      <c r="BF61" s="312"/>
      <c r="BG61" s="312"/>
      <c r="BH61" s="312"/>
    </row>
    <row r="62" spans="2:60" ht="13.5" customHeight="1">
      <c r="B62" s="10"/>
      <c r="C62" s="36"/>
      <c r="D62" s="36"/>
      <c r="E62" s="36"/>
      <c r="F62" s="36"/>
      <c r="G62" s="37"/>
      <c r="H62" s="36"/>
      <c r="I62" s="36"/>
      <c r="J62" s="36"/>
      <c r="K62" s="181"/>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2:60" ht="12" customHeight="1">
      <c r="B63" s="317" t="s">
        <v>269</v>
      </c>
      <c r="C63" s="317"/>
      <c r="D63" s="317"/>
      <c r="E63" s="29" t="s">
        <v>259</v>
      </c>
      <c r="F63" s="38" t="s">
        <v>235</v>
      </c>
      <c r="I63" s="31"/>
      <c r="J63" s="31"/>
      <c r="K63" s="31"/>
      <c r="L63" s="31"/>
      <c r="M63" s="31"/>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row>
    <row r="64" ht="12" customHeight="1"/>
    <row r="65" ht="12" customHeight="1"/>
    <row r="66" ht="12" customHeight="1"/>
    <row r="67" ht="12" customHeight="1"/>
    <row r="68" ht="12" customHeight="1"/>
    <row r="69" ht="12"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338">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R8:X8"/>
    <mergeCell ref="Y8:AD8"/>
    <mergeCell ref="AE8:AJ8"/>
    <mergeCell ref="AK8:AP8"/>
    <mergeCell ref="C8:E8"/>
    <mergeCell ref="F8:G8"/>
    <mergeCell ref="H8:I8"/>
    <mergeCell ref="K8:Q8"/>
    <mergeCell ref="AE9:AJ9"/>
    <mergeCell ref="AK9:AP9"/>
    <mergeCell ref="AQ9:AV9"/>
    <mergeCell ref="AW9:BB9"/>
    <mergeCell ref="F9:G9"/>
    <mergeCell ref="K9:Q9"/>
    <mergeCell ref="R9:X9"/>
    <mergeCell ref="Y9:AD9"/>
    <mergeCell ref="R10:X10"/>
    <mergeCell ref="Y10:AD10"/>
    <mergeCell ref="AE10:AJ10"/>
    <mergeCell ref="AK10:AP10"/>
    <mergeCell ref="C10:E10"/>
    <mergeCell ref="F10:G10"/>
    <mergeCell ref="H10:I10"/>
    <mergeCell ref="K10:Q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AE15:AJ15"/>
    <mergeCell ref="AK15:AP15"/>
    <mergeCell ref="AQ15:AV15"/>
    <mergeCell ref="AW15:BB15"/>
    <mergeCell ref="F15:G15"/>
    <mergeCell ref="K15:Q15"/>
    <mergeCell ref="R15:X15"/>
    <mergeCell ref="Y15:AD15"/>
    <mergeCell ref="BC15:BH15"/>
    <mergeCell ref="F16:G16"/>
    <mergeCell ref="K16:Q16"/>
    <mergeCell ref="R16:X16"/>
    <mergeCell ref="Y16:AD16"/>
    <mergeCell ref="AE16:AJ16"/>
    <mergeCell ref="AK16:AP16"/>
    <mergeCell ref="AQ16:AV16"/>
    <mergeCell ref="AW16:BB16"/>
    <mergeCell ref="BC16:BH16"/>
    <mergeCell ref="AE17:AJ17"/>
    <mergeCell ref="AK17:AP17"/>
    <mergeCell ref="AQ17:AV17"/>
    <mergeCell ref="AW17:BB17"/>
    <mergeCell ref="F17:G17"/>
    <mergeCell ref="K17:Q17"/>
    <mergeCell ref="R17:X17"/>
    <mergeCell ref="Y17:AD17"/>
    <mergeCell ref="BC17:BH17"/>
    <mergeCell ref="F18:G18"/>
    <mergeCell ref="K18:Q18"/>
    <mergeCell ref="R18:X18"/>
    <mergeCell ref="Y18:AD18"/>
    <mergeCell ref="AE18:AJ18"/>
    <mergeCell ref="AK18:AP18"/>
    <mergeCell ref="AQ18:AV18"/>
    <mergeCell ref="AW18:BB18"/>
    <mergeCell ref="BC18:BH18"/>
    <mergeCell ref="AE20:AJ20"/>
    <mergeCell ref="AK20:AP20"/>
    <mergeCell ref="AQ20:AV20"/>
    <mergeCell ref="AW20:BB20"/>
    <mergeCell ref="F20:G20"/>
    <mergeCell ref="K20:Q20"/>
    <mergeCell ref="R20:X20"/>
    <mergeCell ref="Y20:AD20"/>
    <mergeCell ref="BC20:BH20"/>
    <mergeCell ref="F21:G21"/>
    <mergeCell ref="K21:Q21"/>
    <mergeCell ref="R21:X21"/>
    <mergeCell ref="Y21:AD21"/>
    <mergeCell ref="AE21:AJ21"/>
    <mergeCell ref="AK21:AP21"/>
    <mergeCell ref="AQ21:AV21"/>
    <mergeCell ref="AW21:BB21"/>
    <mergeCell ref="BC21:BH21"/>
    <mergeCell ref="AE22:AJ22"/>
    <mergeCell ref="AK22:AP22"/>
    <mergeCell ref="AQ22:AV22"/>
    <mergeCell ref="AW22:BB22"/>
    <mergeCell ref="F22:G22"/>
    <mergeCell ref="K22:Q22"/>
    <mergeCell ref="R22:X22"/>
    <mergeCell ref="Y22:AD22"/>
    <mergeCell ref="BC22:BH22"/>
    <mergeCell ref="F23:G23"/>
    <mergeCell ref="K23:Q23"/>
    <mergeCell ref="R23:X23"/>
    <mergeCell ref="Y23:AD23"/>
    <mergeCell ref="AE23:AJ23"/>
    <mergeCell ref="AK23:AP23"/>
    <mergeCell ref="AQ23:AV23"/>
    <mergeCell ref="AW23:BB23"/>
    <mergeCell ref="BC23:BH23"/>
    <mergeCell ref="AE24:AJ24"/>
    <mergeCell ref="AK24:AP24"/>
    <mergeCell ref="AQ24:AV24"/>
    <mergeCell ref="AW24:BB24"/>
    <mergeCell ref="F24:G24"/>
    <mergeCell ref="K24:Q24"/>
    <mergeCell ref="R24:X24"/>
    <mergeCell ref="Y24:AD24"/>
    <mergeCell ref="BC24:BH24"/>
    <mergeCell ref="C26:E26"/>
    <mergeCell ref="F26:G26"/>
    <mergeCell ref="H26:I26"/>
    <mergeCell ref="K26:Q26"/>
    <mergeCell ref="R26:X26"/>
    <mergeCell ref="Y26:AD26"/>
    <mergeCell ref="AE26:AJ26"/>
    <mergeCell ref="AK26:AP26"/>
    <mergeCell ref="AQ26:AV26"/>
    <mergeCell ref="F27:G27"/>
    <mergeCell ref="K27:Q27"/>
    <mergeCell ref="R27:X27"/>
    <mergeCell ref="Y27:AD27"/>
    <mergeCell ref="AE27:AJ27"/>
    <mergeCell ref="AK27:AP27"/>
    <mergeCell ref="AK28:AP28"/>
    <mergeCell ref="AQ28:AV28"/>
    <mergeCell ref="AW28:BB28"/>
    <mergeCell ref="BC28:BH28"/>
    <mergeCell ref="AW26:BB26"/>
    <mergeCell ref="BC26:BH26"/>
    <mergeCell ref="AQ27:AV27"/>
    <mergeCell ref="AW27:BB27"/>
    <mergeCell ref="C30:D30"/>
    <mergeCell ref="F30:G30"/>
    <mergeCell ref="F31:G31"/>
    <mergeCell ref="F32:G32"/>
    <mergeCell ref="BC27:BH27"/>
    <mergeCell ref="F28:G28"/>
    <mergeCell ref="K28:Q28"/>
    <mergeCell ref="R28:X28"/>
    <mergeCell ref="Y28:AD28"/>
    <mergeCell ref="AE28:AJ28"/>
    <mergeCell ref="Z41:AD41"/>
    <mergeCell ref="H32:BH32"/>
    <mergeCell ref="B34:D34"/>
    <mergeCell ref="B37:BH37"/>
    <mergeCell ref="B38:BH38"/>
    <mergeCell ref="AE41:AI41"/>
    <mergeCell ref="AE40:AS40"/>
    <mergeCell ref="AJ41:AN41"/>
    <mergeCell ref="C43:E43"/>
    <mergeCell ref="F43:G43"/>
    <mergeCell ref="H43:I43"/>
    <mergeCell ref="K43:O43"/>
    <mergeCell ref="B40:J41"/>
    <mergeCell ref="U41:Y41"/>
    <mergeCell ref="P41:T41"/>
    <mergeCell ref="P40:AD40"/>
    <mergeCell ref="K40:O41"/>
    <mergeCell ref="AT43:AX43"/>
    <mergeCell ref="AJ43:AN43"/>
    <mergeCell ref="AO43:AS43"/>
    <mergeCell ref="P43:T43"/>
    <mergeCell ref="U43:Y43"/>
    <mergeCell ref="Z43:AD43"/>
    <mergeCell ref="AE43:AI43"/>
    <mergeCell ref="AY43:BC43"/>
    <mergeCell ref="BD43:BH43"/>
    <mergeCell ref="F44:G44"/>
    <mergeCell ref="K44:O44"/>
    <mergeCell ref="P44:T44"/>
    <mergeCell ref="U44:Y44"/>
    <mergeCell ref="Z44:AD44"/>
    <mergeCell ref="AE44:AI44"/>
    <mergeCell ref="AJ44:AN44"/>
    <mergeCell ref="AO44:AS44"/>
    <mergeCell ref="BD44:BH44"/>
    <mergeCell ref="C45:E45"/>
    <mergeCell ref="F45:G45"/>
    <mergeCell ref="H45:I45"/>
    <mergeCell ref="K45:O45"/>
    <mergeCell ref="P45:T45"/>
    <mergeCell ref="U45:Y45"/>
    <mergeCell ref="Z45:AD45"/>
    <mergeCell ref="AE45:AI45"/>
    <mergeCell ref="AJ45:AN45"/>
    <mergeCell ref="AO45:AS45"/>
    <mergeCell ref="AT45:AX45"/>
    <mergeCell ref="AT44:AX44"/>
    <mergeCell ref="AY44:BC44"/>
    <mergeCell ref="AY45:BC45"/>
    <mergeCell ref="BD45:BH45"/>
    <mergeCell ref="F46:G46"/>
    <mergeCell ref="K46:O46"/>
    <mergeCell ref="P46:T46"/>
    <mergeCell ref="U46:Y46"/>
    <mergeCell ref="Z46:AD46"/>
    <mergeCell ref="AE46:AI46"/>
    <mergeCell ref="AJ46:AN46"/>
    <mergeCell ref="AO46:AS46"/>
    <mergeCell ref="BD46:BH46"/>
    <mergeCell ref="F47:G47"/>
    <mergeCell ref="K47:O47"/>
    <mergeCell ref="P47:T47"/>
    <mergeCell ref="U47:Y47"/>
    <mergeCell ref="Z47:AD47"/>
    <mergeCell ref="AE47:AI47"/>
    <mergeCell ref="BD47:BH47"/>
    <mergeCell ref="AT46:AX46"/>
    <mergeCell ref="AO47:AS47"/>
    <mergeCell ref="B49:D49"/>
    <mergeCell ref="AY46:BC46"/>
    <mergeCell ref="Z55:AD55"/>
    <mergeCell ref="AJ47:AN47"/>
    <mergeCell ref="AT47:AX47"/>
    <mergeCell ref="AE55:AI55"/>
    <mergeCell ref="AE54:AS54"/>
    <mergeCell ref="AY47:BC47"/>
    <mergeCell ref="B52:BH52"/>
    <mergeCell ref="B53:G53"/>
    <mergeCell ref="C57:E57"/>
    <mergeCell ref="F57:G57"/>
    <mergeCell ref="H57:I57"/>
    <mergeCell ref="K57:O57"/>
    <mergeCell ref="B54:J55"/>
    <mergeCell ref="AT54:BH54"/>
    <mergeCell ref="AY55:BC55"/>
    <mergeCell ref="BD55:BH55"/>
    <mergeCell ref="P54:AD54"/>
    <mergeCell ref="P55:T55"/>
    <mergeCell ref="K54:O55"/>
    <mergeCell ref="AY57:BC57"/>
    <mergeCell ref="P57:T57"/>
    <mergeCell ref="U57:Y57"/>
    <mergeCell ref="Z57:AD57"/>
    <mergeCell ref="AE57:AI57"/>
    <mergeCell ref="AJ55:AN55"/>
    <mergeCell ref="AO55:AS55"/>
    <mergeCell ref="AT55:AX55"/>
    <mergeCell ref="U55:Y55"/>
    <mergeCell ref="AJ58:AN58"/>
    <mergeCell ref="AO58:AS58"/>
    <mergeCell ref="AT58:AX58"/>
    <mergeCell ref="AJ57:AN57"/>
    <mergeCell ref="AO57:AS57"/>
    <mergeCell ref="AT57:AX57"/>
    <mergeCell ref="U59:Y59"/>
    <mergeCell ref="Z59:AD59"/>
    <mergeCell ref="AE59:AI59"/>
    <mergeCell ref="BD57:BH57"/>
    <mergeCell ref="F58:G58"/>
    <mergeCell ref="K58:O58"/>
    <mergeCell ref="P58:T58"/>
    <mergeCell ref="U58:Y58"/>
    <mergeCell ref="Z58:AD58"/>
    <mergeCell ref="AE58:AI58"/>
    <mergeCell ref="AE61:AI61"/>
    <mergeCell ref="AJ61:AN61"/>
    <mergeCell ref="AY59:BC59"/>
    <mergeCell ref="AY58:BC58"/>
    <mergeCell ref="BD58:BH58"/>
    <mergeCell ref="C59:E59"/>
    <mergeCell ref="F59:G59"/>
    <mergeCell ref="H59:I59"/>
    <mergeCell ref="K59:O59"/>
    <mergeCell ref="P59:T59"/>
    <mergeCell ref="AJ60:AN60"/>
    <mergeCell ref="AO60:AS60"/>
    <mergeCell ref="B63:D63"/>
    <mergeCell ref="AY60:BC60"/>
    <mergeCell ref="BD60:BH60"/>
    <mergeCell ref="F61:G61"/>
    <mergeCell ref="K61:O61"/>
    <mergeCell ref="P61:T61"/>
    <mergeCell ref="U61:Y61"/>
    <mergeCell ref="Z61:AD61"/>
    <mergeCell ref="F60:G60"/>
    <mergeCell ref="K60:O60"/>
    <mergeCell ref="P60:T60"/>
    <mergeCell ref="U60:Y60"/>
    <mergeCell ref="Z60:AD60"/>
    <mergeCell ref="AE60:AI60"/>
    <mergeCell ref="AK5:AP6"/>
    <mergeCell ref="AT61:AX61"/>
    <mergeCell ref="AY61:BC61"/>
    <mergeCell ref="BD61:BH61"/>
    <mergeCell ref="AO61:AS61"/>
    <mergeCell ref="BD59:BH59"/>
    <mergeCell ref="AT60:AX60"/>
    <mergeCell ref="AJ59:AN59"/>
    <mergeCell ref="AO59:AS59"/>
    <mergeCell ref="AT59:AX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B2" sqref="B2"/>
    </sheetView>
  </sheetViews>
  <sheetFormatPr defaultColWidth="9.00390625" defaultRowHeight="13.5"/>
  <cols>
    <col min="12" max="12" width="1.625" style="0" customWidth="1"/>
  </cols>
  <sheetData>
    <row r="1" s="223" customFormat="1" ht="10.5" customHeight="1">
      <c r="L1" s="276" t="s">
        <v>515</v>
      </c>
    </row>
    <row r="2" s="223" customFormat="1" ht="10.5" customHeight="1"/>
    <row r="3" spans="1:17" s="222" customFormat="1" ht="18" customHeight="1">
      <c r="A3" s="357" t="s">
        <v>667</v>
      </c>
      <c r="B3" s="357"/>
      <c r="C3" s="357"/>
      <c r="D3" s="357"/>
      <c r="E3" s="357"/>
      <c r="F3" s="357"/>
      <c r="G3" s="357"/>
      <c r="H3" s="357"/>
      <c r="I3" s="357"/>
      <c r="J3" s="357"/>
      <c r="K3" s="357"/>
      <c r="L3" s="357"/>
      <c r="M3" s="63"/>
      <c r="N3" s="63"/>
      <c r="O3" s="63"/>
      <c r="P3" s="63"/>
      <c r="Q3" s="63"/>
    </row>
    <row r="4" spans="11:13" s="223" customFormat="1" ht="12.75" customHeight="1">
      <c r="K4" s="4"/>
      <c r="M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1:15" s="222" customFormat="1" ht="18" customHeight="1">
      <c r="A41" s="357" t="s">
        <v>662</v>
      </c>
      <c r="B41" s="357"/>
      <c r="C41" s="357"/>
      <c r="D41" s="357"/>
      <c r="E41" s="357"/>
      <c r="F41" s="357"/>
      <c r="G41" s="357"/>
      <c r="H41" s="357"/>
      <c r="I41" s="357"/>
      <c r="J41" s="357"/>
      <c r="K41" s="357"/>
      <c r="L41" s="63"/>
      <c r="M41" s="63"/>
      <c r="N41" s="63"/>
      <c r="O41" s="63"/>
    </row>
    <row r="42" s="223" customFormat="1" ht="12.75" customHeight="1">
      <c r="K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A3:L3"/>
    <mergeCell ref="A41:K4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4"/>
  <sheetViews>
    <sheetView zoomScalePageLayoutView="0" workbookViewId="0" topLeftCell="A1">
      <selection activeCell="A1" sqref="A1"/>
    </sheetView>
  </sheetViews>
  <sheetFormatPr defaultColWidth="9.00390625" defaultRowHeight="13.5"/>
  <cols>
    <col min="1" max="63" width="1.625" style="31" customWidth="1"/>
    <col min="64" max="16384" width="9.00390625" style="31" customWidth="1"/>
  </cols>
  <sheetData>
    <row r="1" spans="1:62" ht="10.5" customHeight="1">
      <c r="A1" s="275" t="s">
        <v>513</v>
      </c>
      <c r="AV1" s="82"/>
      <c r="AW1" s="82"/>
      <c r="AX1" s="82"/>
      <c r="AY1" s="82"/>
      <c r="AZ1" s="82"/>
      <c r="BA1" s="82"/>
      <c r="BB1" s="82"/>
      <c r="BG1" s="82"/>
      <c r="BH1" s="82"/>
      <c r="BI1" s="39"/>
      <c r="BJ1" s="3"/>
    </row>
    <row r="2" spans="17:62" ht="10.5" customHeight="1">
      <c r="Q2" s="40"/>
      <c r="R2" s="40"/>
      <c r="S2" s="41"/>
      <c r="T2" s="41"/>
      <c r="U2" s="41"/>
      <c r="V2" s="41"/>
      <c r="W2" s="41"/>
      <c r="X2" s="41"/>
      <c r="Y2" s="41"/>
      <c r="BJ2" s="4"/>
    </row>
    <row r="3" spans="2:62" s="42" customFormat="1" ht="18" customHeight="1">
      <c r="B3" s="381" t="s">
        <v>559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270</v>
      </c>
    </row>
    <row r="5" spans="2:62" ht="15.75" customHeight="1">
      <c r="B5" s="382" t="s">
        <v>503</v>
      </c>
      <c r="C5" s="383"/>
      <c r="D5" s="383"/>
      <c r="E5" s="383"/>
      <c r="F5" s="383"/>
      <c r="G5" s="383"/>
      <c r="H5" s="383"/>
      <c r="I5" s="383"/>
      <c r="J5" s="383"/>
      <c r="K5" s="383"/>
      <c r="L5" s="383"/>
      <c r="M5" s="383"/>
      <c r="N5" s="383"/>
      <c r="O5" s="383"/>
      <c r="P5" s="383"/>
      <c r="Q5" s="383"/>
      <c r="R5" s="383"/>
      <c r="S5" s="383"/>
      <c r="T5" s="383"/>
      <c r="U5" s="383" t="s">
        <v>504</v>
      </c>
      <c r="V5" s="383"/>
      <c r="W5" s="383"/>
      <c r="X5" s="383"/>
      <c r="Y5" s="383"/>
      <c r="Z5" s="383"/>
      <c r="AA5" s="388" t="s">
        <v>505</v>
      </c>
      <c r="AB5" s="388"/>
      <c r="AC5" s="388"/>
      <c r="AD5" s="388"/>
      <c r="AE5" s="388"/>
      <c r="AF5" s="388"/>
      <c r="AG5" s="388" t="s">
        <v>506</v>
      </c>
      <c r="AH5" s="388"/>
      <c r="AI5" s="388"/>
      <c r="AJ5" s="388"/>
      <c r="AK5" s="388"/>
      <c r="AL5" s="388"/>
      <c r="AM5" s="391" t="s">
        <v>507</v>
      </c>
      <c r="AN5" s="388"/>
      <c r="AO5" s="388"/>
      <c r="AP5" s="388"/>
      <c r="AQ5" s="388"/>
      <c r="AR5" s="388"/>
      <c r="AS5" s="391" t="s">
        <v>508</v>
      </c>
      <c r="AT5" s="388"/>
      <c r="AU5" s="388"/>
      <c r="AV5" s="388"/>
      <c r="AW5" s="388"/>
      <c r="AX5" s="388"/>
      <c r="AY5" s="391" t="s">
        <v>456</v>
      </c>
      <c r="AZ5" s="391"/>
      <c r="BA5" s="391"/>
      <c r="BB5" s="391"/>
      <c r="BC5" s="391"/>
      <c r="BD5" s="391"/>
      <c r="BE5" s="391" t="s">
        <v>509</v>
      </c>
      <c r="BF5" s="391"/>
      <c r="BG5" s="391"/>
      <c r="BH5" s="391"/>
      <c r="BI5" s="391"/>
      <c r="BJ5" s="394"/>
    </row>
    <row r="6" spans="2:63" ht="15.75" customHeight="1">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92"/>
      <c r="AZ6" s="392"/>
      <c r="BA6" s="392"/>
      <c r="BB6" s="392"/>
      <c r="BC6" s="392"/>
      <c r="BD6" s="392"/>
      <c r="BE6" s="392"/>
      <c r="BF6" s="392"/>
      <c r="BG6" s="392"/>
      <c r="BH6" s="392"/>
      <c r="BI6" s="392"/>
      <c r="BJ6" s="395"/>
      <c r="BK6" s="33"/>
    </row>
    <row r="7" spans="2:63" ht="15.75" customHeight="1">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3"/>
      <c r="AZ7" s="393"/>
      <c r="BA7" s="393"/>
      <c r="BB7" s="393"/>
      <c r="BC7" s="393"/>
      <c r="BD7" s="393"/>
      <c r="BE7" s="393"/>
      <c r="BF7" s="393"/>
      <c r="BG7" s="393"/>
      <c r="BH7" s="393"/>
      <c r="BI7" s="393"/>
      <c r="BJ7" s="396"/>
      <c r="BK7" s="33"/>
    </row>
    <row r="8" spans="16:26" ht="10.5" customHeight="1">
      <c r="P8" s="33"/>
      <c r="R8" s="33"/>
      <c r="S8" s="33"/>
      <c r="T8" s="33"/>
      <c r="U8" s="182"/>
      <c r="V8" s="183"/>
      <c r="W8" s="183"/>
      <c r="X8" s="183"/>
      <c r="Y8" s="183"/>
      <c r="Z8" s="183"/>
    </row>
    <row r="9" spans="3:62" s="34" customFormat="1" ht="10.5" customHeight="1">
      <c r="C9" s="374" t="s">
        <v>223</v>
      </c>
      <c r="D9" s="374"/>
      <c r="E9" s="374"/>
      <c r="F9" s="374"/>
      <c r="G9" s="374"/>
      <c r="H9" s="374"/>
      <c r="I9" s="374"/>
      <c r="J9" s="374"/>
      <c r="K9" s="374"/>
      <c r="L9" s="374"/>
      <c r="M9" s="374"/>
      <c r="N9" s="374"/>
      <c r="O9" s="374"/>
      <c r="P9" s="374"/>
      <c r="Q9" s="374"/>
      <c r="R9" s="374"/>
      <c r="S9" s="374"/>
      <c r="T9" s="48"/>
      <c r="U9" s="375">
        <f>SUM(U11+U34+U36)</f>
        <v>283753</v>
      </c>
      <c r="V9" s="372"/>
      <c r="W9" s="372"/>
      <c r="X9" s="372"/>
      <c r="Y9" s="372"/>
      <c r="Z9" s="372"/>
      <c r="AA9" s="372">
        <f>SUM(AA11+AA34+AA36)</f>
        <v>648260</v>
      </c>
      <c r="AB9" s="372"/>
      <c r="AC9" s="372"/>
      <c r="AD9" s="372"/>
      <c r="AE9" s="372"/>
      <c r="AF9" s="372"/>
      <c r="AG9" s="372">
        <f>SUM(AG11+AG34+AG36)</f>
        <v>645843</v>
      </c>
      <c r="AH9" s="372"/>
      <c r="AI9" s="372"/>
      <c r="AJ9" s="372"/>
      <c r="AK9" s="372"/>
      <c r="AL9" s="372"/>
      <c r="AM9" s="370">
        <v>2.28</v>
      </c>
      <c r="AN9" s="370"/>
      <c r="AO9" s="370"/>
      <c r="AP9" s="370"/>
      <c r="AQ9" s="370"/>
      <c r="AR9" s="370"/>
      <c r="AS9" s="372">
        <f>SUM(AS11)</f>
        <v>27150</v>
      </c>
      <c r="AT9" s="372"/>
      <c r="AU9" s="372"/>
      <c r="AV9" s="372"/>
      <c r="AW9" s="372"/>
      <c r="AX9" s="372"/>
      <c r="AY9" s="372">
        <f>SUM(AY11+AY36)</f>
        <v>62994</v>
      </c>
      <c r="AZ9" s="372"/>
      <c r="BA9" s="372"/>
      <c r="BB9" s="372"/>
      <c r="BC9" s="372"/>
      <c r="BD9" s="372"/>
      <c r="BE9" s="372">
        <f>SUM(BE11+BE34+BE36)</f>
        <v>72147</v>
      </c>
      <c r="BF9" s="372"/>
      <c r="BG9" s="373"/>
      <c r="BH9" s="373"/>
      <c r="BI9" s="373"/>
      <c r="BJ9" s="373"/>
    </row>
    <row r="10" spans="3:62" ht="9" customHeight="1">
      <c r="C10" s="49"/>
      <c r="D10" s="44"/>
      <c r="E10" s="44"/>
      <c r="F10" s="44"/>
      <c r="G10" s="44"/>
      <c r="H10" s="44"/>
      <c r="I10" s="44"/>
      <c r="J10" s="44"/>
      <c r="K10" s="44"/>
      <c r="L10" s="44"/>
      <c r="M10" s="44"/>
      <c r="N10" s="44"/>
      <c r="O10" s="44"/>
      <c r="P10" s="44"/>
      <c r="Q10" s="49"/>
      <c r="R10" s="44"/>
      <c r="S10" s="44"/>
      <c r="T10" s="44"/>
      <c r="U10" s="184"/>
      <c r="V10" s="52"/>
      <c r="W10" s="52"/>
      <c r="X10" s="53"/>
      <c r="Y10" s="53"/>
      <c r="Z10" s="53"/>
      <c r="AA10" s="52"/>
      <c r="AB10" s="52"/>
      <c r="AC10" s="53"/>
      <c r="AD10" s="53"/>
      <c r="AE10" s="53"/>
      <c r="AF10" s="53"/>
      <c r="AG10" s="52"/>
      <c r="AH10" s="52"/>
      <c r="AI10" s="52"/>
      <c r="AJ10" s="53"/>
      <c r="AK10" s="53"/>
      <c r="AL10" s="53"/>
      <c r="AM10" s="54"/>
      <c r="AN10" s="54"/>
      <c r="AO10" s="54"/>
      <c r="AP10" s="55"/>
      <c r="AQ10" s="55"/>
      <c r="AR10" s="55"/>
      <c r="AS10" s="52"/>
      <c r="AT10" s="52"/>
      <c r="AU10" s="52"/>
      <c r="AV10" s="53"/>
      <c r="AW10" s="53"/>
      <c r="AX10" s="53"/>
      <c r="AY10" s="52"/>
      <c r="AZ10" s="52"/>
      <c r="BA10" s="53"/>
      <c r="BB10" s="53"/>
      <c r="BC10" s="53"/>
      <c r="BD10" s="53"/>
      <c r="BE10" s="50"/>
      <c r="BF10" s="50"/>
      <c r="BG10" s="50"/>
      <c r="BH10" s="51"/>
      <c r="BI10" s="51"/>
      <c r="BJ10" s="51"/>
    </row>
    <row r="11" spans="3:62" s="34" customFormat="1" ht="10.5" customHeight="1">
      <c r="C11" s="374" t="s">
        <v>204</v>
      </c>
      <c r="D11" s="374"/>
      <c r="E11" s="374"/>
      <c r="F11" s="374"/>
      <c r="G11" s="374"/>
      <c r="H11" s="374"/>
      <c r="I11" s="374"/>
      <c r="J11" s="374"/>
      <c r="K11" s="374"/>
      <c r="L11" s="374"/>
      <c r="M11" s="374"/>
      <c r="N11" s="374"/>
      <c r="O11" s="374"/>
      <c r="P11" s="374"/>
      <c r="Q11" s="374"/>
      <c r="R11" s="374"/>
      <c r="S11" s="374"/>
      <c r="T11" s="48"/>
      <c r="U11" s="375">
        <f>SUM(U13+U19)</f>
        <v>176091</v>
      </c>
      <c r="V11" s="372"/>
      <c r="W11" s="372"/>
      <c r="X11" s="372"/>
      <c r="Y11" s="372"/>
      <c r="Z11" s="372"/>
      <c r="AA11" s="372">
        <f>SUM(AA13+AA19)</f>
        <v>538724</v>
      </c>
      <c r="AB11" s="372"/>
      <c r="AC11" s="372"/>
      <c r="AD11" s="372"/>
      <c r="AE11" s="372"/>
      <c r="AF11" s="372"/>
      <c r="AG11" s="372">
        <f>SUM(AG13+AG19)</f>
        <v>538181</v>
      </c>
      <c r="AH11" s="372"/>
      <c r="AI11" s="372"/>
      <c r="AJ11" s="372"/>
      <c r="AK11" s="372"/>
      <c r="AL11" s="372"/>
      <c r="AM11" s="370">
        <v>3.06</v>
      </c>
      <c r="AN11" s="370"/>
      <c r="AO11" s="370"/>
      <c r="AP11" s="370"/>
      <c r="AQ11" s="370"/>
      <c r="AR11" s="370"/>
      <c r="AS11" s="372">
        <f>SUM(AS13+AS19)</f>
        <v>27150</v>
      </c>
      <c r="AT11" s="372"/>
      <c r="AU11" s="372"/>
      <c r="AV11" s="372"/>
      <c r="AW11" s="372"/>
      <c r="AX11" s="372"/>
      <c r="AY11" s="372">
        <f>SUM(AY13+AY19)</f>
        <v>62881</v>
      </c>
      <c r="AZ11" s="372"/>
      <c r="BA11" s="372"/>
      <c r="BB11" s="372"/>
      <c r="BC11" s="372"/>
      <c r="BD11" s="372"/>
      <c r="BE11" s="372">
        <f>SUM(BE13+BE19)</f>
        <v>52790</v>
      </c>
      <c r="BF11" s="372"/>
      <c r="BG11" s="373"/>
      <c r="BH11" s="373"/>
      <c r="BI11" s="373"/>
      <c r="BJ11" s="373"/>
    </row>
    <row r="12" spans="3:62" ht="9" customHeight="1">
      <c r="C12" s="49"/>
      <c r="D12" s="44"/>
      <c r="E12" s="44"/>
      <c r="F12" s="44"/>
      <c r="G12" s="44"/>
      <c r="H12" s="44"/>
      <c r="I12" s="44"/>
      <c r="J12" s="44"/>
      <c r="K12" s="44"/>
      <c r="L12" s="44"/>
      <c r="M12" s="44"/>
      <c r="N12" s="44"/>
      <c r="O12" s="44"/>
      <c r="P12" s="44"/>
      <c r="Q12" s="49"/>
      <c r="R12" s="44"/>
      <c r="S12" s="44"/>
      <c r="T12" s="44"/>
      <c r="U12" s="184"/>
      <c r="V12" s="52"/>
      <c r="W12" s="52"/>
      <c r="X12" s="53"/>
      <c r="Y12" s="53"/>
      <c r="Z12" s="53"/>
      <c r="AA12" s="52"/>
      <c r="AB12" s="52"/>
      <c r="AC12" s="53"/>
      <c r="AD12" s="53"/>
      <c r="AE12" s="53"/>
      <c r="AF12" s="53"/>
      <c r="AG12" s="52"/>
      <c r="AH12" s="52"/>
      <c r="AI12" s="52"/>
      <c r="AJ12" s="53"/>
      <c r="AK12" s="53"/>
      <c r="AL12" s="53"/>
      <c r="AM12" s="54"/>
      <c r="AN12" s="54"/>
      <c r="AO12" s="54"/>
      <c r="AP12" s="55"/>
      <c r="AQ12" s="55"/>
      <c r="AR12" s="55"/>
      <c r="AS12" s="52"/>
      <c r="AT12" s="52"/>
      <c r="AU12" s="52"/>
      <c r="AV12" s="53"/>
      <c r="AW12" s="53"/>
      <c r="AX12" s="53"/>
      <c r="AY12" s="52"/>
      <c r="AZ12" s="52"/>
      <c r="BA12" s="53"/>
      <c r="BB12" s="53"/>
      <c r="BC12" s="53"/>
      <c r="BD12" s="53"/>
      <c r="BE12" s="50"/>
      <c r="BF12" s="50"/>
      <c r="BG12" s="50"/>
      <c r="BH12" s="51"/>
      <c r="BI12" s="51"/>
      <c r="BJ12" s="51"/>
    </row>
    <row r="13" spans="4:62" ht="10.5" customHeight="1">
      <c r="D13" s="290" t="s">
        <v>271</v>
      </c>
      <c r="E13" s="290"/>
      <c r="F13" s="290"/>
      <c r="G13" s="290"/>
      <c r="H13" s="290"/>
      <c r="I13" s="290"/>
      <c r="J13" s="290"/>
      <c r="K13" s="290"/>
      <c r="L13" s="290"/>
      <c r="M13" s="290"/>
      <c r="N13" s="290"/>
      <c r="O13" s="290"/>
      <c r="P13" s="290"/>
      <c r="Q13" s="290"/>
      <c r="R13" s="290"/>
      <c r="S13" s="290"/>
      <c r="T13" s="44"/>
      <c r="U13" s="367">
        <f>SUM(U14:Z17)</f>
        <v>159481</v>
      </c>
      <c r="V13" s="365"/>
      <c r="W13" s="365"/>
      <c r="X13" s="365"/>
      <c r="Y13" s="365"/>
      <c r="Z13" s="365"/>
      <c r="AA13" s="365">
        <f>SUM(AA14:AF17)</f>
        <v>473260</v>
      </c>
      <c r="AB13" s="365"/>
      <c r="AC13" s="365"/>
      <c r="AD13" s="365"/>
      <c r="AE13" s="365"/>
      <c r="AF13" s="365"/>
      <c r="AG13" s="365">
        <f>SUM(AG14:AL17)</f>
        <v>472810</v>
      </c>
      <c r="AH13" s="365"/>
      <c r="AI13" s="365"/>
      <c r="AJ13" s="365"/>
      <c r="AK13" s="365"/>
      <c r="AL13" s="365"/>
      <c r="AM13" s="368">
        <v>2.96</v>
      </c>
      <c r="AN13" s="368"/>
      <c r="AO13" s="368"/>
      <c r="AP13" s="368"/>
      <c r="AQ13" s="368"/>
      <c r="AR13" s="368"/>
      <c r="AS13" s="365">
        <f>SUM(AS14:AX17)</f>
        <v>25186</v>
      </c>
      <c r="AT13" s="365"/>
      <c r="AU13" s="365"/>
      <c r="AV13" s="365"/>
      <c r="AW13" s="365"/>
      <c r="AX13" s="365"/>
      <c r="AY13" s="365">
        <f>SUM(AY14:BD17)</f>
        <v>56878</v>
      </c>
      <c r="AZ13" s="365"/>
      <c r="BA13" s="365"/>
      <c r="BB13" s="365"/>
      <c r="BC13" s="365"/>
      <c r="BD13" s="365"/>
      <c r="BE13" s="365">
        <f>SUM(BE14:BJ17)</f>
        <v>41076</v>
      </c>
      <c r="BF13" s="365"/>
      <c r="BG13" s="366"/>
      <c r="BH13" s="366"/>
      <c r="BI13" s="366"/>
      <c r="BJ13" s="366"/>
    </row>
    <row r="14" spans="5:62" ht="10.5" customHeight="1">
      <c r="E14" s="290" t="s">
        <v>272</v>
      </c>
      <c r="F14" s="290"/>
      <c r="G14" s="290"/>
      <c r="H14" s="290"/>
      <c r="I14" s="290"/>
      <c r="J14" s="290"/>
      <c r="K14" s="290"/>
      <c r="L14" s="290"/>
      <c r="M14" s="290"/>
      <c r="N14" s="290"/>
      <c r="O14" s="290"/>
      <c r="P14" s="290"/>
      <c r="Q14" s="290"/>
      <c r="R14" s="290"/>
      <c r="S14" s="290"/>
      <c r="T14" s="44"/>
      <c r="U14" s="367">
        <v>51071</v>
      </c>
      <c r="V14" s="365"/>
      <c r="W14" s="365"/>
      <c r="X14" s="365"/>
      <c r="Y14" s="365"/>
      <c r="Z14" s="365"/>
      <c r="AA14" s="365">
        <v>102249</v>
      </c>
      <c r="AB14" s="365"/>
      <c r="AC14" s="365"/>
      <c r="AD14" s="365"/>
      <c r="AE14" s="365"/>
      <c r="AF14" s="365"/>
      <c r="AG14" s="365">
        <v>102142</v>
      </c>
      <c r="AH14" s="365"/>
      <c r="AI14" s="365"/>
      <c r="AJ14" s="365"/>
      <c r="AK14" s="365"/>
      <c r="AL14" s="365"/>
      <c r="AM14" s="368">
        <v>2</v>
      </c>
      <c r="AN14" s="368"/>
      <c r="AO14" s="368"/>
      <c r="AP14" s="368"/>
      <c r="AQ14" s="368"/>
      <c r="AR14" s="368"/>
      <c r="AS14" s="376" t="s">
        <v>303</v>
      </c>
      <c r="AT14" s="376"/>
      <c r="AU14" s="376"/>
      <c r="AV14" s="376"/>
      <c r="AW14" s="376"/>
      <c r="AX14" s="376"/>
      <c r="AY14" s="365">
        <v>9</v>
      </c>
      <c r="AZ14" s="365"/>
      <c r="BA14" s="365"/>
      <c r="BB14" s="365"/>
      <c r="BC14" s="365"/>
      <c r="BD14" s="365"/>
      <c r="BE14" s="365">
        <v>22793</v>
      </c>
      <c r="BF14" s="365"/>
      <c r="BG14" s="366"/>
      <c r="BH14" s="366"/>
      <c r="BI14" s="366"/>
      <c r="BJ14" s="366"/>
    </row>
    <row r="15" spans="5:62" ht="10.5" customHeight="1">
      <c r="E15" s="290" t="s">
        <v>273</v>
      </c>
      <c r="F15" s="290"/>
      <c r="G15" s="290"/>
      <c r="H15" s="290"/>
      <c r="I15" s="290"/>
      <c r="J15" s="290"/>
      <c r="K15" s="290"/>
      <c r="L15" s="290"/>
      <c r="M15" s="290"/>
      <c r="N15" s="290"/>
      <c r="O15" s="290"/>
      <c r="P15" s="290"/>
      <c r="Q15" s="290"/>
      <c r="R15" s="290"/>
      <c r="S15" s="290"/>
      <c r="T15" s="44"/>
      <c r="U15" s="367">
        <v>87288</v>
      </c>
      <c r="V15" s="365"/>
      <c r="W15" s="365"/>
      <c r="X15" s="365"/>
      <c r="Y15" s="365"/>
      <c r="Z15" s="365"/>
      <c r="AA15" s="365">
        <v>320004</v>
      </c>
      <c r="AB15" s="365"/>
      <c r="AC15" s="365"/>
      <c r="AD15" s="365"/>
      <c r="AE15" s="365"/>
      <c r="AF15" s="365"/>
      <c r="AG15" s="365">
        <v>319876</v>
      </c>
      <c r="AH15" s="365"/>
      <c r="AI15" s="365"/>
      <c r="AJ15" s="365"/>
      <c r="AK15" s="365"/>
      <c r="AL15" s="365"/>
      <c r="AM15" s="368">
        <v>3.66</v>
      </c>
      <c r="AN15" s="368"/>
      <c r="AO15" s="368"/>
      <c r="AP15" s="368"/>
      <c r="AQ15" s="368"/>
      <c r="AR15" s="368"/>
      <c r="AS15" s="365">
        <v>24148</v>
      </c>
      <c r="AT15" s="365"/>
      <c r="AU15" s="365"/>
      <c r="AV15" s="365"/>
      <c r="AW15" s="365"/>
      <c r="AX15" s="365"/>
      <c r="AY15" s="365">
        <v>51501</v>
      </c>
      <c r="AZ15" s="365"/>
      <c r="BA15" s="365"/>
      <c r="BB15" s="365"/>
      <c r="BC15" s="365"/>
      <c r="BD15" s="365"/>
      <c r="BE15" s="365">
        <v>10881</v>
      </c>
      <c r="BF15" s="365"/>
      <c r="BG15" s="366"/>
      <c r="BH15" s="366"/>
      <c r="BI15" s="366"/>
      <c r="BJ15" s="366"/>
    </row>
    <row r="16" spans="5:62" ht="10.5" customHeight="1">
      <c r="E16" s="290" t="s">
        <v>274</v>
      </c>
      <c r="F16" s="290"/>
      <c r="G16" s="290"/>
      <c r="H16" s="290"/>
      <c r="I16" s="290"/>
      <c r="J16" s="290"/>
      <c r="K16" s="290"/>
      <c r="L16" s="290"/>
      <c r="M16" s="290"/>
      <c r="N16" s="290"/>
      <c r="O16" s="290"/>
      <c r="P16" s="290"/>
      <c r="Q16" s="290"/>
      <c r="R16" s="290"/>
      <c r="S16" s="290"/>
      <c r="T16" s="44"/>
      <c r="U16" s="367">
        <v>3229</v>
      </c>
      <c r="V16" s="365"/>
      <c r="W16" s="365"/>
      <c r="X16" s="365"/>
      <c r="Y16" s="365"/>
      <c r="Z16" s="365"/>
      <c r="AA16" s="365">
        <v>7665</v>
      </c>
      <c r="AB16" s="365"/>
      <c r="AC16" s="365"/>
      <c r="AD16" s="365"/>
      <c r="AE16" s="365"/>
      <c r="AF16" s="365"/>
      <c r="AG16" s="365">
        <v>7591</v>
      </c>
      <c r="AH16" s="365"/>
      <c r="AI16" s="365"/>
      <c r="AJ16" s="365"/>
      <c r="AK16" s="365"/>
      <c r="AL16" s="365"/>
      <c r="AM16" s="368">
        <v>2.35</v>
      </c>
      <c r="AN16" s="368"/>
      <c r="AO16" s="368"/>
      <c r="AP16" s="368"/>
      <c r="AQ16" s="368"/>
      <c r="AR16" s="368"/>
      <c r="AS16" s="365">
        <v>79</v>
      </c>
      <c r="AT16" s="365"/>
      <c r="AU16" s="365"/>
      <c r="AV16" s="365"/>
      <c r="AW16" s="365"/>
      <c r="AX16" s="365"/>
      <c r="AY16" s="365">
        <v>586</v>
      </c>
      <c r="AZ16" s="365"/>
      <c r="BA16" s="365"/>
      <c r="BB16" s="365"/>
      <c r="BC16" s="365"/>
      <c r="BD16" s="365"/>
      <c r="BE16" s="365">
        <v>1239</v>
      </c>
      <c r="BF16" s="365"/>
      <c r="BG16" s="366"/>
      <c r="BH16" s="366"/>
      <c r="BI16" s="366"/>
      <c r="BJ16" s="366"/>
    </row>
    <row r="17" spans="5:62" ht="10.5" customHeight="1">
      <c r="E17" s="290" t="s">
        <v>275</v>
      </c>
      <c r="F17" s="290"/>
      <c r="G17" s="290"/>
      <c r="H17" s="290"/>
      <c r="I17" s="290"/>
      <c r="J17" s="290"/>
      <c r="K17" s="290"/>
      <c r="L17" s="290"/>
      <c r="M17" s="290"/>
      <c r="N17" s="290"/>
      <c r="O17" s="290"/>
      <c r="P17" s="290"/>
      <c r="Q17" s="290"/>
      <c r="R17" s="290"/>
      <c r="S17" s="290"/>
      <c r="T17" s="44"/>
      <c r="U17" s="367">
        <v>17893</v>
      </c>
      <c r="V17" s="365"/>
      <c r="W17" s="365"/>
      <c r="X17" s="365"/>
      <c r="Y17" s="365"/>
      <c r="Z17" s="365"/>
      <c r="AA17" s="365">
        <v>43342</v>
      </c>
      <c r="AB17" s="365"/>
      <c r="AC17" s="365"/>
      <c r="AD17" s="365"/>
      <c r="AE17" s="365"/>
      <c r="AF17" s="365"/>
      <c r="AG17" s="365">
        <v>43201</v>
      </c>
      <c r="AH17" s="365"/>
      <c r="AI17" s="365"/>
      <c r="AJ17" s="365"/>
      <c r="AK17" s="365"/>
      <c r="AL17" s="365"/>
      <c r="AM17" s="368">
        <v>2.41</v>
      </c>
      <c r="AN17" s="368"/>
      <c r="AO17" s="368"/>
      <c r="AP17" s="368"/>
      <c r="AQ17" s="368"/>
      <c r="AR17" s="368"/>
      <c r="AS17" s="365">
        <v>959</v>
      </c>
      <c r="AT17" s="365"/>
      <c r="AU17" s="365"/>
      <c r="AV17" s="365"/>
      <c r="AW17" s="365"/>
      <c r="AX17" s="365"/>
      <c r="AY17" s="365">
        <v>4782</v>
      </c>
      <c r="AZ17" s="365"/>
      <c r="BA17" s="365"/>
      <c r="BB17" s="365"/>
      <c r="BC17" s="365"/>
      <c r="BD17" s="365"/>
      <c r="BE17" s="365">
        <v>6163</v>
      </c>
      <c r="BF17" s="365"/>
      <c r="BG17" s="366"/>
      <c r="BH17" s="366"/>
      <c r="BI17" s="366"/>
      <c r="BJ17" s="366"/>
    </row>
    <row r="18" spans="4:62" ht="9" customHeight="1">
      <c r="D18" s="49"/>
      <c r="E18" s="44"/>
      <c r="F18" s="44"/>
      <c r="G18" s="44"/>
      <c r="H18" s="44"/>
      <c r="I18" s="44"/>
      <c r="J18" s="44"/>
      <c r="K18" s="44"/>
      <c r="L18" s="44"/>
      <c r="M18" s="44"/>
      <c r="N18" s="44"/>
      <c r="O18" s="44"/>
      <c r="P18" s="44"/>
      <c r="Q18" s="49"/>
      <c r="R18" s="44"/>
      <c r="S18" s="44"/>
      <c r="T18" s="44"/>
      <c r="U18" s="184"/>
      <c r="V18" s="52"/>
      <c r="W18" s="52"/>
      <c r="X18" s="53"/>
      <c r="Y18" s="53"/>
      <c r="Z18" s="53"/>
      <c r="AA18" s="52"/>
      <c r="AB18" s="52"/>
      <c r="AC18" s="53"/>
      <c r="AD18" s="53"/>
      <c r="AE18" s="53"/>
      <c r="AF18" s="53"/>
      <c r="AG18" s="52"/>
      <c r="AH18" s="52"/>
      <c r="AI18" s="52"/>
      <c r="AJ18" s="53"/>
      <c r="AK18" s="53"/>
      <c r="AL18" s="53"/>
      <c r="AM18" s="54"/>
      <c r="AN18" s="54"/>
      <c r="AO18" s="54"/>
      <c r="AP18" s="55"/>
      <c r="AQ18" s="55"/>
      <c r="AR18" s="55"/>
      <c r="AS18" s="52"/>
      <c r="AT18" s="52"/>
      <c r="AU18" s="52"/>
      <c r="AV18" s="53"/>
      <c r="AW18" s="53"/>
      <c r="AX18" s="53"/>
      <c r="AY18" s="52"/>
      <c r="AZ18" s="52"/>
      <c r="BA18" s="53"/>
      <c r="BB18" s="53"/>
      <c r="BC18" s="53"/>
      <c r="BD18" s="53"/>
      <c r="BE18" s="50"/>
      <c r="BF18" s="50"/>
      <c r="BG18" s="50"/>
      <c r="BH18" s="51"/>
      <c r="BI18" s="51"/>
      <c r="BJ18" s="51"/>
    </row>
    <row r="19" spans="4:62" ht="10.5" customHeight="1">
      <c r="D19" s="290" t="s">
        <v>276</v>
      </c>
      <c r="E19" s="290"/>
      <c r="F19" s="290"/>
      <c r="G19" s="290"/>
      <c r="H19" s="290"/>
      <c r="I19" s="290"/>
      <c r="J19" s="290"/>
      <c r="K19" s="290"/>
      <c r="L19" s="290"/>
      <c r="M19" s="290"/>
      <c r="N19" s="290"/>
      <c r="O19" s="290"/>
      <c r="P19" s="290"/>
      <c r="Q19" s="290"/>
      <c r="R19" s="290"/>
      <c r="S19" s="290"/>
      <c r="T19" s="44"/>
      <c r="U19" s="367">
        <f>SUM(U20+U21+U22+U23+U24+U26+U28+U30+U31+U32)</f>
        <v>16610</v>
      </c>
      <c r="V19" s="365"/>
      <c r="W19" s="365"/>
      <c r="X19" s="365"/>
      <c r="Y19" s="365"/>
      <c r="Z19" s="365"/>
      <c r="AA19" s="365">
        <f>SUM(AA20+AA21+AA22+AA23+AA24+AA26+AA28+AA30+AA31+AA32)</f>
        <v>65464</v>
      </c>
      <c r="AB19" s="365"/>
      <c r="AC19" s="365"/>
      <c r="AD19" s="365"/>
      <c r="AE19" s="365"/>
      <c r="AF19" s="365"/>
      <c r="AG19" s="365">
        <f>SUM(AG20+AG21+AG22+AG23+AG24+AG26+AG28+AG30+AG31+AG32)</f>
        <v>65371</v>
      </c>
      <c r="AH19" s="365"/>
      <c r="AI19" s="365"/>
      <c r="AJ19" s="365"/>
      <c r="AK19" s="365"/>
      <c r="AL19" s="365"/>
      <c r="AM19" s="368">
        <v>3.94</v>
      </c>
      <c r="AN19" s="368"/>
      <c r="AO19" s="368"/>
      <c r="AP19" s="368"/>
      <c r="AQ19" s="368"/>
      <c r="AR19" s="368"/>
      <c r="AS19" s="365">
        <f>SUM(AS22+AS23+AS24+AS26+AS28+AS30+AS31+AS32)</f>
        <v>1964</v>
      </c>
      <c r="AT19" s="365"/>
      <c r="AU19" s="365"/>
      <c r="AV19" s="365"/>
      <c r="AW19" s="365"/>
      <c r="AX19" s="365"/>
      <c r="AY19" s="365">
        <f>SUM(AY22+AY23+AY24+AY26+AY28+AY30+AY31+AY32)</f>
        <v>6003</v>
      </c>
      <c r="AZ19" s="365"/>
      <c r="BA19" s="365"/>
      <c r="BB19" s="365"/>
      <c r="BC19" s="365"/>
      <c r="BD19" s="365"/>
      <c r="BE19" s="365">
        <f>SUM(BE20+BE21+BE22+BE23+BE24+BE26+BE28+BE30+BE31+BE32)</f>
        <v>11714</v>
      </c>
      <c r="BF19" s="365"/>
      <c r="BG19" s="366"/>
      <c r="BH19" s="366"/>
      <c r="BI19" s="366"/>
      <c r="BJ19" s="366"/>
    </row>
    <row r="20" spans="4:62" ht="10.5" customHeight="1">
      <c r="D20" s="49"/>
      <c r="E20" s="290" t="s">
        <v>277</v>
      </c>
      <c r="F20" s="290"/>
      <c r="G20" s="290"/>
      <c r="H20" s="290"/>
      <c r="I20" s="290"/>
      <c r="J20" s="290"/>
      <c r="K20" s="290"/>
      <c r="L20" s="290"/>
      <c r="M20" s="290"/>
      <c r="N20" s="290"/>
      <c r="O20" s="290"/>
      <c r="P20" s="290"/>
      <c r="Q20" s="290"/>
      <c r="R20" s="290"/>
      <c r="S20" s="290"/>
      <c r="T20" s="44"/>
      <c r="U20" s="367">
        <v>359</v>
      </c>
      <c r="V20" s="365"/>
      <c r="W20" s="365"/>
      <c r="X20" s="365"/>
      <c r="Y20" s="365"/>
      <c r="Z20" s="365"/>
      <c r="AA20" s="365">
        <v>1437</v>
      </c>
      <c r="AB20" s="365"/>
      <c r="AC20" s="365"/>
      <c r="AD20" s="365"/>
      <c r="AE20" s="365"/>
      <c r="AF20" s="365"/>
      <c r="AG20" s="365">
        <v>1436</v>
      </c>
      <c r="AH20" s="365"/>
      <c r="AI20" s="365"/>
      <c r="AJ20" s="365"/>
      <c r="AK20" s="365"/>
      <c r="AL20" s="365"/>
      <c r="AM20" s="368">
        <v>4</v>
      </c>
      <c r="AN20" s="368"/>
      <c r="AO20" s="368"/>
      <c r="AP20" s="368"/>
      <c r="AQ20" s="368"/>
      <c r="AR20" s="368"/>
      <c r="AS20" s="376" t="s">
        <v>304</v>
      </c>
      <c r="AT20" s="376"/>
      <c r="AU20" s="376"/>
      <c r="AV20" s="376"/>
      <c r="AW20" s="376"/>
      <c r="AX20" s="376"/>
      <c r="AY20" s="376" t="s">
        <v>304</v>
      </c>
      <c r="AZ20" s="376"/>
      <c r="BA20" s="376"/>
      <c r="BB20" s="376"/>
      <c r="BC20" s="376"/>
      <c r="BD20" s="376"/>
      <c r="BE20" s="365">
        <v>270</v>
      </c>
      <c r="BF20" s="365"/>
      <c r="BG20" s="366"/>
      <c r="BH20" s="366"/>
      <c r="BI20" s="366"/>
      <c r="BJ20" s="366"/>
    </row>
    <row r="21" spans="4:62" ht="10.5" customHeight="1">
      <c r="D21" s="49"/>
      <c r="E21" s="290" t="s">
        <v>278</v>
      </c>
      <c r="F21" s="290"/>
      <c r="G21" s="290"/>
      <c r="H21" s="290"/>
      <c r="I21" s="290"/>
      <c r="J21" s="290"/>
      <c r="K21" s="290"/>
      <c r="L21" s="290"/>
      <c r="M21" s="290"/>
      <c r="N21" s="290"/>
      <c r="O21" s="290"/>
      <c r="P21" s="290"/>
      <c r="Q21" s="290"/>
      <c r="R21" s="290"/>
      <c r="S21" s="290"/>
      <c r="T21" s="44"/>
      <c r="U21" s="367">
        <v>1848</v>
      </c>
      <c r="V21" s="365"/>
      <c r="W21" s="365"/>
      <c r="X21" s="365"/>
      <c r="Y21" s="365"/>
      <c r="Z21" s="365"/>
      <c r="AA21" s="365">
        <v>5550</v>
      </c>
      <c r="AB21" s="365"/>
      <c r="AC21" s="365"/>
      <c r="AD21" s="365"/>
      <c r="AE21" s="365"/>
      <c r="AF21" s="365"/>
      <c r="AG21" s="365">
        <v>5544</v>
      </c>
      <c r="AH21" s="365"/>
      <c r="AI21" s="365"/>
      <c r="AJ21" s="365"/>
      <c r="AK21" s="365"/>
      <c r="AL21" s="365"/>
      <c r="AM21" s="368">
        <v>3</v>
      </c>
      <c r="AN21" s="368"/>
      <c r="AO21" s="368"/>
      <c r="AP21" s="368"/>
      <c r="AQ21" s="368"/>
      <c r="AR21" s="368"/>
      <c r="AS21" s="376" t="s">
        <v>305</v>
      </c>
      <c r="AT21" s="376"/>
      <c r="AU21" s="376"/>
      <c r="AV21" s="376"/>
      <c r="AW21" s="376"/>
      <c r="AX21" s="376"/>
      <c r="AY21" s="376" t="s">
        <v>305</v>
      </c>
      <c r="AZ21" s="376"/>
      <c r="BA21" s="376"/>
      <c r="BB21" s="376"/>
      <c r="BC21" s="376"/>
      <c r="BD21" s="376"/>
      <c r="BE21" s="365">
        <v>1685</v>
      </c>
      <c r="BF21" s="365"/>
      <c r="BG21" s="366"/>
      <c r="BH21" s="366"/>
      <c r="BI21" s="366"/>
      <c r="BJ21" s="366"/>
    </row>
    <row r="22" spans="4:62" ht="10.5" customHeight="1">
      <c r="D22" s="49"/>
      <c r="E22" s="290" t="s">
        <v>279</v>
      </c>
      <c r="F22" s="290"/>
      <c r="G22" s="290"/>
      <c r="H22" s="290"/>
      <c r="I22" s="290"/>
      <c r="J22" s="290"/>
      <c r="K22" s="290"/>
      <c r="L22" s="290"/>
      <c r="M22" s="290"/>
      <c r="N22" s="290"/>
      <c r="O22" s="290"/>
      <c r="P22" s="290"/>
      <c r="Q22" s="290"/>
      <c r="R22" s="290"/>
      <c r="S22" s="290"/>
      <c r="T22" s="44"/>
      <c r="U22" s="367">
        <v>1393</v>
      </c>
      <c r="V22" s="365"/>
      <c r="W22" s="365"/>
      <c r="X22" s="365"/>
      <c r="Y22" s="365"/>
      <c r="Z22" s="365"/>
      <c r="AA22" s="365">
        <v>8443</v>
      </c>
      <c r="AB22" s="365"/>
      <c r="AC22" s="365"/>
      <c r="AD22" s="365"/>
      <c r="AE22" s="365"/>
      <c r="AF22" s="365"/>
      <c r="AG22" s="365">
        <v>8429</v>
      </c>
      <c r="AH22" s="365"/>
      <c r="AI22" s="365"/>
      <c r="AJ22" s="365"/>
      <c r="AK22" s="365"/>
      <c r="AL22" s="365"/>
      <c r="AM22" s="368">
        <v>6.05</v>
      </c>
      <c r="AN22" s="368"/>
      <c r="AO22" s="368"/>
      <c r="AP22" s="368"/>
      <c r="AQ22" s="368"/>
      <c r="AR22" s="368"/>
      <c r="AS22" s="365">
        <v>410</v>
      </c>
      <c r="AT22" s="365"/>
      <c r="AU22" s="365"/>
      <c r="AV22" s="365"/>
      <c r="AW22" s="365"/>
      <c r="AX22" s="365"/>
      <c r="AY22" s="365">
        <v>1122</v>
      </c>
      <c r="AZ22" s="365"/>
      <c r="BA22" s="365"/>
      <c r="BB22" s="365"/>
      <c r="BC22" s="365"/>
      <c r="BD22" s="365"/>
      <c r="BE22" s="365">
        <v>1253</v>
      </c>
      <c r="BF22" s="365"/>
      <c r="BG22" s="366"/>
      <c r="BH22" s="366"/>
      <c r="BI22" s="366"/>
      <c r="BJ22" s="366"/>
    </row>
    <row r="23" spans="4:62" ht="10.5" customHeight="1">
      <c r="D23" s="49"/>
      <c r="E23" s="290" t="s">
        <v>280</v>
      </c>
      <c r="F23" s="290"/>
      <c r="G23" s="290"/>
      <c r="H23" s="290"/>
      <c r="I23" s="290"/>
      <c r="J23" s="290"/>
      <c r="K23" s="290"/>
      <c r="L23" s="290"/>
      <c r="M23" s="290"/>
      <c r="N23" s="290"/>
      <c r="O23" s="290"/>
      <c r="P23" s="290"/>
      <c r="Q23" s="290"/>
      <c r="R23" s="290"/>
      <c r="S23" s="290"/>
      <c r="T23" s="44"/>
      <c r="U23" s="367">
        <v>5582</v>
      </c>
      <c r="V23" s="365"/>
      <c r="W23" s="365"/>
      <c r="X23" s="365"/>
      <c r="Y23" s="365"/>
      <c r="Z23" s="365"/>
      <c r="AA23" s="365">
        <v>26721</v>
      </c>
      <c r="AB23" s="365"/>
      <c r="AC23" s="365"/>
      <c r="AD23" s="365"/>
      <c r="AE23" s="365"/>
      <c r="AF23" s="365"/>
      <c r="AG23" s="365">
        <v>26707</v>
      </c>
      <c r="AH23" s="365"/>
      <c r="AI23" s="365"/>
      <c r="AJ23" s="365"/>
      <c r="AK23" s="365"/>
      <c r="AL23" s="365"/>
      <c r="AM23" s="368">
        <v>4.78</v>
      </c>
      <c r="AN23" s="368"/>
      <c r="AO23" s="368"/>
      <c r="AP23" s="368"/>
      <c r="AQ23" s="368"/>
      <c r="AR23" s="368"/>
      <c r="AS23" s="365">
        <v>842</v>
      </c>
      <c r="AT23" s="365"/>
      <c r="AU23" s="365"/>
      <c r="AV23" s="365"/>
      <c r="AW23" s="365"/>
      <c r="AX23" s="365"/>
      <c r="AY23" s="365">
        <v>2905</v>
      </c>
      <c r="AZ23" s="365"/>
      <c r="BA23" s="365"/>
      <c r="BB23" s="365"/>
      <c r="BC23" s="365"/>
      <c r="BD23" s="365"/>
      <c r="BE23" s="365">
        <v>5159</v>
      </c>
      <c r="BF23" s="365"/>
      <c r="BG23" s="366"/>
      <c r="BH23" s="366"/>
      <c r="BI23" s="366"/>
      <c r="BJ23" s="366"/>
    </row>
    <row r="24" spans="4:62" ht="10.5" customHeight="1">
      <c r="D24" s="49"/>
      <c r="E24" s="369" t="s">
        <v>281</v>
      </c>
      <c r="F24" s="290"/>
      <c r="G24" s="290"/>
      <c r="H24" s="290"/>
      <c r="I24" s="290"/>
      <c r="J24" s="290"/>
      <c r="K24" s="290"/>
      <c r="L24" s="290"/>
      <c r="M24" s="290"/>
      <c r="N24" s="290"/>
      <c r="O24" s="290"/>
      <c r="P24" s="290"/>
      <c r="Q24" s="290"/>
      <c r="R24" s="290"/>
      <c r="S24" s="290"/>
      <c r="T24" s="32"/>
      <c r="U24" s="367">
        <v>483</v>
      </c>
      <c r="V24" s="365"/>
      <c r="W24" s="365"/>
      <c r="X24" s="365"/>
      <c r="Y24" s="365"/>
      <c r="Z24" s="365"/>
      <c r="AA24" s="365">
        <v>1526</v>
      </c>
      <c r="AB24" s="365"/>
      <c r="AC24" s="365"/>
      <c r="AD24" s="365"/>
      <c r="AE24" s="365"/>
      <c r="AF24" s="365"/>
      <c r="AG24" s="365">
        <v>1516</v>
      </c>
      <c r="AH24" s="365"/>
      <c r="AI24" s="365"/>
      <c r="AJ24" s="365"/>
      <c r="AK24" s="365"/>
      <c r="AL24" s="365"/>
      <c r="AM24" s="368">
        <v>3.14</v>
      </c>
      <c r="AN24" s="368"/>
      <c r="AO24" s="368"/>
      <c r="AP24" s="368"/>
      <c r="AQ24" s="368"/>
      <c r="AR24" s="368"/>
      <c r="AS24" s="365">
        <v>10</v>
      </c>
      <c r="AT24" s="365"/>
      <c r="AU24" s="365"/>
      <c r="AV24" s="365"/>
      <c r="AW24" s="365"/>
      <c r="AX24" s="365"/>
      <c r="AY24" s="365">
        <v>81</v>
      </c>
      <c r="AZ24" s="365"/>
      <c r="BA24" s="365"/>
      <c r="BB24" s="365"/>
      <c r="BC24" s="365"/>
      <c r="BD24" s="365"/>
      <c r="BE24" s="365">
        <v>308</v>
      </c>
      <c r="BF24" s="365"/>
      <c r="BG24" s="365"/>
      <c r="BH24" s="365"/>
      <c r="BI24" s="365"/>
      <c r="BJ24" s="365"/>
    </row>
    <row r="25" spans="4:62" ht="10.5" customHeight="1">
      <c r="D25" s="49"/>
      <c r="E25" s="369" t="s">
        <v>282</v>
      </c>
      <c r="F25" s="290"/>
      <c r="G25" s="290"/>
      <c r="H25" s="290"/>
      <c r="I25" s="290"/>
      <c r="J25" s="290"/>
      <c r="K25" s="290"/>
      <c r="L25" s="290"/>
      <c r="M25" s="290"/>
      <c r="N25" s="290"/>
      <c r="O25" s="290"/>
      <c r="P25" s="290"/>
      <c r="Q25" s="290"/>
      <c r="R25" s="290"/>
      <c r="S25" s="290"/>
      <c r="T25" s="32"/>
      <c r="U25" s="185"/>
      <c r="V25" s="53"/>
      <c r="W25" s="53"/>
      <c r="X25" s="53"/>
      <c r="Y25" s="53"/>
      <c r="Z25" s="53"/>
      <c r="AA25" s="53"/>
      <c r="AB25" s="53"/>
      <c r="AC25" s="53"/>
      <c r="AD25" s="53"/>
      <c r="AE25" s="53"/>
      <c r="AF25" s="53"/>
      <c r="AG25" s="53"/>
      <c r="AH25" s="53"/>
      <c r="AI25" s="53"/>
      <c r="AJ25" s="53"/>
      <c r="AK25" s="53"/>
      <c r="AL25" s="53"/>
      <c r="AM25" s="55"/>
      <c r="AN25" s="55"/>
      <c r="AO25" s="55"/>
      <c r="AP25" s="55"/>
      <c r="AQ25" s="55"/>
      <c r="AR25" s="55"/>
      <c r="AS25" s="53"/>
      <c r="AT25" s="53"/>
      <c r="AU25" s="53"/>
      <c r="AV25" s="53"/>
      <c r="AW25" s="53"/>
      <c r="AX25" s="53"/>
      <c r="AY25" s="53"/>
      <c r="AZ25" s="53"/>
      <c r="BA25" s="53"/>
      <c r="BB25" s="53"/>
      <c r="BC25" s="53"/>
      <c r="BD25" s="53"/>
      <c r="BE25" s="53"/>
      <c r="BF25" s="53"/>
      <c r="BG25" s="53"/>
      <c r="BH25" s="53"/>
      <c r="BI25" s="53"/>
      <c r="BJ25" s="53"/>
    </row>
    <row r="26" spans="4:62" ht="10.5" customHeight="1">
      <c r="D26" s="49"/>
      <c r="E26" s="369" t="s">
        <v>283</v>
      </c>
      <c r="F26" s="290"/>
      <c r="G26" s="290"/>
      <c r="H26" s="290"/>
      <c r="I26" s="290"/>
      <c r="J26" s="290"/>
      <c r="K26" s="290"/>
      <c r="L26" s="290"/>
      <c r="M26" s="290"/>
      <c r="N26" s="290"/>
      <c r="O26" s="290"/>
      <c r="P26" s="290"/>
      <c r="Q26" s="290"/>
      <c r="R26" s="290"/>
      <c r="S26" s="290"/>
      <c r="T26" s="32"/>
      <c r="U26" s="367">
        <v>1051</v>
      </c>
      <c r="V26" s="365"/>
      <c r="W26" s="365"/>
      <c r="X26" s="365"/>
      <c r="Y26" s="365"/>
      <c r="Z26" s="365"/>
      <c r="AA26" s="365">
        <v>4851</v>
      </c>
      <c r="AB26" s="365"/>
      <c r="AC26" s="365"/>
      <c r="AD26" s="365"/>
      <c r="AE26" s="365"/>
      <c r="AF26" s="365"/>
      <c r="AG26" s="365">
        <v>4849</v>
      </c>
      <c r="AH26" s="365"/>
      <c r="AI26" s="365"/>
      <c r="AJ26" s="365"/>
      <c r="AK26" s="365"/>
      <c r="AL26" s="365"/>
      <c r="AM26" s="368">
        <v>4.61</v>
      </c>
      <c r="AN26" s="368"/>
      <c r="AO26" s="368"/>
      <c r="AP26" s="368"/>
      <c r="AQ26" s="368"/>
      <c r="AR26" s="368"/>
      <c r="AS26" s="365">
        <v>301</v>
      </c>
      <c r="AT26" s="365"/>
      <c r="AU26" s="365"/>
      <c r="AV26" s="365"/>
      <c r="AW26" s="365"/>
      <c r="AX26" s="365"/>
      <c r="AY26" s="365">
        <v>727</v>
      </c>
      <c r="AZ26" s="365"/>
      <c r="BA26" s="365"/>
      <c r="BB26" s="365"/>
      <c r="BC26" s="365"/>
      <c r="BD26" s="365"/>
      <c r="BE26" s="365">
        <v>640</v>
      </c>
      <c r="BF26" s="365"/>
      <c r="BG26" s="365"/>
      <c r="BH26" s="365"/>
      <c r="BI26" s="365"/>
      <c r="BJ26" s="365"/>
    </row>
    <row r="27" spans="4:62" ht="10.5" customHeight="1">
      <c r="D27" s="49"/>
      <c r="E27" s="369" t="s">
        <v>306</v>
      </c>
      <c r="F27" s="290"/>
      <c r="G27" s="290"/>
      <c r="H27" s="290"/>
      <c r="I27" s="290"/>
      <c r="J27" s="290"/>
      <c r="K27" s="290"/>
      <c r="L27" s="290"/>
      <c r="M27" s="290"/>
      <c r="N27" s="290"/>
      <c r="O27" s="290"/>
      <c r="P27" s="290"/>
      <c r="Q27" s="290"/>
      <c r="R27" s="290"/>
      <c r="S27" s="290"/>
      <c r="T27" s="32"/>
      <c r="U27" s="185"/>
      <c r="V27" s="53"/>
      <c r="W27" s="53"/>
      <c r="X27" s="53"/>
      <c r="Y27" s="53"/>
      <c r="Z27" s="53"/>
      <c r="AA27" s="53"/>
      <c r="AB27" s="53"/>
      <c r="AC27" s="53"/>
      <c r="AD27" s="53"/>
      <c r="AE27" s="53"/>
      <c r="AF27" s="53"/>
      <c r="AG27" s="53"/>
      <c r="AH27" s="53"/>
      <c r="AI27" s="53"/>
      <c r="AJ27" s="53"/>
      <c r="AK27" s="53"/>
      <c r="AL27" s="53"/>
      <c r="AM27" s="55"/>
      <c r="AN27" s="55"/>
      <c r="AO27" s="55"/>
      <c r="AP27" s="55"/>
      <c r="AQ27" s="55"/>
      <c r="AR27" s="55"/>
      <c r="AS27" s="53"/>
      <c r="AT27" s="53"/>
      <c r="AU27" s="53"/>
      <c r="AV27" s="53"/>
      <c r="AW27" s="53"/>
      <c r="AX27" s="53"/>
      <c r="AY27" s="53"/>
      <c r="AZ27" s="53"/>
      <c r="BA27" s="53"/>
      <c r="BB27" s="53"/>
      <c r="BC27" s="53"/>
      <c r="BD27" s="53"/>
      <c r="BE27" s="53"/>
      <c r="BF27" s="53"/>
      <c r="BG27" s="53"/>
      <c r="BH27" s="53"/>
      <c r="BI27" s="53"/>
      <c r="BJ27" s="53"/>
    </row>
    <row r="28" spans="4:62" ht="10.5" customHeight="1">
      <c r="D28" s="49"/>
      <c r="E28" s="369" t="s">
        <v>284</v>
      </c>
      <c r="F28" s="290"/>
      <c r="G28" s="290"/>
      <c r="H28" s="290"/>
      <c r="I28" s="290"/>
      <c r="J28" s="290"/>
      <c r="K28" s="290"/>
      <c r="L28" s="290"/>
      <c r="M28" s="290"/>
      <c r="N28" s="290"/>
      <c r="O28" s="290"/>
      <c r="P28" s="290"/>
      <c r="Q28" s="290"/>
      <c r="R28" s="290"/>
      <c r="S28" s="290"/>
      <c r="T28" s="32"/>
      <c r="U28" s="367">
        <v>199</v>
      </c>
      <c r="V28" s="365"/>
      <c r="W28" s="365"/>
      <c r="X28" s="365"/>
      <c r="Y28" s="365"/>
      <c r="Z28" s="365"/>
      <c r="AA28" s="365">
        <v>942</v>
      </c>
      <c r="AB28" s="365"/>
      <c r="AC28" s="365"/>
      <c r="AD28" s="365"/>
      <c r="AE28" s="365"/>
      <c r="AF28" s="365"/>
      <c r="AG28" s="365">
        <v>940</v>
      </c>
      <c r="AH28" s="365"/>
      <c r="AI28" s="365"/>
      <c r="AJ28" s="365"/>
      <c r="AK28" s="365"/>
      <c r="AL28" s="365"/>
      <c r="AM28" s="368">
        <v>4.72</v>
      </c>
      <c r="AN28" s="368"/>
      <c r="AO28" s="368"/>
      <c r="AP28" s="368"/>
      <c r="AQ28" s="368"/>
      <c r="AR28" s="368"/>
      <c r="AS28" s="365">
        <v>6</v>
      </c>
      <c r="AT28" s="365"/>
      <c r="AU28" s="365"/>
      <c r="AV28" s="365"/>
      <c r="AW28" s="365"/>
      <c r="AX28" s="365"/>
      <c r="AY28" s="365">
        <v>21</v>
      </c>
      <c r="AZ28" s="365"/>
      <c r="BA28" s="365"/>
      <c r="BB28" s="365"/>
      <c r="BC28" s="365"/>
      <c r="BD28" s="365"/>
      <c r="BE28" s="365">
        <v>126</v>
      </c>
      <c r="BF28" s="365"/>
      <c r="BG28" s="365"/>
      <c r="BH28" s="365"/>
      <c r="BI28" s="365"/>
      <c r="BJ28" s="365"/>
    </row>
    <row r="29" spans="4:62" ht="10.5" customHeight="1">
      <c r="D29" s="49"/>
      <c r="E29" s="369" t="s">
        <v>285</v>
      </c>
      <c r="F29" s="290"/>
      <c r="G29" s="290"/>
      <c r="H29" s="290"/>
      <c r="I29" s="290"/>
      <c r="J29" s="290"/>
      <c r="K29" s="290"/>
      <c r="L29" s="290"/>
      <c r="M29" s="290"/>
      <c r="N29" s="290"/>
      <c r="O29" s="290"/>
      <c r="P29" s="290"/>
      <c r="Q29" s="290"/>
      <c r="R29" s="290"/>
      <c r="S29" s="290"/>
      <c r="T29" s="32"/>
      <c r="U29" s="185"/>
      <c r="V29" s="53"/>
      <c r="W29" s="53"/>
      <c r="X29" s="53"/>
      <c r="Y29" s="53"/>
      <c r="Z29" s="53"/>
      <c r="AA29" s="53"/>
      <c r="AB29" s="53"/>
      <c r="AC29" s="53"/>
      <c r="AD29" s="53"/>
      <c r="AE29" s="53"/>
      <c r="AF29" s="53"/>
      <c r="AG29" s="53"/>
      <c r="AH29" s="53"/>
      <c r="AI29" s="53"/>
      <c r="AJ29" s="53"/>
      <c r="AK29" s="53"/>
      <c r="AL29" s="53"/>
      <c r="AM29" s="55"/>
      <c r="AN29" s="55"/>
      <c r="AO29" s="55"/>
      <c r="AP29" s="55"/>
      <c r="AQ29" s="55"/>
      <c r="AR29" s="55"/>
      <c r="AS29" s="53"/>
      <c r="AT29" s="53"/>
      <c r="AU29" s="53"/>
      <c r="AV29" s="53"/>
      <c r="AW29" s="53"/>
      <c r="AX29" s="53"/>
      <c r="AY29" s="53"/>
      <c r="AZ29" s="53"/>
      <c r="BA29" s="53"/>
      <c r="BB29" s="53"/>
      <c r="BC29" s="53"/>
      <c r="BD29" s="53"/>
      <c r="BE29" s="53"/>
      <c r="BF29" s="53"/>
      <c r="BG29" s="53"/>
      <c r="BH29" s="53"/>
      <c r="BI29" s="53"/>
      <c r="BJ29" s="53"/>
    </row>
    <row r="30" spans="4:62" ht="10.5" customHeight="1">
      <c r="D30" s="49"/>
      <c r="E30" s="290" t="s">
        <v>286</v>
      </c>
      <c r="F30" s="290"/>
      <c r="G30" s="290"/>
      <c r="H30" s="290"/>
      <c r="I30" s="290"/>
      <c r="J30" s="290"/>
      <c r="K30" s="290"/>
      <c r="L30" s="290"/>
      <c r="M30" s="290"/>
      <c r="N30" s="290"/>
      <c r="O30" s="290"/>
      <c r="P30" s="290"/>
      <c r="Q30" s="290"/>
      <c r="R30" s="290"/>
      <c r="S30" s="290"/>
      <c r="T30" s="44"/>
      <c r="U30" s="367">
        <v>452</v>
      </c>
      <c r="V30" s="365"/>
      <c r="W30" s="365"/>
      <c r="X30" s="365"/>
      <c r="Y30" s="365"/>
      <c r="Z30" s="365"/>
      <c r="AA30" s="365">
        <v>2883</v>
      </c>
      <c r="AB30" s="365"/>
      <c r="AC30" s="365"/>
      <c r="AD30" s="365"/>
      <c r="AE30" s="365"/>
      <c r="AF30" s="365"/>
      <c r="AG30" s="365">
        <v>2880</v>
      </c>
      <c r="AH30" s="365"/>
      <c r="AI30" s="365"/>
      <c r="AJ30" s="365"/>
      <c r="AK30" s="365"/>
      <c r="AL30" s="365"/>
      <c r="AM30" s="368">
        <v>6.37</v>
      </c>
      <c r="AN30" s="368"/>
      <c r="AO30" s="368"/>
      <c r="AP30" s="368"/>
      <c r="AQ30" s="368"/>
      <c r="AR30" s="368"/>
      <c r="AS30" s="365">
        <v>198</v>
      </c>
      <c r="AT30" s="365"/>
      <c r="AU30" s="365"/>
      <c r="AV30" s="365"/>
      <c r="AW30" s="365"/>
      <c r="AX30" s="365"/>
      <c r="AY30" s="365">
        <v>364</v>
      </c>
      <c r="AZ30" s="365"/>
      <c r="BA30" s="365"/>
      <c r="BB30" s="365"/>
      <c r="BC30" s="365"/>
      <c r="BD30" s="365"/>
      <c r="BE30" s="365">
        <v>356</v>
      </c>
      <c r="BF30" s="365"/>
      <c r="BG30" s="366"/>
      <c r="BH30" s="366"/>
      <c r="BI30" s="366"/>
      <c r="BJ30" s="366"/>
    </row>
    <row r="31" spans="4:62" ht="10.5" customHeight="1">
      <c r="D31" s="49"/>
      <c r="E31" s="290" t="s">
        <v>287</v>
      </c>
      <c r="F31" s="290"/>
      <c r="G31" s="290"/>
      <c r="H31" s="290"/>
      <c r="I31" s="290"/>
      <c r="J31" s="290"/>
      <c r="K31" s="290"/>
      <c r="L31" s="290"/>
      <c r="M31" s="290"/>
      <c r="N31" s="290"/>
      <c r="O31" s="290"/>
      <c r="P31" s="290"/>
      <c r="Q31" s="290"/>
      <c r="R31" s="290"/>
      <c r="S31" s="290"/>
      <c r="T31" s="44"/>
      <c r="U31" s="367">
        <v>3233</v>
      </c>
      <c r="V31" s="365"/>
      <c r="W31" s="365"/>
      <c r="X31" s="365"/>
      <c r="Y31" s="365"/>
      <c r="Z31" s="365"/>
      <c r="AA31" s="365">
        <v>6732</v>
      </c>
      <c r="AB31" s="365"/>
      <c r="AC31" s="365"/>
      <c r="AD31" s="365"/>
      <c r="AE31" s="365"/>
      <c r="AF31" s="365"/>
      <c r="AG31" s="365">
        <v>6710</v>
      </c>
      <c r="AH31" s="365"/>
      <c r="AI31" s="365"/>
      <c r="AJ31" s="365"/>
      <c r="AK31" s="365"/>
      <c r="AL31" s="365"/>
      <c r="AM31" s="368">
        <v>2.08</v>
      </c>
      <c r="AN31" s="368"/>
      <c r="AO31" s="368"/>
      <c r="AP31" s="368"/>
      <c r="AQ31" s="368"/>
      <c r="AR31" s="368"/>
      <c r="AS31" s="365">
        <v>1</v>
      </c>
      <c r="AT31" s="365"/>
      <c r="AU31" s="365"/>
      <c r="AV31" s="365"/>
      <c r="AW31" s="365"/>
      <c r="AX31" s="365"/>
      <c r="AY31" s="365">
        <v>32</v>
      </c>
      <c r="AZ31" s="365"/>
      <c r="BA31" s="365"/>
      <c r="BB31" s="365"/>
      <c r="BC31" s="365"/>
      <c r="BD31" s="365"/>
      <c r="BE31" s="365">
        <v>474</v>
      </c>
      <c r="BF31" s="365"/>
      <c r="BG31" s="366"/>
      <c r="BH31" s="366"/>
      <c r="BI31" s="366"/>
      <c r="BJ31" s="366"/>
    </row>
    <row r="32" spans="4:62" ht="10.5" customHeight="1">
      <c r="D32" s="49"/>
      <c r="E32" s="290" t="s">
        <v>288</v>
      </c>
      <c r="F32" s="290"/>
      <c r="G32" s="290"/>
      <c r="H32" s="290"/>
      <c r="I32" s="290"/>
      <c r="J32" s="290"/>
      <c r="K32" s="290"/>
      <c r="L32" s="290"/>
      <c r="M32" s="290"/>
      <c r="N32" s="290"/>
      <c r="O32" s="290"/>
      <c r="P32" s="290"/>
      <c r="Q32" s="290"/>
      <c r="R32" s="290"/>
      <c r="S32" s="290"/>
      <c r="T32" s="44"/>
      <c r="U32" s="367">
        <v>2010</v>
      </c>
      <c r="V32" s="365"/>
      <c r="W32" s="365"/>
      <c r="X32" s="365"/>
      <c r="Y32" s="365"/>
      <c r="Z32" s="365"/>
      <c r="AA32" s="365">
        <v>6379</v>
      </c>
      <c r="AB32" s="365"/>
      <c r="AC32" s="365"/>
      <c r="AD32" s="365"/>
      <c r="AE32" s="365"/>
      <c r="AF32" s="365"/>
      <c r="AG32" s="365">
        <v>6360</v>
      </c>
      <c r="AH32" s="365"/>
      <c r="AI32" s="365"/>
      <c r="AJ32" s="365"/>
      <c r="AK32" s="365"/>
      <c r="AL32" s="365"/>
      <c r="AM32" s="368">
        <v>3.16</v>
      </c>
      <c r="AN32" s="368"/>
      <c r="AO32" s="368"/>
      <c r="AP32" s="368"/>
      <c r="AQ32" s="368"/>
      <c r="AR32" s="368"/>
      <c r="AS32" s="365">
        <v>196</v>
      </c>
      <c r="AT32" s="365"/>
      <c r="AU32" s="365"/>
      <c r="AV32" s="365"/>
      <c r="AW32" s="365"/>
      <c r="AX32" s="365"/>
      <c r="AY32" s="365">
        <v>751</v>
      </c>
      <c r="AZ32" s="365"/>
      <c r="BA32" s="365"/>
      <c r="BB32" s="365"/>
      <c r="BC32" s="365"/>
      <c r="BD32" s="365"/>
      <c r="BE32" s="365">
        <v>1443</v>
      </c>
      <c r="BF32" s="365"/>
      <c r="BG32" s="366"/>
      <c r="BH32" s="366"/>
      <c r="BI32" s="366"/>
      <c r="BJ32" s="366"/>
    </row>
    <row r="33" spans="3:62" ht="9" customHeight="1">
      <c r="C33" s="49"/>
      <c r="D33" s="44"/>
      <c r="E33" s="44"/>
      <c r="F33" s="44"/>
      <c r="G33" s="44"/>
      <c r="H33" s="44"/>
      <c r="I33" s="44"/>
      <c r="J33" s="44"/>
      <c r="K33" s="44"/>
      <c r="L33" s="44"/>
      <c r="M33" s="44"/>
      <c r="N33" s="44"/>
      <c r="O33" s="44"/>
      <c r="P33" s="44"/>
      <c r="Q33" s="49"/>
      <c r="R33" s="44"/>
      <c r="S33" s="44"/>
      <c r="T33" s="44"/>
      <c r="U33" s="184"/>
      <c r="V33" s="52"/>
      <c r="W33" s="52"/>
      <c r="X33" s="53"/>
      <c r="Y33" s="53"/>
      <c r="Z33" s="53"/>
      <c r="AA33" s="52"/>
      <c r="AB33" s="52"/>
      <c r="AC33" s="53"/>
      <c r="AD33" s="53"/>
      <c r="AE33" s="53"/>
      <c r="AF33" s="53"/>
      <c r="AG33" s="52"/>
      <c r="AH33" s="52"/>
      <c r="AI33" s="52"/>
      <c r="AJ33" s="53"/>
      <c r="AK33" s="53"/>
      <c r="AL33" s="53"/>
      <c r="AM33" s="54"/>
      <c r="AN33" s="54"/>
      <c r="AO33" s="54"/>
      <c r="AP33" s="55"/>
      <c r="AQ33" s="55"/>
      <c r="AR33" s="55"/>
      <c r="AS33" s="52"/>
      <c r="AT33" s="52"/>
      <c r="AU33" s="52"/>
      <c r="AV33" s="53"/>
      <c r="AW33" s="53"/>
      <c r="AX33" s="53"/>
      <c r="AY33" s="52"/>
      <c r="AZ33" s="52"/>
      <c r="BA33" s="53"/>
      <c r="BB33" s="53"/>
      <c r="BC33" s="53"/>
      <c r="BD33" s="53"/>
      <c r="BE33" s="50"/>
      <c r="BF33" s="50"/>
      <c r="BG33" s="50"/>
      <c r="BH33" s="51"/>
      <c r="BI33" s="51"/>
      <c r="BJ33" s="51"/>
    </row>
    <row r="34" spans="3:62" s="34" customFormat="1" ht="10.5" customHeight="1">
      <c r="C34" s="374" t="s">
        <v>205</v>
      </c>
      <c r="D34" s="374"/>
      <c r="E34" s="374"/>
      <c r="F34" s="374"/>
      <c r="G34" s="374"/>
      <c r="H34" s="374"/>
      <c r="I34" s="374"/>
      <c r="J34" s="374"/>
      <c r="K34" s="374"/>
      <c r="L34" s="374"/>
      <c r="M34" s="374"/>
      <c r="N34" s="374"/>
      <c r="O34" s="374"/>
      <c r="P34" s="374"/>
      <c r="Q34" s="374"/>
      <c r="R34" s="374"/>
      <c r="S34" s="374"/>
      <c r="T34" s="48"/>
      <c r="U34" s="375">
        <v>1819</v>
      </c>
      <c r="V34" s="372"/>
      <c r="W34" s="372"/>
      <c r="X34" s="372"/>
      <c r="Y34" s="372"/>
      <c r="Z34" s="372"/>
      <c r="AA34" s="372">
        <v>3693</v>
      </c>
      <c r="AB34" s="372"/>
      <c r="AC34" s="372"/>
      <c r="AD34" s="372"/>
      <c r="AE34" s="372"/>
      <c r="AF34" s="372"/>
      <c r="AG34" s="372">
        <v>1819</v>
      </c>
      <c r="AH34" s="372"/>
      <c r="AI34" s="372"/>
      <c r="AJ34" s="372"/>
      <c r="AK34" s="372"/>
      <c r="AL34" s="372"/>
      <c r="AM34" s="370">
        <v>1</v>
      </c>
      <c r="AN34" s="370"/>
      <c r="AO34" s="370"/>
      <c r="AP34" s="370"/>
      <c r="AQ34" s="370"/>
      <c r="AR34" s="370"/>
      <c r="AS34" s="371" t="s">
        <v>303</v>
      </c>
      <c r="AT34" s="371"/>
      <c r="AU34" s="371"/>
      <c r="AV34" s="371"/>
      <c r="AW34" s="371"/>
      <c r="AX34" s="371"/>
      <c r="AY34" s="371" t="s">
        <v>303</v>
      </c>
      <c r="AZ34" s="371"/>
      <c r="BA34" s="371"/>
      <c r="BB34" s="371"/>
      <c r="BC34" s="371"/>
      <c r="BD34" s="371"/>
      <c r="BE34" s="372">
        <v>94</v>
      </c>
      <c r="BF34" s="372"/>
      <c r="BG34" s="373"/>
      <c r="BH34" s="373"/>
      <c r="BI34" s="373"/>
      <c r="BJ34" s="373"/>
    </row>
    <row r="35" spans="3:62" ht="9" customHeight="1">
      <c r="C35" s="49"/>
      <c r="D35" s="44"/>
      <c r="E35" s="44"/>
      <c r="F35" s="44"/>
      <c r="G35" s="44"/>
      <c r="H35" s="44"/>
      <c r="I35" s="44"/>
      <c r="J35" s="44"/>
      <c r="K35" s="44"/>
      <c r="L35" s="44"/>
      <c r="M35" s="44"/>
      <c r="N35" s="44"/>
      <c r="O35" s="44"/>
      <c r="P35" s="44"/>
      <c r="Q35" s="49"/>
      <c r="R35" s="44"/>
      <c r="S35" s="44"/>
      <c r="T35" s="44"/>
      <c r="U35" s="184"/>
      <c r="V35" s="52"/>
      <c r="W35" s="52"/>
      <c r="X35" s="53"/>
      <c r="Y35" s="53"/>
      <c r="Z35" s="53"/>
      <c r="AA35" s="52"/>
      <c r="AB35" s="52"/>
      <c r="AC35" s="53"/>
      <c r="AD35" s="53"/>
      <c r="AE35" s="53"/>
      <c r="AF35" s="53"/>
      <c r="AG35" s="52"/>
      <c r="AH35" s="52"/>
      <c r="AI35" s="52"/>
      <c r="AJ35" s="53"/>
      <c r="AK35" s="53"/>
      <c r="AL35" s="53"/>
      <c r="AM35" s="54"/>
      <c r="AN35" s="54"/>
      <c r="AO35" s="54"/>
      <c r="AP35" s="55"/>
      <c r="AQ35" s="55"/>
      <c r="AR35" s="55"/>
      <c r="AS35" s="52"/>
      <c r="AT35" s="52"/>
      <c r="AU35" s="52"/>
      <c r="AV35" s="53"/>
      <c r="AW35" s="53"/>
      <c r="AX35" s="53"/>
      <c r="AY35" s="52"/>
      <c r="AZ35" s="52"/>
      <c r="BA35" s="53"/>
      <c r="BB35" s="53"/>
      <c r="BC35" s="53"/>
      <c r="BD35" s="53"/>
      <c r="BE35" s="50"/>
      <c r="BF35" s="50"/>
      <c r="BG35" s="50"/>
      <c r="BH35" s="51"/>
      <c r="BI35" s="51"/>
      <c r="BJ35" s="51"/>
    </row>
    <row r="36" spans="3:62" s="34" customFormat="1" ht="10.5" customHeight="1">
      <c r="C36" s="374" t="s">
        <v>203</v>
      </c>
      <c r="D36" s="374"/>
      <c r="E36" s="374"/>
      <c r="F36" s="374"/>
      <c r="G36" s="374"/>
      <c r="H36" s="374"/>
      <c r="I36" s="374"/>
      <c r="J36" s="374"/>
      <c r="K36" s="374"/>
      <c r="L36" s="374"/>
      <c r="M36" s="374"/>
      <c r="N36" s="374"/>
      <c r="O36" s="374"/>
      <c r="P36" s="374"/>
      <c r="Q36" s="374"/>
      <c r="R36" s="374"/>
      <c r="S36" s="374"/>
      <c r="T36" s="48"/>
      <c r="U36" s="375">
        <v>105843</v>
      </c>
      <c r="V36" s="372"/>
      <c r="W36" s="372"/>
      <c r="X36" s="372"/>
      <c r="Y36" s="372"/>
      <c r="Z36" s="372"/>
      <c r="AA36" s="372">
        <v>105843</v>
      </c>
      <c r="AB36" s="372"/>
      <c r="AC36" s="372"/>
      <c r="AD36" s="372"/>
      <c r="AE36" s="372"/>
      <c r="AF36" s="372"/>
      <c r="AG36" s="372">
        <v>105843</v>
      </c>
      <c r="AH36" s="372"/>
      <c r="AI36" s="372"/>
      <c r="AJ36" s="372"/>
      <c r="AK36" s="372"/>
      <c r="AL36" s="372"/>
      <c r="AM36" s="370">
        <v>1</v>
      </c>
      <c r="AN36" s="370"/>
      <c r="AO36" s="370"/>
      <c r="AP36" s="370"/>
      <c r="AQ36" s="370"/>
      <c r="AR36" s="370"/>
      <c r="AS36" s="371" t="s">
        <v>307</v>
      </c>
      <c r="AT36" s="371"/>
      <c r="AU36" s="371"/>
      <c r="AV36" s="371"/>
      <c r="AW36" s="371"/>
      <c r="AX36" s="371"/>
      <c r="AY36" s="372">
        <v>113</v>
      </c>
      <c r="AZ36" s="372"/>
      <c r="BA36" s="372"/>
      <c r="BB36" s="372"/>
      <c r="BC36" s="372"/>
      <c r="BD36" s="372"/>
      <c r="BE36" s="372">
        <v>19263</v>
      </c>
      <c r="BF36" s="372"/>
      <c r="BG36" s="373"/>
      <c r="BH36" s="373"/>
      <c r="BI36" s="373"/>
      <c r="BJ36" s="373"/>
    </row>
    <row r="37" spans="2:62" ht="10.5" customHeight="1">
      <c r="B37" s="36"/>
      <c r="C37" s="36"/>
      <c r="D37" s="36"/>
      <c r="E37" s="36"/>
      <c r="F37" s="36"/>
      <c r="G37" s="36"/>
      <c r="H37" s="36"/>
      <c r="I37" s="36"/>
      <c r="J37" s="36"/>
      <c r="K37" s="36"/>
      <c r="L37" s="36"/>
      <c r="M37" s="36"/>
      <c r="N37" s="36"/>
      <c r="O37" s="36"/>
      <c r="P37" s="36"/>
      <c r="Q37" s="36"/>
      <c r="R37" s="36"/>
      <c r="S37" s="36"/>
      <c r="T37" s="36"/>
      <c r="U37" s="181"/>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290" t="s">
        <v>234</v>
      </c>
      <c r="C38" s="290"/>
      <c r="D38" s="290"/>
      <c r="E38" s="29" t="s">
        <v>510</v>
      </c>
      <c r="F38" s="57" t="s">
        <v>669</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4"/>
      <c r="C39" s="44"/>
      <c r="D39" s="44"/>
      <c r="E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row>
    <row r="40" spans="2:62" s="42" customFormat="1" ht="18" customHeight="1">
      <c r="B40" s="357" t="s">
        <v>560</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270</v>
      </c>
    </row>
    <row r="42" spans="18:62" ht="15.75" customHeight="1">
      <c r="R42" s="397" t="s">
        <v>223</v>
      </c>
      <c r="S42" s="398"/>
      <c r="T42" s="398"/>
      <c r="U42" s="398"/>
      <c r="V42" s="398"/>
      <c r="W42" s="398"/>
      <c r="X42" s="398"/>
      <c r="Y42" s="398"/>
      <c r="Z42" s="398"/>
      <c r="AA42" s="398"/>
      <c r="AB42" s="398"/>
      <c r="AC42" s="398"/>
      <c r="AD42" s="398"/>
      <c r="AE42" s="398"/>
      <c r="AF42" s="382"/>
      <c r="AG42" s="397" t="s">
        <v>500</v>
      </c>
      <c r="AH42" s="398"/>
      <c r="AI42" s="398"/>
      <c r="AJ42" s="398"/>
      <c r="AK42" s="398"/>
      <c r="AL42" s="398"/>
      <c r="AM42" s="398"/>
      <c r="AN42" s="398"/>
      <c r="AO42" s="398"/>
      <c r="AP42" s="398"/>
      <c r="AQ42" s="398"/>
      <c r="AR42" s="398"/>
      <c r="AS42" s="398"/>
      <c r="AT42" s="398"/>
      <c r="AU42" s="382"/>
      <c r="AV42" s="397" t="s">
        <v>501</v>
      </c>
      <c r="AW42" s="398"/>
      <c r="AX42" s="398"/>
      <c r="AY42" s="398"/>
      <c r="AZ42" s="398"/>
      <c r="BA42" s="398"/>
      <c r="BB42" s="398"/>
      <c r="BC42" s="398"/>
      <c r="BD42" s="398"/>
      <c r="BE42" s="398"/>
      <c r="BF42" s="398"/>
      <c r="BG42" s="398"/>
      <c r="BH42" s="398"/>
      <c r="BI42" s="398"/>
      <c r="BJ42" s="398"/>
    </row>
    <row r="43" spans="2:62" ht="15.75" customHeight="1">
      <c r="B43" s="400" t="s">
        <v>502</v>
      </c>
      <c r="C43" s="400"/>
      <c r="D43" s="400"/>
      <c r="E43" s="400"/>
      <c r="F43" s="400"/>
      <c r="G43" s="400"/>
      <c r="H43" s="400"/>
      <c r="I43" s="400"/>
      <c r="J43" s="400"/>
      <c r="K43" s="400"/>
      <c r="L43" s="400"/>
      <c r="M43" s="400"/>
      <c r="N43" s="400"/>
      <c r="O43" s="400"/>
      <c r="P43" s="400"/>
      <c r="Q43" s="384"/>
      <c r="R43" s="401" t="s">
        <v>483</v>
      </c>
      <c r="S43" s="402"/>
      <c r="T43" s="402"/>
      <c r="U43" s="402"/>
      <c r="V43" s="403"/>
      <c r="W43" s="377" t="s">
        <v>499</v>
      </c>
      <c r="X43" s="378"/>
      <c r="Y43" s="378"/>
      <c r="Z43" s="378"/>
      <c r="AA43" s="378"/>
      <c r="AB43" s="377" t="s">
        <v>498</v>
      </c>
      <c r="AC43" s="378"/>
      <c r="AD43" s="378"/>
      <c r="AE43" s="378"/>
      <c r="AF43" s="378"/>
      <c r="AG43" s="399" t="s">
        <v>483</v>
      </c>
      <c r="AH43" s="378"/>
      <c r="AI43" s="378"/>
      <c r="AJ43" s="378"/>
      <c r="AK43" s="378"/>
      <c r="AL43" s="377" t="s">
        <v>499</v>
      </c>
      <c r="AM43" s="378"/>
      <c r="AN43" s="378"/>
      <c r="AO43" s="378"/>
      <c r="AP43" s="378"/>
      <c r="AQ43" s="377" t="s">
        <v>498</v>
      </c>
      <c r="AR43" s="378"/>
      <c r="AS43" s="378"/>
      <c r="AT43" s="378"/>
      <c r="AU43" s="378"/>
      <c r="AV43" s="399" t="s">
        <v>483</v>
      </c>
      <c r="AW43" s="378"/>
      <c r="AX43" s="378"/>
      <c r="AY43" s="378"/>
      <c r="AZ43" s="378"/>
      <c r="BA43" s="377" t="s">
        <v>499</v>
      </c>
      <c r="BB43" s="378"/>
      <c r="BC43" s="378"/>
      <c r="BD43" s="378"/>
      <c r="BE43" s="378"/>
      <c r="BF43" s="377" t="s">
        <v>498</v>
      </c>
      <c r="BG43" s="378"/>
      <c r="BH43" s="378"/>
      <c r="BI43" s="378"/>
      <c r="BJ43" s="378"/>
    </row>
    <row r="44" spans="2:62" ht="15.75" customHeight="1">
      <c r="B44" s="219"/>
      <c r="C44" s="219"/>
      <c r="D44" s="219"/>
      <c r="E44" s="219"/>
      <c r="F44" s="219"/>
      <c r="G44" s="219"/>
      <c r="H44" s="219"/>
      <c r="I44" s="219"/>
      <c r="J44" s="219"/>
      <c r="K44" s="219"/>
      <c r="L44" s="219"/>
      <c r="M44" s="219"/>
      <c r="N44" s="219"/>
      <c r="O44" s="219"/>
      <c r="P44" s="219"/>
      <c r="Q44" s="219"/>
      <c r="R44" s="404"/>
      <c r="S44" s="405"/>
      <c r="T44" s="405"/>
      <c r="U44" s="405"/>
      <c r="V44" s="386"/>
      <c r="W44" s="379"/>
      <c r="X44" s="380"/>
      <c r="Y44" s="380"/>
      <c r="Z44" s="380"/>
      <c r="AA44" s="380"/>
      <c r="AB44" s="379"/>
      <c r="AC44" s="380"/>
      <c r="AD44" s="380"/>
      <c r="AE44" s="380"/>
      <c r="AF44" s="380"/>
      <c r="AG44" s="379"/>
      <c r="AH44" s="380"/>
      <c r="AI44" s="380"/>
      <c r="AJ44" s="380"/>
      <c r="AK44" s="380"/>
      <c r="AL44" s="379"/>
      <c r="AM44" s="380"/>
      <c r="AN44" s="380"/>
      <c r="AO44" s="380"/>
      <c r="AP44" s="380"/>
      <c r="AQ44" s="379"/>
      <c r="AR44" s="380"/>
      <c r="AS44" s="380"/>
      <c r="AT44" s="380"/>
      <c r="AU44" s="380"/>
      <c r="AV44" s="379"/>
      <c r="AW44" s="380"/>
      <c r="AX44" s="380"/>
      <c r="AY44" s="380"/>
      <c r="AZ44" s="380"/>
      <c r="BA44" s="379"/>
      <c r="BB44" s="380"/>
      <c r="BC44" s="380"/>
      <c r="BD44" s="380"/>
      <c r="BE44" s="380"/>
      <c r="BF44" s="379"/>
      <c r="BG44" s="380"/>
      <c r="BH44" s="380"/>
      <c r="BI44" s="380"/>
      <c r="BJ44" s="380"/>
    </row>
    <row r="45" spans="18:62" ht="10.5" customHeight="1">
      <c r="R45" s="204"/>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62" t="s">
        <v>488</v>
      </c>
      <c r="D46" s="362"/>
      <c r="E46" s="362"/>
      <c r="F46" s="362"/>
      <c r="G46" s="362"/>
      <c r="H46" s="362"/>
      <c r="I46" s="362"/>
      <c r="J46" s="362"/>
      <c r="K46" s="362"/>
      <c r="L46" s="362"/>
      <c r="M46" s="362"/>
      <c r="N46" s="362"/>
      <c r="O46" s="362"/>
      <c r="P46" s="362"/>
      <c r="R46" s="363">
        <v>20985</v>
      </c>
      <c r="S46" s="358"/>
      <c r="T46" s="358"/>
      <c r="U46" s="358"/>
      <c r="V46" s="358"/>
      <c r="W46" s="358">
        <v>3333</v>
      </c>
      <c r="X46" s="358"/>
      <c r="Y46" s="358"/>
      <c r="Z46" s="358"/>
      <c r="AA46" s="358"/>
      <c r="AB46" s="358">
        <v>17629</v>
      </c>
      <c r="AC46" s="358"/>
      <c r="AD46" s="358"/>
      <c r="AE46" s="358"/>
      <c r="AF46" s="358"/>
      <c r="AG46" s="358">
        <v>7479</v>
      </c>
      <c r="AH46" s="358"/>
      <c r="AI46" s="358"/>
      <c r="AJ46" s="358"/>
      <c r="AK46" s="358"/>
      <c r="AL46" s="358">
        <v>2625</v>
      </c>
      <c r="AM46" s="358"/>
      <c r="AN46" s="358"/>
      <c r="AO46" s="358"/>
      <c r="AP46" s="358"/>
      <c r="AQ46" s="358">
        <v>4848</v>
      </c>
      <c r="AR46" s="358"/>
      <c r="AS46" s="358"/>
      <c r="AT46" s="358"/>
      <c r="AU46" s="358"/>
      <c r="AV46" s="358">
        <v>11851</v>
      </c>
      <c r="AW46" s="358"/>
      <c r="AX46" s="358"/>
      <c r="AY46" s="358"/>
      <c r="AZ46" s="358"/>
      <c r="BA46" s="358">
        <v>644</v>
      </c>
      <c r="BB46" s="358"/>
      <c r="BC46" s="358"/>
      <c r="BD46" s="358"/>
      <c r="BE46" s="358"/>
      <c r="BF46" s="358">
        <v>11205</v>
      </c>
      <c r="BG46" s="358"/>
      <c r="BH46" s="358"/>
      <c r="BI46" s="358"/>
      <c r="BJ46" s="358"/>
    </row>
    <row r="47" spans="18:62" ht="9" customHeight="1">
      <c r="R47" s="192"/>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row>
    <row r="48" spans="4:62" s="34" customFormat="1" ht="10.5" customHeight="1">
      <c r="D48" s="362" t="s">
        <v>489</v>
      </c>
      <c r="E48" s="362"/>
      <c r="F48" s="362"/>
      <c r="G48" s="362"/>
      <c r="H48" s="362"/>
      <c r="I48" s="362"/>
      <c r="J48" s="362"/>
      <c r="K48" s="362"/>
      <c r="L48" s="362"/>
      <c r="M48" s="362"/>
      <c r="N48" s="362"/>
      <c r="O48" s="362"/>
      <c r="P48" s="362"/>
      <c r="R48" s="363">
        <v>4515</v>
      </c>
      <c r="S48" s="358"/>
      <c r="T48" s="358"/>
      <c r="U48" s="358"/>
      <c r="V48" s="358"/>
      <c r="W48" s="358">
        <v>1288</v>
      </c>
      <c r="X48" s="358"/>
      <c r="Y48" s="358"/>
      <c r="Z48" s="358"/>
      <c r="AA48" s="358"/>
      <c r="AB48" s="358">
        <v>3219</v>
      </c>
      <c r="AC48" s="358"/>
      <c r="AD48" s="358"/>
      <c r="AE48" s="358"/>
      <c r="AF48" s="358"/>
      <c r="AG48" s="358">
        <v>2367</v>
      </c>
      <c r="AH48" s="358"/>
      <c r="AI48" s="358"/>
      <c r="AJ48" s="358"/>
      <c r="AK48" s="358"/>
      <c r="AL48" s="358">
        <v>974</v>
      </c>
      <c r="AM48" s="358"/>
      <c r="AN48" s="358"/>
      <c r="AO48" s="358"/>
      <c r="AP48" s="358"/>
      <c r="AQ48" s="358">
        <v>1391</v>
      </c>
      <c r="AR48" s="358"/>
      <c r="AS48" s="358"/>
      <c r="AT48" s="358"/>
      <c r="AU48" s="358"/>
      <c r="AV48" s="358">
        <v>1865</v>
      </c>
      <c r="AW48" s="358"/>
      <c r="AX48" s="358"/>
      <c r="AY48" s="358"/>
      <c r="AZ48" s="358"/>
      <c r="BA48" s="358">
        <v>286</v>
      </c>
      <c r="BB48" s="358"/>
      <c r="BC48" s="358"/>
      <c r="BD48" s="358"/>
      <c r="BE48" s="358"/>
      <c r="BF48" s="358">
        <v>1578</v>
      </c>
      <c r="BG48" s="358"/>
      <c r="BH48" s="358"/>
      <c r="BI48" s="358"/>
      <c r="BJ48" s="358"/>
    </row>
    <row r="49" spans="6:62" ht="10.5" customHeight="1">
      <c r="F49" s="359" t="s">
        <v>490</v>
      </c>
      <c r="G49" s="359"/>
      <c r="H49" s="359"/>
      <c r="I49" s="359"/>
      <c r="J49" s="359"/>
      <c r="K49" s="359"/>
      <c r="L49" s="359"/>
      <c r="M49" s="359"/>
      <c r="N49" s="359"/>
      <c r="O49" s="359"/>
      <c r="P49" s="359"/>
      <c r="R49" s="360">
        <v>3516</v>
      </c>
      <c r="S49" s="361"/>
      <c r="T49" s="361"/>
      <c r="U49" s="361"/>
      <c r="V49" s="361"/>
      <c r="W49" s="361">
        <v>1016</v>
      </c>
      <c r="X49" s="361"/>
      <c r="Y49" s="361"/>
      <c r="Z49" s="361"/>
      <c r="AA49" s="361"/>
      <c r="AB49" s="361">
        <v>2495</v>
      </c>
      <c r="AC49" s="361"/>
      <c r="AD49" s="361"/>
      <c r="AE49" s="361"/>
      <c r="AF49" s="361"/>
      <c r="AG49" s="361">
        <v>1985</v>
      </c>
      <c r="AH49" s="361"/>
      <c r="AI49" s="361"/>
      <c r="AJ49" s="361"/>
      <c r="AK49" s="361"/>
      <c r="AL49" s="361">
        <v>792</v>
      </c>
      <c r="AM49" s="361"/>
      <c r="AN49" s="361"/>
      <c r="AO49" s="361"/>
      <c r="AP49" s="361"/>
      <c r="AQ49" s="361">
        <v>1192</v>
      </c>
      <c r="AR49" s="361"/>
      <c r="AS49" s="361"/>
      <c r="AT49" s="361"/>
      <c r="AU49" s="361"/>
      <c r="AV49" s="361">
        <v>1320</v>
      </c>
      <c r="AW49" s="361"/>
      <c r="AX49" s="361"/>
      <c r="AY49" s="361"/>
      <c r="AZ49" s="361"/>
      <c r="BA49" s="361">
        <v>203</v>
      </c>
      <c r="BB49" s="361"/>
      <c r="BC49" s="361"/>
      <c r="BD49" s="361"/>
      <c r="BE49" s="361"/>
      <c r="BF49" s="361">
        <v>1116</v>
      </c>
      <c r="BG49" s="361"/>
      <c r="BH49" s="361"/>
      <c r="BI49" s="361"/>
      <c r="BJ49" s="361"/>
    </row>
    <row r="50" spans="6:62" ht="10.5" customHeight="1">
      <c r="F50" s="364" t="s">
        <v>491</v>
      </c>
      <c r="G50" s="359"/>
      <c r="H50" s="359"/>
      <c r="I50" s="359"/>
      <c r="J50" s="359"/>
      <c r="K50" s="359"/>
      <c r="L50" s="359"/>
      <c r="M50" s="359"/>
      <c r="N50" s="359"/>
      <c r="O50" s="359"/>
      <c r="P50" s="359"/>
      <c r="R50" s="360">
        <v>878</v>
      </c>
      <c r="S50" s="361"/>
      <c r="T50" s="361"/>
      <c r="U50" s="361"/>
      <c r="V50" s="361"/>
      <c r="W50" s="361">
        <v>244</v>
      </c>
      <c r="X50" s="361"/>
      <c r="Y50" s="361"/>
      <c r="Z50" s="361"/>
      <c r="AA50" s="361"/>
      <c r="AB50" s="361">
        <v>631</v>
      </c>
      <c r="AC50" s="361"/>
      <c r="AD50" s="361"/>
      <c r="AE50" s="361"/>
      <c r="AF50" s="361"/>
      <c r="AG50" s="361">
        <v>347</v>
      </c>
      <c r="AH50" s="361"/>
      <c r="AI50" s="361"/>
      <c r="AJ50" s="361"/>
      <c r="AK50" s="361"/>
      <c r="AL50" s="361">
        <v>165</v>
      </c>
      <c r="AM50" s="361"/>
      <c r="AN50" s="361"/>
      <c r="AO50" s="361"/>
      <c r="AP50" s="361"/>
      <c r="AQ50" s="361">
        <v>181</v>
      </c>
      <c r="AR50" s="361"/>
      <c r="AS50" s="361"/>
      <c r="AT50" s="361"/>
      <c r="AU50" s="361"/>
      <c r="AV50" s="361">
        <v>469</v>
      </c>
      <c r="AW50" s="361"/>
      <c r="AX50" s="361"/>
      <c r="AY50" s="361"/>
      <c r="AZ50" s="361"/>
      <c r="BA50" s="361">
        <v>72</v>
      </c>
      <c r="BB50" s="361"/>
      <c r="BC50" s="361"/>
      <c r="BD50" s="361"/>
      <c r="BE50" s="361"/>
      <c r="BF50" s="361">
        <v>397</v>
      </c>
      <c r="BG50" s="361"/>
      <c r="BH50" s="361"/>
      <c r="BI50" s="361"/>
      <c r="BJ50" s="361"/>
    </row>
    <row r="51" spans="6:62" ht="10.5" customHeight="1">
      <c r="F51" s="364" t="s">
        <v>492</v>
      </c>
      <c r="G51" s="359"/>
      <c r="H51" s="359"/>
      <c r="I51" s="359"/>
      <c r="J51" s="359"/>
      <c r="K51" s="359"/>
      <c r="L51" s="359"/>
      <c r="M51" s="359"/>
      <c r="N51" s="359"/>
      <c r="O51" s="359"/>
      <c r="P51" s="359"/>
      <c r="R51" s="360">
        <v>92</v>
      </c>
      <c r="S51" s="361"/>
      <c r="T51" s="361"/>
      <c r="U51" s="361"/>
      <c r="V51" s="361"/>
      <c r="W51" s="361">
        <v>22</v>
      </c>
      <c r="X51" s="361"/>
      <c r="Y51" s="361"/>
      <c r="Z51" s="361"/>
      <c r="AA51" s="361"/>
      <c r="AB51" s="361">
        <v>70</v>
      </c>
      <c r="AC51" s="361"/>
      <c r="AD51" s="361"/>
      <c r="AE51" s="361"/>
      <c r="AF51" s="361"/>
      <c r="AG51" s="361">
        <v>27</v>
      </c>
      <c r="AH51" s="361"/>
      <c r="AI51" s="361"/>
      <c r="AJ51" s="361"/>
      <c r="AK51" s="361"/>
      <c r="AL51" s="361">
        <v>14</v>
      </c>
      <c r="AM51" s="361"/>
      <c r="AN51" s="361"/>
      <c r="AO51" s="361"/>
      <c r="AP51" s="361"/>
      <c r="AQ51" s="361">
        <v>13</v>
      </c>
      <c r="AR51" s="361"/>
      <c r="AS51" s="361"/>
      <c r="AT51" s="361"/>
      <c r="AU51" s="361"/>
      <c r="AV51" s="361">
        <v>59</v>
      </c>
      <c r="AW51" s="361"/>
      <c r="AX51" s="361"/>
      <c r="AY51" s="361"/>
      <c r="AZ51" s="361"/>
      <c r="BA51" s="361">
        <v>8</v>
      </c>
      <c r="BB51" s="361"/>
      <c r="BC51" s="361"/>
      <c r="BD51" s="361"/>
      <c r="BE51" s="361"/>
      <c r="BF51" s="361">
        <v>51</v>
      </c>
      <c r="BG51" s="361"/>
      <c r="BH51" s="361"/>
      <c r="BI51" s="361"/>
      <c r="BJ51" s="361"/>
    </row>
    <row r="52" spans="6:62" ht="10.5" customHeight="1">
      <c r="F52" s="364" t="s">
        <v>493</v>
      </c>
      <c r="G52" s="359"/>
      <c r="H52" s="359"/>
      <c r="I52" s="359"/>
      <c r="J52" s="359"/>
      <c r="K52" s="359"/>
      <c r="L52" s="359"/>
      <c r="M52" s="359"/>
      <c r="N52" s="359"/>
      <c r="O52" s="359"/>
      <c r="P52" s="359"/>
      <c r="R52" s="360">
        <v>18</v>
      </c>
      <c r="S52" s="361"/>
      <c r="T52" s="361"/>
      <c r="U52" s="361"/>
      <c r="V52" s="361"/>
      <c r="W52" s="361">
        <v>6</v>
      </c>
      <c r="X52" s="361"/>
      <c r="Y52" s="361"/>
      <c r="Z52" s="361"/>
      <c r="AA52" s="361"/>
      <c r="AB52" s="361">
        <v>12</v>
      </c>
      <c r="AC52" s="361"/>
      <c r="AD52" s="361"/>
      <c r="AE52" s="361"/>
      <c r="AF52" s="361"/>
      <c r="AG52" s="361">
        <v>4</v>
      </c>
      <c r="AH52" s="361"/>
      <c r="AI52" s="361"/>
      <c r="AJ52" s="361"/>
      <c r="AK52" s="361"/>
      <c r="AL52" s="361">
        <v>3</v>
      </c>
      <c r="AM52" s="361"/>
      <c r="AN52" s="361"/>
      <c r="AO52" s="361"/>
      <c r="AP52" s="361"/>
      <c r="AQ52" s="361">
        <v>1</v>
      </c>
      <c r="AR52" s="361"/>
      <c r="AS52" s="361"/>
      <c r="AT52" s="361"/>
      <c r="AU52" s="361"/>
      <c r="AV52" s="361">
        <v>12</v>
      </c>
      <c r="AW52" s="361"/>
      <c r="AX52" s="361"/>
      <c r="AY52" s="361"/>
      <c r="AZ52" s="361"/>
      <c r="BA52" s="361">
        <v>3</v>
      </c>
      <c r="BB52" s="361"/>
      <c r="BC52" s="361"/>
      <c r="BD52" s="361"/>
      <c r="BE52" s="361"/>
      <c r="BF52" s="361">
        <v>9</v>
      </c>
      <c r="BG52" s="361"/>
      <c r="BH52" s="361"/>
      <c r="BI52" s="361"/>
      <c r="BJ52" s="361"/>
    </row>
    <row r="53" spans="6:62" ht="10.5" customHeight="1">
      <c r="F53" s="364" t="s">
        <v>494</v>
      </c>
      <c r="G53" s="359"/>
      <c r="H53" s="359"/>
      <c r="I53" s="359"/>
      <c r="J53" s="359"/>
      <c r="K53" s="359"/>
      <c r="L53" s="359"/>
      <c r="M53" s="359"/>
      <c r="N53" s="359"/>
      <c r="O53" s="359"/>
      <c r="P53" s="359"/>
      <c r="R53" s="360">
        <v>11</v>
      </c>
      <c r="S53" s="361"/>
      <c r="T53" s="361"/>
      <c r="U53" s="361"/>
      <c r="V53" s="361"/>
      <c r="W53" s="361">
        <v>0</v>
      </c>
      <c r="X53" s="361"/>
      <c r="Y53" s="361"/>
      <c r="Z53" s="361"/>
      <c r="AA53" s="361"/>
      <c r="AB53" s="361">
        <v>11</v>
      </c>
      <c r="AC53" s="361"/>
      <c r="AD53" s="361"/>
      <c r="AE53" s="361"/>
      <c r="AF53" s="361"/>
      <c r="AG53" s="361">
        <v>4</v>
      </c>
      <c r="AH53" s="361"/>
      <c r="AI53" s="361"/>
      <c r="AJ53" s="361"/>
      <c r="AK53" s="361"/>
      <c r="AL53" s="361">
        <v>0</v>
      </c>
      <c r="AM53" s="361"/>
      <c r="AN53" s="361"/>
      <c r="AO53" s="361"/>
      <c r="AP53" s="361"/>
      <c r="AQ53" s="361">
        <v>4</v>
      </c>
      <c r="AR53" s="361"/>
      <c r="AS53" s="361"/>
      <c r="AT53" s="361"/>
      <c r="AU53" s="361"/>
      <c r="AV53" s="361">
        <v>5</v>
      </c>
      <c r="AW53" s="361"/>
      <c r="AX53" s="361"/>
      <c r="AY53" s="361"/>
      <c r="AZ53" s="361"/>
      <c r="BA53" s="361">
        <v>0</v>
      </c>
      <c r="BB53" s="361"/>
      <c r="BC53" s="361"/>
      <c r="BD53" s="361"/>
      <c r="BE53" s="361"/>
      <c r="BF53" s="361">
        <v>5</v>
      </c>
      <c r="BG53" s="361"/>
      <c r="BH53" s="361"/>
      <c r="BI53" s="361"/>
      <c r="BJ53" s="361"/>
    </row>
    <row r="54" spans="18:62" ht="9" customHeight="1">
      <c r="R54" s="192"/>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row>
    <row r="55" spans="4:62" s="34" customFormat="1" ht="10.5" customHeight="1">
      <c r="D55" s="362" t="s">
        <v>495</v>
      </c>
      <c r="E55" s="362"/>
      <c r="F55" s="362"/>
      <c r="G55" s="362"/>
      <c r="H55" s="362"/>
      <c r="I55" s="362"/>
      <c r="J55" s="362"/>
      <c r="K55" s="362"/>
      <c r="L55" s="362"/>
      <c r="M55" s="362"/>
      <c r="N55" s="362"/>
      <c r="O55" s="362"/>
      <c r="P55" s="362"/>
      <c r="R55" s="363">
        <v>7386</v>
      </c>
      <c r="S55" s="358"/>
      <c r="T55" s="358"/>
      <c r="U55" s="358"/>
      <c r="V55" s="358"/>
      <c r="W55" s="358">
        <v>1295</v>
      </c>
      <c r="X55" s="358"/>
      <c r="Y55" s="358"/>
      <c r="Z55" s="358"/>
      <c r="AA55" s="358"/>
      <c r="AB55" s="358">
        <v>6084</v>
      </c>
      <c r="AC55" s="358"/>
      <c r="AD55" s="358"/>
      <c r="AE55" s="358"/>
      <c r="AF55" s="358"/>
      <c r="AG55" s="358">
        <v>3060</v>
      </c>
      <c r="AH55" s="358"/>
      <c r="AI55" s="358"/>
      <c r="AJ55" s="358"/>
      <c r="AK55" s="358"/>
      <c r="AL55" s="358">
        <v>1038</v>
      </c>
      <c r="AM55" s="358"/>
      <c r="AN55" s="358"/>
      <c r="AO55" s="358"/>
      <c r="AP55" s="358"/>
      <c r="AQ55" s="358">
        <v>2019</v>
      </c>
      <c r="AR55" s="358"/>
      <c r="AS55" s="358"/>
      <c r="AT55" s="358"/>
      <c r="AU55" s="358"/>
      <c r="AV55" s="358">
        <v>3812</v>
      </c>
      <c r="AW55" s="358"/>
      <c r="AX55" s="358"/>
      <c r="AY55" s="358"/>
      <c r="AZ55" s="358"/>
      <c r="BA55" s="358">
        <v>233</v>
      </c>
      <c r="BB55" s="358"/>
      <c r="BC55" s="358"/>
      <c r="BD55" s="358"/>
      <c r="BE55" s="358"/>
      <c r="BF55" s="358">
        <v>3579</v>
      </c>
      <c r="BG55" s="358"/>
      <c r="BH55" s="358"/>
      <c r="BI55" s="358"/>
      <c r="BJ55" s="358"/>
    </row>
    <row r="56" spans="6:62" ht="10.5" customHeight="1">
      <c r="F56" s="359" t="s">
        <v>490</v>
      </c>
      <c r="G56" s="359"/>
      <c r="H56" s="359"/>
      <c r="I56" s="359"/>
      <c r="J56" s="359"/>
      <c r="K56" s="359"/>
      <c r="L56" s="359"/>
      <c r="M56" s="359"/>
      <c r="N56" s="359"/>
      <c r="O56" s="359"/>
      <c r="P56" s="359"/>
      <c r="R56" s="360">
        <v>3031</v>
      </c>
      <c r="S56" s="361"/>
      <c r="T56" s="361"/>
      <c r="U56" s="361"/>
      <c r="V56" s="361"/>
      <c r="W56" s="361">
        <v>667</v>
      </c>
      <c r="X56" s="361"/>
      <c r="Y56" s="361"/>
      <c r="Z56" s="361"/>
      <c r="AA56" s="361"/>
      <c r="AB56" s="361">
        <v>2363</v>
      </c>
      <c r="AC56" s="361"/>
      <c r="AD56" s="361"/>
      <c r="AE56" s="361"/>
      <c r="AF56" s="361"/>
      <c r="AG56" s="361">
        <v>1582</v>
      </c>
      <c r="AH56" s="361"/>
      <c r="AI56" s="361"/>
      <c r="AJ56" s="361"/>
      <c r="AK56" s="361"/>
      <c r="AL56" s="361">
        <v>568</v>
      </c>
      <c r="AM56" s="361"/>
      <c r="AN56" s="361"/>
      <c r="AO56" s="361"/>
      <c r="AP56" s="361"/>
      <c r="AQ56" s="361">
        <v>1014</v>
      </c>
      <c r="AR56" s="361"/>
      <c r="AS56" s="361"/>
      <c r="AT56" s="361"/>
      <c r="AU56" s="361"/>
      <c r="AV56" s="361">
        <v>1265</v>
      </c>
      <c r="AW56" s="361"/>
      <c r="AX56" s="361"/>
      <c r="AY56" s="361"/>
      <c r="AZ56" s="361"/>
      <c r="BA56" s="361">
        <v>93</v>
      </c>
      <c r="BB56" s="361"/>
      <c r="BC56" s="361"/>
      <c r="BD56" s="361"/>
      <c r="BE56" s="361"/>
      <c r="BF56" s="361">
        <v>1172</v>
      </c>
      <c r="BG56" s="361"/>
      <c r="BH56" s="361"/>
      <c r="BI56" s="361"/>
      <c r="BJ56" s="361"/>
    </row>
    <row r="57" spans="6:62" ht="10.5" customHeight="1">
      <c r="F57" s="364" t="s">
        <v>491</v>
      </c>
      <c r="G57" s="359"/>
      <c r="H57" s="359"/>
      <c r="I57" s="359"/>
      <c r="J57" s="359"/>
      <c r="K57" s="359"/>
      <c r="L57" s="359"/>
      <c r="M57" s="359"/>
      <c r="N57" s="359"/>
      <c r="O57" s="359"/>
      <c r="P57" s="359"/>
      <c r="R57" s="360">
        <v>3422</v>
      </c>
      <c r="S57" s="361"/>
      <c r="T57" s="361"/>
      <c r="U57" s="361"/>
      <c r="V57" s="361"/>
      <c r="W57" s="361">
        <v>508</v>
      </c>
      <c r="X57" s="361"/>
      <c r="Y57" s="361"/>
      <c r="Z57" s="361"/>
      <c r="AA57" s="361"/>
      <c r="AB57" s="361">
        <v>2908</v>
      </c>
      <c r="AC57" s="361"/>
      <c r="AD57" s="361"/>
      <c r="AE57" s="361"/>
      <c r="AF57" s="361"/>
      <c r="AG57" s="361">
        <v>1233</v>
      </c>
      <c r="AH57" s="361"/>
      <c r="AI57" s="361"/>
      <c r="AJ57" s="361"/>
      <c r="AK57" s="361"/>
      <c r="AL57" s="361">
        <v>385</v>
      </c>
      <c r="AM57" s="361"/>
      <c r="AN57" s="361"/>
      <c r="AO57" s="361"/>
      <c r="AP57" s="361"/>
      <c r="AQ57" s="361">
        <v>845</v>
      </c>
      <c r="AR57" s="361"/>
      <c r="AS57" s="361"/>
      <c r="AT57" s="361"/>
      <c r="AU57" s="361"/>
      <c r="AV57" s="361">
        <v>1945</v>
      </c>
      <c r="AW57" s="361"/>
      <c r="AX57" s="361"/>
      <c r="AY57" s="361"/>
      <c r="AZ57" s="361"/>
      <c r="BA57" s="361">
        <v>110</v>
      </c>
      <c r="BB57" s="361"/>
      <c r="BC57" s="361"/>
      <c r="BD57" s="361"/>
      <c r="BE57" s="361"/>
      <c r="BF57" s="361">
        <v>1835</v>
      </c>
      <c r="BG57" s="361"/>
      <c r="BH57" s="361"/>
      <c r="BI57" s="361"/>
      <c r="BJ57" s="361"/>
    </row>
    <row r="58" spans="6:62" ht="10.5" customHeight="1">
      <c r="F58" s="364" t="s">
        <v>492</v>
      </c>
      <c r="G58" s="359"/>
      <c r="H58" s="359"/>
      <c r="I58" s="359"/>
      <c r="J58" s="359"/>
      <c r="K58" s="359"/>
      <c r="L58" s="359"/>
      <c r="M58" s="359"/>
      <c r="N58" s="359"/>
      <c r="O58" s="359"/>
      <c r="P58" s="359"/>
      <c r="R58" s="360">
        <v>834</v>
      </c>
      <c r="S58" s="361"/>
      <c r="T58" s="361"/>
      <c r="U58" s="361"/>
      <c r="V58" s="361"/>
      <c r="W58" s="361">
        <v>107</v>
      </c>
      <c r="X58" s="361"/>
      <c r="Y58" s="361"/>
      <c r="Z58" s="361"/>
      <c r="AA58" s="361"/>
      <c r="AB58" s="361">
        <v>727</v>
      </c>
      <c r="AC58" s="361"/>
      <c r="AD58" s="361"/>
      <c r="AE58" s="361"/>
      <c r="AF58" s="361"/>
      <c r="AG58" s="361">
        <v>226</v>
      </c>
      <c r="AH58" s="361"/>
      <c r="AI58" s="361"/>
      <c r="AJ58" s="361"/>
      <c r="AK58" s="361"/>
      <c r="AL58" s="361">
        <v>78</v>
      </c>
      <c r="AM58" s="361"/>
      <c r="AN58" s="361"/>
      <c r="AO58" s="361"/>
      <c r="AP58" s="361"/>
      <c r="AQ58" s="361">
        <v>148</v>
      </c>
      <c r="AR58" s="361"/>
      <c r="AS58" s="361"/>
      <c r="AT58" s="361"/>
      <c r="AU58" s="361"/>
      <c r="AV58" s="361">
        <v>542</v>
      </c>
      <c r="AW58" s="361"/>
      <c r="AX58" s="361"/>
      <c r="AY58" s="361"/>
      <c r="AZ58" s="361"/>
      <c r="BA58" s="361">
        <v>25</v>
      </c>
      <c r="BB58" s="361"/>
      <c r="BC58" s="361"/>
      <c r="BD58" s="361"/>
      <c r="BE58" s="361"/>
      <c r="BF58" s="361">
        <v>517</v>
      </c>
      <c r="BG58" s="361"/>
      <c r="BH58" s="361"/>
      <c r="BI58" s="361"/>
      <c r="BJ58" s="361"/>
    </row>
    <row r="59" spans="6:62" ht="10.5" customHeight="1">
      <c r="F59" s="364" t="s">
        <v>493</v>
      </c>
      <c r="G59" s="359"/>
      <c r="H59" s="359"/>
      <c r="I59" s="359"/>
      <c r="J59" s="359"/>
      <c r="K59" s="359"/>
      <c r="L59" s="359"/>
      <c r="M59" s="359"/>
      <c r="N59" s="359"/>
      <c r="O59" s="359"/>
      <c r="P59" s="359"/>
      <c r="R59" s="360">
        <v>77</v>
      </c>
      <c r="S59" s="361"/>
      <c r="T59" s="361"/>
      <c r="U59" s="361"/>
      <c r="V59" s="361"/>
      <c r="W59" s="361">
        <v>9</v>
      </c>
      <c r="X59" s="361"/>
      <c r="Y59" s="361"/>
      <c r="Z59" s="361"/>
      <c r="AA59" s="361"/>
      <c r="AB59" s="361">
        <v>68</v>
      </c>
      <c r="AC59" s="361"/>
      <c r="AD59" s="361"/>
      <c r="AE59" s="361"/>
      <c r="AF59" s="361"/>
      <c r="AG59" s="361">
        <v>15</v>
      </c>
      <c r="AH59" s="361"/>
      <c r="AI59" s="361"/>
      <c r="AJ59" s="361"/>
      <c r="AK59" s="361"/>
      <c r="AL59" s="361">
        <v>5</v>
      </c>
      <c r="AM59" s="361"/>
      <c r="AN59" s="361"/>
      <c r="AO59" s="361"/>
      <c r="AP59" s="361"/>
      <c r="AQ59" s="361">
        <v>10</v>
      </c>
      <c r="AR59" s="361"/>
      <c r="AS59" s="361"/>
      <c r="AT59" s="361"/>
      <c r="AU59" s="361"/>
      <c r="AV59" s="361">
        <v>45</v>
      </c>
      <c r="AW59" s="361"/>
      <c r="AX59" s="361"/>
      <c r="AY59" s="361"/>
      <c r="AZ59" s="361"/>
      <c r="BA59" s="361">
        <v>3</v>
      </c>
      <c r="BB59" s="361"/>
      <c r="BC59" s="361"/>
      <c r="BD59" s="361"/>
      <c r="BE59" s="361"/>
      <c r="BF59" s="361">
        <v>42</v>
      </c>
      <c r="BG59" s="361"/>
      <c r="BH59" s="361"/>
      <c r="BI59" s="361"/>
      <c r="BJ59" s="361"/>
    </row>
    <row r="60" spans="6:62" ht="10.5" customHeight="1">
      <c r="F60" s="364" t="s">
        <v>494</v>
      </c>
      <c r="G60" s="359"/>
      <c r="H60" s="359"/>
      <c r="I60" s="359"/>
      <c r="J60" s="359"/>
      <c r="K60" s="359"/>
      <c r="L60" s="359"/>
      <c r="M60" s="359"/>
      <c r="N60" s="359"/>
      <c r="O60" s="359"/>
      <c r="P60" s="359"/>
      <c r="R60" s="360">
        <v>22</v>
      </c>
      <c r="S60" s="361"/>
      <c r="T60" s="361"/>
      <c r="U60" s="361"/>
      <c r="V60" s="361"/>
      <c r="W60" s="361">
        <v>4</v>
      </c>
      <c r="X60" s="361"/>
      <c r="Y60" s="361"/>
      <c r="Z60" s="361"/>
      <c r="AA60" s="361"/>
      <c r="AB60" s="361">
        <v>18</v>
      </c>
      <c r="AC60" s="361"/>
      <c r="AD60" s="361"/>
      <c r="AE60" s="361"/>
      <c r="AF60" s="361"/>
      <c r="AG60" s="361">
        <v>4</v>
      </c>
      <c r="AH60" s="361"/>
      <c r="AI60" s="361"/>
      <c r="AJ60" s="361"/>
      <c r="AK60" s="361"/>
      <c r="AL60" s="361">
        <v>2</v>
      </c>
      <c r="AM60" s="361"/>
      <c r="AN60" s="361"/>
      <c r="AO60" s="361"/>
      <c r="AP60" s="361"/>
      <c r="AQ60" s="361">
        <v>2</v>
      </c>
      <c r="AR60" s="361"/>
      <c r="AS60" s="361"/>
      <c r="AT60" s="361"/>
      <c r="AU60" s="361"/>
      <c r="AV60" s="361">
        <v>15</v>
      </c>
      <c r="AW60" s="361"/>
      <c r="AX60" s="361"/>
      <c r="AY60" s="361"/>
      <c r="AZ60" s="361"/>
      <c r="BA60" s="361">
        <v>2</v>
      </c>
      <c r="BB60" s="361"/>
      <c r="BC60" s="361"/>
      <c r="BD60" s="361"/>
      <c r="BE60" s="361"/>
      <c r="BF60" s="361">
        <v>13</v>
      </c>
      <c r="BG60" s="361"/>
      <c r="BH60" s="361"/>
      <c r="BI60" s="361"/>
      <c r="BJ60" s="361"/>
    </row>
    <row r="61" spans="18:62" ht="9" customHeight="1">
      <c r="R61" s="192"/>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row>
    <row r="62" spans="4:62" s="34" customFormat="1" ht="10.5" customHeight="1">
      <c r="D62" s="362" t="s">
        <v>496</v>
      </c>
      <c r="E62" s="362"/>
      <c r="F62" s="362"/>
      <c r="G62" s="362"/>
      <c r="H62" s="362"/>
      <c r="I62" s="362"/>
      <c r="J62" s="362"/>
      <c r="K62" s="362"/>
      <c r="L62" s="362"/>
      <c r="M62" s="362"/>
      <c r="N62" s="362"/>
      <c r="O62" s="362"/>
      <c r="P62" s="362"/>
      <c r="R62" s="363">
        <v>5470</v>
      </c>
      <c r="S62" s="358"/>
      <c r="T62" s="358"/>
      <c r="U62" s="358"/>
      <c r="V62" s="358"/>
      <c r="W62" s="358">
        <v>553</v>
      </c>
      <c r="X62" s="358"/>
      <c r="Y62" s="358"/>
      <c r="Z62" s="358"/>
      <c r="AA62" s="358"/>
      <c r="AB62" s="358">
        <v>4914</v>
      </c>
      <c r="AC62" s="358"/>
      <c r="AD62" s="358"/>
      <c r="AE62" s="358"/>
      <c r="AF62" s="358"/>
      <c r="AG62" s="358">
        <v>1448</v>
      </c>
      <c r="AH62" s="358"/>
      <c r="AI62" s="358"/>
      <c r="AJ62" s="358"/>
      <c r="AK62" s="358"/>
      <c r="AL62" s="358">
        <v>447</v>
      </c>
      <c r="AM62" s="358"/>
      <c r="AN62" s="358"/>
      <c r="AO62" s="358"/>
      <c r="AP62" s="358"/>
      <c r="AQ62" s="358">
        <v>1000</v>
      </c>
      <c r="AR62" s="358"/>
      <c r="AS62" s="358"/>
      <c r="AT62" s="358"/>
      <c r="AU62" s="358"/>
      <c r="AV62" s="358">
        <v>3568</v>
      </c>
      <c r="AW62" s="358"/>
      <c r="AX62" s="358"/>
      <c r="AY62" s="358"/>
      <c r="AZ62" s="358"/>
      <c r="BA62" s="358">
        <v>98</v>
      </c>
      <c r="BB62" s="358"/>
      <c r="BC62" s="358"/>
      <c r="BD62" s="358"/>
      <c r="BE62" s="358"/>
      <c r="BF62" s="358">
        <v>3469</v>
      </c>
      <c r="BG62" s="358"/>
      <c r="BH62" s="358"/>
      <c r="BI62" s="358"/>
      <c r="BJ62" s="358"/>
    </row>
    <row r="63" spans="6:62" ht="10.5" customHeight="1">
      <c r="F63" s="359" t="s">
        <v>490</v>
      </c>
      <c r="G63" s="359"/>
      <c r="H63" s="359"/>
      <c r="I63" s="359"/>
      <c r="J63" s="359"/>
      <c r="K63" s="359"/>
      <c r="L63" s="359"/>
      <c r="M63" s="359"/>
      <c r="N63" s="359"/>
      <c r="O63" s="359"/>
      <c r="P63" s="359"/>
      <c r="R63" s="360">
        <v>405</v>
      </c>
      <c r="S63" s="361"/>
      <c r="T63" s="361"/>
      <c r="U63" s="361"/>
      <c r="V63" s="361"/>
      <c r="W63" s="361">
        <v>48</v>
      </c>
      <c r="X63" s="361"/>
      <c r="Y63" s="361"/>
      <c r="Z63" s="361"/>
      <c r="AA63" s="361"/>
      <c r="AB63" s="361">
        <v>356</v>
      </c>
      <c r="AC63" s="361"/>
      <c r="AD63" s="361"/>
      <c r="AE63" s="361"/>
      <c r="AF63" s="361"/>
      <c r="AG63" s="361">
        <v>178</v>
      </c>
      <c r="AH63" s="361"/>
      <c r="AI63" s="361"/>
      <c r="AJ63" s="361"/>
      <c r="AK63" s="361"/>
      <c r="AL63" s="361">
        <v>42</v>
      </c>
      <c r="AM63" s="361"/>
      <c r="AN63" s="361"/>
      <c r="AO63" s="361"/>
      <c r="AP63" s="361"/>
      <c r="AQ63" s="361">
        <v>135</v>
      </c>
      <c r="AR63" s="361"/>
      <c r="AS63" s="361"/>
      <c r="AT63" s="361"/>
      <c r="AU63" s="361"/>
      <c r="AV63" s="361">
        <v>192</v>
      </c>
      <c r="AW63" s="361"/>
      <c r="AX63" s="361"/>
      <c r="AY63" s="361"/>
      <c r="AZ63" s="361"/>
      <c r="BA63" s="361">
        <v>5</v>
      </c>
      <c r="BB63" s="361"/>
      <c r="BC63" s="361"/>
      <c r="BD63" s="361"/>
      <c r="BE63" s="361"/>
      <c r="BF63" s="361">
        <v>187</v>
      </c>
      <c r="BG63" s="361"/>
      <c r="BH63" s="361"/>
      <c r="BI63" s="361"/>
      <c r="BJ63" s="361"/>
    </row>
    <row r="64" spans="6:62" ht="10.5" customHeight="1">
      <c r="F64" s="364" t="s">
        <v>491</v>
      </c>
      <c r="G64" s="359"/>
      <c r="H64" s="359"/>
      <c r="I64" s="359"/>
      <c r="J64" s="359"/>
      <c r="K64" s="359"/>
      <c r="L64" s="359"/>
      <c r="M64" s="359"/>
      <c r="N64" s="359"/>
      <c r="O64" s="359"/>
      <c r="P64" s="359"/>
      <c r="R64" s="360">
        <v>2128</v>
      </c>
      <c r="S64" s="361"/>
      <c r="T64" s="361"/>
      <c r="U64" s="361"/>
      <c r="V64" s="361"/>
      <c r="W64" s="361">
        <v>244</v>
      </c>
      <c r="X64" s="361"/>
      <c r="Y64" s="361"/>
      <c r="Z64" s="361"/>
      <c r="AA64" s="361"/>
      <c r="AB64" s="361">
        <v>1884</v>
      </c>
      <c r="AC64" s="361"/>
      <c r="AD64" s="361"/>
      <c r="AE64" s="361"/>
      <c r="AF64" s="361"/>
      <c r="AG64" s="361">
        <v>663</v>
      </c>
      <c r="AH64" s="361"/>
      <c r="AI64" s="361"/>
      <c r="AJ64" s="361"/>
      <c r="AK64" s="361"/>
      <c r="AL64" s="361">
        <v>203</v>
      </c>
      <c r="AM64" s="361"/>
      <c r="AN64" s="361"/>
      <c r="AO64" s="361"/>
      <c r="AP64" s="361"/>
      <c r="AQ64" s="361">
        <v>460</v>
      </c>
      <c r="AR64" s="361"/>
      <c r="AS64" s="361"/>
      <c r="AT64" s="361"/>
      <c r="AU64" s="361"/>
      <c r="AV64" s="361">
        <v>1300</v>
      </c>
      <c r="AW64" s="361"/>
      <c r="AX64" s="361"/>
      <c r="AY64" s="361"/>
      <c r="AZ64" s="361"/>
      <c r="BA64" s="361">
        <v>39</v>
      </c>
      <c r="BB64" s="361"/>
      <c r="BC64" s="361"/>
      <c r="BD64" s="361"/>
      <c r="BE64" s="361"/>
      <c r="BF64" s="361">
        <v>1261</v>
      </c>
      <c r="BG64" s="361"/>
      <c r="BH64" s="361"/>
      <c r="BI64" s="361"/>
      <c r="BJ64" s="361"/>
    </row>
    <row r="65" spans="6:62" ht="10.5" customHeight="1">
      <c r="F65" s="364" t="s">
        <v>492</v>
      </c>
      <c r="G65" s="359"/>
      <c r="H65" s="359"/>
      <c r="I65" s="359"/>
      <c r="J65" s="359"/>
      <c r="K65" s="359"/>
      <c r="L65" s="359"/>
      <c r="M65" s="359"/>
      <c r="N65" s="359"/>
      <c r="O65" s="359"/>
      <c r="P65" s="359"/>
      <c r="R65" s="360">
        <v>2280</v>
      </c>
      <c r="S65" s="361"/>
      <c r="T65" s="361"/>
      <c r="U65" s="361"/>
      <c r="V65" s="361"/>
      <c r="W65" s="361">
        <v>206</v>
      </c>
      <c r="X65" s="361"/>
      <c r="Y65" s="361"/>
      <c r="Z65" s="361"/>
      <c r="AA65" s="361"/>
      <c r="AB65" s="361">
        <v>2072</v>
      </c>
      <c r="AC65" s="361"/>
      <c r="AD65" s="361"/>
      <c r="AE65" s="361"/>
      <c r="AF65" s="361"/>
      <c r="AG65" s="361">
        <v>514</v>
      </c>
      <c r="AH65" s="361"/>
      <c r="AI65" s="361"/>
      <c r="AJ65" s="361"/>
      <c r="AK65" s="361"/>
      <c r="AL65" s="361">
        <v>161</v>
      </c>
      <c r="AM65" s="361"/>
      <c r="AN65" s="361"/>
      <c r="AO65" s="361"/>
      <c r="AP65" s="361"/>
      <c r="AQ65" s="361">
        <v>353</v>
      </c>
      <c r="AR65" s="361"/>
      <c r="AS65" s="361"/>
      <c r="AT65" s="361"/>
      <c r="AU65" s="361"/>
      <c r="AV65" s="361">
        <v>1571</v>
      </c>
      <c r="AW65" s="361"/>
      <c r="AX65" s="361"/>
      <c r="AY65" s="361"/>
      <c r="AZ65" s="361"/>
      <c r="BA65" s="361">
        <v>42</v>
      </c>
      <c r="BB65" s="361"/>
      <c r="BC65" s="361"/>
      <c r="BD65" s="361"/>
      <c r="BE65" s="361"/>
      <c r="BF65" s="361">
        <v>1528</v>
      </c>
      <c r="BG65" s="361"/>
      <c r="BH65" s="361"/>
      <c r="BI65" s="361"/>
      <c r="BJ65" s="361"/>
    </row>
    <row r="66" spans="6:62" ht="10.5" customHeight="1">
      <c r="F66" s="364" t="s">
        <v>493</v>
      </c>
      <c r="G66" s="359"/>
      <c r="H66" s="359"/>
      <c r="I66" s="359"/>
      <c r="J66" s="359"/>
      <c r="K66" s="359"/>
      <c r="L66" s="359"/>
      <c r="M66" s="359"/>
      <c r="N66" s="359"/>
      <c r="O66" s="359"/>
      <c r="P66" s="359"/>
      <c r="R66" s="360">
        <v>580</v>
      </c>
      <c r="S66" s="361"/>
      <c r="T66" s="361"/>
      <c r="U66" s="361"/>
      <c r="V66" s="361"/>
      <c r="W66" s="361">
        <v>50</v>
      </c>
      <c r="X66" s="361"/>
      <c r="Y66" s="361"/>
      <c r="Z66" s="361"/>
      <c r="AA66" s="361"/>
      <c r="AB66" s="361">
        <v>530</v>
      </c>
      <c r="AC66" s="361"/>
      <c r="AD66" s="361"/>
      <c r="AE66" s="361"/>
      <c r="AF66" s="361"/>
      <c r="AG66" s="361">
        <v>85</v>
      </c>
      <c r="AH66" s="361"/>
      <c r="AI66" s="361"/>
      <c r="AJ66" s="361"/>
      <c r="AK66" s="361"/>
      <c r="AL66" s="361">
        <v>38</v>
      </c>
      <c r="AM66" s="361"/>
      <c r="AN66" s="361"/>
      <c r="AO66" s="361"/>
      <c r="AP66" s="361"/>
      <c r="AQ66" s="361">
        <v>47</v>
      </c>
      <c r="AR66" s="361"/>
      <c r="AS66" s="361"/>
      <c r="AT66" s="361"/>
      <c r="AU66" s="361"/>
      <c r="AV66" s="361">
        <v>446</v>
      </c>
      <c r="AW66" s="361"/>
      <c r="AX66" s="361"/>
      <c r="AY66" s="361"/>
      <c r="AZ66" s="361"/>
      <c r="BA66" s="361">
        <v>10</v>
      </c>
      <c r="BB66" s="361"/>
      <c r="BC66" s="361"/>
      <c r="BD66" s="361"/>
      <c r="BE66" s="361"/>
      <c r="BF66" s="361">
        <v>436</v>
      </c>
      <c r="BG66" s="361"/>
      <c r="BH66" s="361"/>
      <c r="BI66" s="361"/>
      <c r="BJ66" s="361"/>
    </row>
    <row r="67" spans="6:62" ht="10.5" customHeight="1">
      <c r="F67" s="364" t="s">
        <v>494</v>
      </c>
      <c r="G67" s="359"/>
      <c r="H67" s="359"/>
      <c r="I67" s="359"/>
      <c r="J67" s="359"/>
      <c r="K67" s="359"/>
      <c r="L67" s="359"/>
      <c r="M67" s="359"/>
      <c r="N67" s="359"/>
      <c r="O67" s="359"/>
      <c r="P67" s="359"/>
      <c r="R67" s="360">
        <v>77</v>
      </c>
      <c r="S67" s="361"/>
      <c r="T67" s="361"/>
      <c r="U67" s="361"/>
      <c r="V67" s="361"/>
      <c r="W67" s="361">
        <v>5</v>
      </c>
      <c r="X67" s="361"/>
      <c r="Y67" s="361"/>
      <c r="Z67" s="361"/>
      <c r="AA67" s="361"/>
      <c r="AB67" s="361">
        <v>72</v>
      </c>
      <c r="AC67" s="361"/>
      <c r="AD67" s="361"/>
      <c r="AE67" s="361"/>
      <c r="AF67" s="361"/>
      <c r="AG67" s="361">
        <v>8</v>
      </c>
      <c r="AH67" s="361"/>
      <c r="AI67" s="361"/>
      <c r="AJ67" s="361"/>
      <c r="AK67" s="361"/>
      <c r="AL67" s="361">
        <v>3</v>
      </c>
      <c r="AM67" s="361"/>
      <c r="AN67" s="361"/>
      <c r="AO67" s="361"/>
      <c r="AP67" s="361"/>
      <c r="AQ67" s="361">
        <v>5</v>
      </c>
      <c r="AR67" s="361"/>
      <c r="AS67" s="361"/>
      <c r="AT67" s="361"/>
      <c r="AU67" s="361"/>
      <c r="AV67" s="361">
        <v>59</v>
      </c>
      <c r="AW67" s="361"/>
      <c r="AX67" s="361"/>
      <c r="AY67" s="361"/>
      <c r="AZ67" s="361"/>
      <c r="BA67" s="361">
        <v>2</v>
      </c>
      <c r="BB67" s="361"/>
      <c r="BC67" s="361"/>
      <c r="BD67" s="361"/>
      <c r="BE67" s="361"/>
      <c r="BF67" s="361">
        <v>57</v>
      </c>
      <c r="BG67" s="361"/>
      <c r="BH67" s="361"/>
      <c r="BI67" s="361"/>
      <c r="BJ67" s="361"/>
    </row>
    <row r="68" spans="18:62" ht="9" customHeight="1">
      <c r="R68" s="192"/>
      <c r="S68" s="151"/>
      <c r="T68" s="151"/>
      <c r="U68" s="151"/>
      <c r="V68" s="151"/>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row>
    <row r="69" spans="4:62" s="34" customFormat="1" ht="10.5" customHeight="1">
      <c r="D69" s="362" t="s">
        <v>497</v>
      </c>
      <c r="E69" s="362"/>
      <c r="F69" s="362"/>
      <c r="G69" s="362"/>
      <c r="H69" s="362"/>
      <c r="I69" s="362"/>
      <c r="J69" s="362"/>
      <c r="K69" s="362"/>
      <c r="L69" s="362"/>
      <c r="M69" s="362"/>
      <c r="N69" s="362"/>
      <c r="O69" s="362"/>
      <c r="P69" s="362"/>
      <c r="R69" s="363">
        <v>3614</v>
      </c>
      <c r="S69" s="358"/>
      <c r="T69" s="358"/>
      <c r="U69" s="358"/>
      <c r="V69" s="358"/>
      <c r="W69" s="358">
        <v>197</v>
      </c>
      <c r="X69" s="358"/>
      <c r="Y69" s="358"/>
      <c r="Z69" s="358"/>
      <c r="AA69" s="358"/>
      <c r="AB69" s="358">
        <v>3412</v>
      </c>
      <c r="AC69" s="358"/>
      <c r="AD69" s="358"/>
      <c r="AE69" s="358"/>
      <c r="AF69" s="358"/>
      <c r="AG69" s="358">
        <v>604</v>
      </c>
      <c r="AH69" s="358"/>
      <c r="AI69" s="358"/>
      <c r="AJ69" s="358"/>
      <c r="AK69" s="358"/>
      <c r="AL69" s="358">
        <v>166</v>
      </c>
      <c r="AM69" s="358"/>
      <c r="AN69" s="358"/>
      <c r="AO69" s="358"/>
      <c r="AP69" s="358"/>
      <c r="AQ69" s="358">
        <v>438</v>
      </c>
      <c r="AR69" s="358"/>
      <c r="AS69" s="358"/>
      <c r="AT69" s="358"/>
      <c r="AU69" s="358"/>
      <c r="AV69" s="358">
        <v>2606</v>
      </c>
      <c r="AW69" s="358"/>
      <c r="AX69" s="358"/>
      <c r="AY69" s="358"/>
      <c r="AZ69" s="358"/>
      <c r="BA69" s="358">
        <v>27</v>
      </c>
      <c r="BB69" s="358"/>
      <c r="BC69" s="358"/>
      <c r="BD69" s="358"/>
      <c r="BE69" s="358"/>
      <c r="BF69" s="358">
        <v>2579</v>
      </c>
      <c r="BG69" s="358"/>
      <c r="BH69" s="358"/>
      <c r="BI69" s="358"/>
      <c r="BJ69" s="358"/>
    </row>
    <row r="70" spans="6:62" ht="10.5" customHeight="1">
      <c r="F70" s="359" t="s">
        <v>490</v>
      </c>
      <c r="G70" s="359"/>
      <c r="H70" s="359"/>
      <c r="I70" s="359"/>
      <c r="J70" s="359"/>
      <c r="K70" s="359"/>
      <c r="L70" s="359"/>
      <c r="M70" s="359"/>
      <c r="N70" s="359"/>
      <c r="O70" s="359"/>
      <c r="P70" s="359"/>
      <c r="R70" s="360">
        <v>75</v>
      </c>
      <c r="S70" s="361"/>
      <c r="T70" s="361"/>
      <c r="U70" s="361"/>
      <c r="V70" s="361"/>
      <c r="W70" s="361">
        <v>7</v>
      </c>
      <c r="X70" s="361"/>
      <c r="Y70" s="361"/>
      <c r="Z70" s="361"/>
      <c r="AA70" s="361"/>
      <c r="AB70" s="361">
        <v>68</v>
      </c>
      <c r="AC70" s="361"/>
      <c r="AD70" s="361"/>
      <c r="AE70" s="361"/>
      <c r="AF70" s="361"/>
      <c r="AG70" s="361">
        <v>33</v>
      </c>
      <c r="AH70" s="361"/>
      <c r="AI70" s="361"/>
      <c r="AJ70" s="361"/>
      <c r="AK70" s="361"/>
      <c r="AL70" s="361">
        <v>6</v>
      </c>
      <c r="AM70" s="361"/>
      <c r="AN70" s="361"/>
      <c r="AO70" s="361"/>
      <c r="AP70" s="361"/>
      <c r="AQ70" s="361">
        <v>27</v>
      </c>
      <c r="AR70" s="361"/>
      <c r="AS70" s="361"/>
      <c r="AT70" s="361"/>
      <c r="AU70" s="361"/>
      <c r="AV70" s="361">
        <v>35</v>
      </c>
      <c r="AW70" s="361"/>
      <c r="AX70" s="361"/>
      <c r="AY70" s="361"/>
      <c r="AZ70" s="361"/>
      <c r="BA70" s="361">
        <v>1</v>
      </c>
      <c r="BB70" s="361"/>
      <c r="BC70" s="361"/>
      <c r="BD70" s="361"/>
      <c r="BE70" s="361"/>
      <c r="BF70" s="361">
        <v>34</v>
      </c>
      <c r="BG70" s="361"/>
      <c r="BH70" s="361"/>
      <c r="BI70" s="361"/>
      <c r="BJ70" s="361"/>
    </row>
    <row r="71" spans="6:62" ht="10.5" customHeight="1">
      <c r="F71" s="364" t="s">
        <v>491</v>
      </c>
      <c r="G71" s="359"/>
      <c r="H71" s="359"/>
      <c r="I71" s="359"/>
      <c r="J71" s="359"/>
      <c r="K71" s="359"/>
      <c r="L71" s="359"/>
      <c r="M71" s="359"/>
      <c r="N71" s="359"/>
      <c r="O71" s="359"/>
      <c r="P71" s="359"/>
      <c r="R71" s="360">
        <v>291</v>
      </c>
      <c r="S71" s="361"/>
      <c r="T71" s="361"/>
      <c r="U71" s="361"/>
      <c r="V71" s="361"/>
      <c r="W71" s="361">
        <v>19</v>
      </c>
      <c r="X71" s="361"/>
      <c r="Y71" s="361"/>
      <c r="Z71" s="361"/>
      <c r="AA71" s="361"/>
      <c r="AB71" s="361">
        <v>271</v>
      </c>
      <c r="AC71" s="361"/>
      <c r="AD71" s="361"/>
      <c r="AE71" s="361"/>
      <c r="AF71" s="361"/>
      <c r="AG71" s="361">
        <v>78</v>
      </c>
      <c r="AH71" s="361"/>
      <c r="AI71" s="361"/>
      <c r="AJ71" s="361"/>
      <c r="AK71" s="361"/>
      <c r="AL71" s="361">
        <v>16</v>
      </c>
      <c r="AM71" s="361"/>
      <c r="AN71" s="361"/>
      <c r="AO71" s="361"/>
      <c r="AP71" s="361"/>
      <c r="AQ71" s="361">
        <v>62</v>
      </c>
      <c r="AR71" s="361"/>
      <c r="AS71" s="361"/>
      <c r="AT71" s="361"/>
      <c r="AU71" s="361"/>
      <c r="AV71" s="361">
        <v>180</v>
      </c>
      <c r="AW71" s="361"/>
      <c r="AX71" s="361"/>
      <c r="AY71" s="361"/>
      <c r="AZ71" s="361"/>
      <c r="BA71" s="361">
        <v>3</v>
      </c>
      <c r="BB71" s="361"/>
      <c r="BC71" s="361"/>
      <c r="BD71" s="361"/>
      <c r="BE71" s="361"/>
      <c r="BF71" s="361">
        <v>177</v>
      </c>
      <c r="BG71" s="361"/>
      <c r="BH71" s="361"/>
      <c r="BI71" s="361"/>
      <c r="BJ71" s="361"/>
    </row>
    <row r="72" spans="6:62" ht="10.5" customHeight="1">
      <c r="F72" s="364" t="s">
        <v>492</v>
      </c>
      <c r="G72" s="359"/>
      <c r="H72" s="359"/>
      <c r="I72" s="359"/>
      <c r="J72" s="359"/>
      <c r="K72" s="359"/>
      <c r="L72" s="359"/>
      <c r="M72" s="359"/>
      <c r="N72" s="359"/>
      <c r="O72" s="359"/>
      <c r="P72" s="359"/>
      <c r="R72" s="360">
        <v>978</v>
      </c>
      <c r="S72" s="361"/>
      <c r="T72" s="361"/>
      <c r="U72" s="361"/>
      <c r="V72" s="361"/>
      <c r="W72" s="361">
        <v>70</v>
      </c>
      <c r="X72" s="361"/>
      <c r="Y72" s="361"/>
      <c r="Z72" s="361"/>
      <c r="AA72" s="361"/>
      <c r="AB72" s="361">
        <v>907</v>
      </c>
      <c r="AC72" s="361"/>
      <c r="AD72" s="361"/>
      <c r="AE72" s="361"/>
      <c r="AF72" s="361"/>
      <c r="AG72" s="361">
        <v>227</v>
      </c>
      <c r="AH72" s="361"/>
      <c r="AI72" s="361"/>
      <c r="AJ72" s="361"/>
      <c r="AK72" s="361"/>
      <c r="AL72" s="361">
        <v>61</v>
      </c>
      <c r="AM72" s="361"/>
      <c r="AN72" s="361"/>
      <c r="AO72" s="361"/>
      <c r="AP72" s="361"/>
      <c r="AQ72" s="361">
        <v>166</v>
      </c>
      <c r="AR72" s="361"/>
      <c r="AS72" s="361"/>
      <c r="AT72" s="361"/>
      <c r="AU72" s="361"/>
      <c r="AV72" s="361">
        <v>656</v>
      </c>
      <c r="AW72" s="361"/>
      <c r="AX72" s="361"/>
      <c r="AY72" s="361"/>
      <c r="AZ72" s="361"/>
      <c r="BA72" s="361">
        <v>8</v>
      </c>
      <c r="BB72" s="361"/>
      <c r="BC72" s="361"/>
      <c r="BD72" s="361"/>
      <c r="BE72" s="361"/>
      <c r="BF72" s="361">
        <v>648</v>
      </c>
      <c r="BG72" s="361"/>
      <c r="BH72" s="361"/>
      <c r="BI72" s="361"/>
      <c r="BJ72" s="361"/>
    </row>
    <row r="73" spans="6:62" ht="10.5" customHeight="1">
      <c r="F73" s="364" t="s">
        <v>493</v>
      </c>
      <c r="G73" s="359"/>
      <c r="H73" s="359"/>
      <c r="I73" s="359"/>
      <c r="J73" s="359"/>
      <c r="K73" s="359"/>
      <c r="L73" s="359"/>
      <c r="M73" s="359"/>
      <c r="N73" s="359"/>
      <c r="O73" s="359"/>
      <c r="P73" s="359"/>
      <c r="R73" s="360">
        <v>1370</v>
      </c>
      <c r="S73" s="361"/>
      <c r="T73" s="361"/>
      <c r="U73" s="361"/>
      <c r="V73" s="361"/>
      <c r="W73" s="361">
        <v>68</v>
      </c>
      <c r="X73" s="361"/>
      <c r="Y73" s="361"/>
      <c r="Z73" s="361"/>
      <c r="AA73" s="361"/>
      <c r="AB73" s="361">
        <v>1301</v>
      </c>
      <c r="AC73" s="361"/>
      <c r="AD73" s="361"/>
      <c r="AE73" s="361"/>
      <c r="AF73" s="361"/>
      <c r="AG73" s="361">
        <v>191</v>
      </c>
      <c r="AH73" s="361"/>
      <c r="AI73" s="361"/>
      <c r="AJ73" s="361"/>
      <c r="AK73" s="361"/>
      <c r="AL73" s="361">
        <v>56</v>
      </c>
      <c r="AM73" s="361"/>
      <c r="AN73" s="361"/>
      <c r="AO73" s="361"/>
      <c r="AP73" s="361"/>
      <c r="AQ73" s="361">
        <v>135</v>
      </c>
      <c r="AR73" s="361"/>
      <c r="AS73" s="361"/>
      <c r="AT73" s="361"/>
      <c r="AU73" s="361"/>
      <c r="AV73" s="361">
        <v>1015</v>
      </c>
      <c r="AW73" s="361"/>
      <c r="AX73" s="361"/>
      <c r="AY73" s="361"/>
      <c r="AZ73" s="361"/>
      <c r="BA73" s="361">
        <v>12</v>
      </c>
      <c r="BB73" s="361"/>
      <c r="BC73" s="361"/>
      <c r="BD73" s="361"/>
      <c r="BE73" s="361"/>
      <c r="BF73" s="361">
        <v>1003</v>
      </c>
      <c r="BG73" s="361"/>
      <c r="BH73" s="361"/>
      <c r="BI73" s="361"/>
      <c r="BJ73" s="361"/>
    </row>
    <row r="74" spans="6:62" ht="10.5" customHeight="1">
      <c r="F74" s="364" t="s">
        <v>494</v>
      </c>
      <c r="G74" s="359"/>
      <c r="H74" s="359"/>
      <c r="I74" s="359"/>
      <c r="J74" s="359"/>
      <c r="K74" s="359"/>
      <c r="L74" s="359"/>
      <c r="M74" s="359"/>
      <c r="N74" s="359"/>
      <c r="O74" s="359"/>
      <c r="P74" s="359"/>
      <c r="R74" s="360">
        <v>900</v>
      </c>
      <c r="S74" s="361"/>
      <c r="T74" s="361"/>
      <c r="U74" s="361"/>
      <c r="V74" s="361"/>
      <c r="W74" s="361">
        <v>33</v>
      </c>
      <c r="X74" s="361"/>
      <c r="Y74" s="361"/>
      <c r="Z74" s="361"/>
      <c r="AA74" s="361"/>
      <c r="AB74" s="361">
        <v>865</v>
      </c>
      <c r="AC74" s="361"/>
      <c r="AD74" s="361"/>
      <c r="AE74" s="361"/>
      <c r="AF74" s="361"/>
      <c r="AG74" s="361">
        <v>75</v>
      </c>
      <c r="AH74" s="361"/>
      <c r="AI74" s="361"/>
      <c r="AJ74" s="361"/>
      <c r="AK74" s="361"/>
      <c r="AL74" s="361">
        <v>27</v>
      </c>
      <c r="AM74" s="361"/>
      <c r="AN74" s="361"/>
      <c r="AO74" s="361"/>
      <c r="AP74" s="361"/>
      <c r="AQ74" s="361">
        <v>48</v>
      </c>
      <c r="AR74" s="361"/>
      <c r="AS74" s="361"/>
      <c r="AT74" s="361"/>
      <c r="AU74" s="361"/>
      <c r="AV74" s="361">
        <v>720</v>
      </c>
      <c r="AW74" s="361"/>
      <c r="AX74" s="361"/>
      <c r="AY74" s="361"/>
      <c r="AZ74" s="361"/>
      <c r="BA74" s="361">
        <v>3</v>
      </c>
      <c r="BB74" s="361"/>
      <c r="BC74" s="361"/>
      <c r="BD74" s="361"/>
      <c r="BE74" s="361"/>
      <c r="BF74" s="361">
        <v>717</v>
      </c>
      <c r="BG74" s="361"/>
      <c r="BH74" s="361"/>
      <c r="BI74" s="361"/>
      <c r="BJ74" s="361"/>
    </row>
    <row r="75" spans="2:62" ht="10.5" customHeight="1">
      <c r="B75" s="36"/>
      <c r="C75" s="36"/>
      <c r="D75" s="36"/>
      <c r="E75" s="36"/>
      <c r="F75" s="36"/>
      <c r="G75" s="36"/>
      <c r="H75" s="36"/>
      <c r="I75" s="36"/>
      <c r="J75" s="36"/>
      <c r="K75" s="36"/>
      <c r="L75" s="36"/>
      <c r="M75" s="36"/>
      <c r="N75" s="36"/>
      <c r="O75" s="36"/>
      <c r="P75" s="36"/>
      <c r="Q75" s="36"/>
      <c r="R75" s="181"/>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406" t="s">
        <v>362</v>
      </c>
      <c r="D76" s="406"/>
      <c r="E76" s="29" t="s">
        <v>363</v>
      </c>
      <c r="F76" s="30" t="s">
        <v>668</v>
      </c>
    </row>
    <row r="77" spans="2:6" ht="10.5" customHeight="1">
      <c r="B77" s="359" t="s">
        <v>234</v>
      </c>
      <c r="C77" s="359"/>
      <c r="D77" s="359"/>
      <c r="E77" s="29" t="s">
        <v>511</v>
      </c>
      <c r="F77" s="57" t="s">
        <v>676</v>
      </c>
    </row>
    <row r="78" spans="2:6" ht="10.5" customHeight="1">
      <c r="B78" s="49"/>
      <c r="C78" s="49"/>
      <c r="D78" s="49"/>
      <c r="E78" s="29"/>
      <c r="F78" s="57"/>
    </row>
    <row r="79" spans="3:7" ht="10.5" customHeight="1">
      <c r="C79" s="49"/>
      <c r="D79" s="49"/>
      <c r="E79" s="49"/>
      <c r="F79" s="29"/>
      <c r="G79" s="57"/>
    </row>
    <row r="80" spans="3:7" ht="10.5" customHeight="1">
      <c r="C80" s="49"/>
      <c r="D80" s="49"/>
      <c r="E80" s="49"/>
      <c r="F80" s="29"/>
      <c r="G80" s="57"/>
    </row>
    <row r="81" spans="3:7" ht="10.5" customHeight="1">
      <c r="C81" s="49"/>
      <c r="D81" s="49"/>
      <c r="E81" s="49"/>
      <c r="F81" s="29"/>
      <c r="G81" s="57"/>
    </row>
    <row r="82" spans="3:7" ht="10.5" customHeight="1">
      <c r="C82" s="49"/>
      <c r="D82" s="49"/>
      <c r="E82" s="49"/>
      <c r="F82" s="29"/>
      <c r="G82" s="57"/>
    </row>
    <row r="83" spans="3:7" ht="10.5" customHeight="1">
      <c r="C83" s="49"/>
      <c r="D83" s="49"/>
      <c r="E83" s="49"/>
      <c r="F83" s="29"/>
      <c r="G83" s="57"/>
    </row>
    <row r="84" spans="3:7" ht="10.5" customHeight="1">
      <c r="C84" s="49"/>
      <c r="D84" s="49"/>
      <c r="E84" s="49"/>
      <c r="F84" s="29"/>
      <c r="G84" s="57"/>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39">
    <mergeCell ref="AQ74:AU74"/>
    <mergeCell ref="AV74:AZ74"/>
    <mergeCell ref="AQ73:AU73"/>
    <mergeCell ref="AV73:AZ73"/>
    <mergeCell ref="BA73:BE73"/>
    <mergeCell ref="BF73:BJ73"/>
    <mergeCell ref="F74:P74"/>
    <mergeCell ref="R74:V74"/>
    <mergeCell ref="W74:AA74"/>
    <mergeCell ref="AB74:AF74"/>
    <mergeCell ref="AG74:AK74"/>
    <mergeCell ref="AL74:AP74"/>
    <mergeCell ref="AQ72:AU72"/>
    <mergeCell ref="AV72:AZ72"/>
    <mergeCell ref="BA72:BE72"/>
    <mergeCell ref="BF72:BJ72"/>
    <mergeCell ref="F73:P73"/>
    <mergeCell ref="R73:V73"/>
    <mergeCell ref="W73:AA73"/>
    <mergeCell ref="AB73:AF73"/>
    <mergeCell ref="AG73:AK73"/>
    <mergeCell ref="AL73:AP73"/>
    <mergeCell ref="AQ71:AU71"/>
    <mergeCell ref="AV71:AZ71"/>
    <mergeCell ref="BA71:BE71"/>
    <mergeCell ref="BF71:BJ71"/>
    <mergeCell ref="F72:P72"/>
    <mergeCell ref="R72:V72"/>
    <mergeCell ref="W72:AA72"/>
    <mergeCell ref="AB72:AF72"/>
    <mergeCell ref="AG72:AK72"/>
    <mergeCell ref="AL72:AP72"/>
    <mergeCell ref="AQ70:AU70"/>
    <mergeCell ref="AV70:AZ70"/>
    <mergeCell ref="BA70:BE70"/>
    <mergeCell ref="BF70:BJ70"/>
    <mergeCell ref="F71:P71"/>
    <mergeCell ref="R71:V71"/>
    <mergeCell ref="W71:AA71"/>
    <mergeCell ref="AB71:AF71"/>
    <mergeCell ref="AG71:AK71"/>
    <mergeCell ref="AL71:AP71"/>
    <mergeCell ref="AQ69:AU69"/>
    <mergeCell ref="AV69:AZ69"/>
    <mergeCell ref="BA69:BE69"/>
    <mergeCell ref="BF69:BJ69"/>
    <mergeCell ref="F70:P70"/>
    <mergeCell ref="R70:V70"/>
    <mergeCell ref="W70:AA70"/>
    <mergeCell ref="AB70:AF70"/>
    <mergeCell ref="AG70:AK70"/>
    <mergeCell ref="AL70:AP70"/>
    <mergeCell ref="AQ67:AU67"/>
    <mergeCell ref="AV67:AZ67"/>
    <mergeCell ref="BA67:BE67"/>
    <mergeCell ref="BF67:BJ67"/>
    <mergeCell ref="D69:P69"/>
    <mergeCell ref="R69:V69"/>
    <mergeCell ref="W69:AA69"/>
    <mergeCell ref="AB69:AF69"/>
    <mergeCell ref="AG69:AK69"/>
    <mergeCell ref="AL69:AP69"/>
    <mergeCell ref="AQ66:AU66"/>
    <mergeCell ref="AV66:AZ66"/>
    <mergeCell ref="BA66:BE66"/>
    <mergeCell ref="BF66:BJ66"/>
    <mergeCell ref="F67:P67"/>
    <mergeCell ref="R67:V67"/>
    <mergeCell ref="W67:AA67"/>
    <mergeCell ref="AB67:AF67"/>
    <mergeCell ref="AG67:AK67"/>
    <mergeCell ref="AL67:AP67"/>
    <mergeCell ref="AQ65:AU65"/>
    <mergeCell ref="AV65:AZ65"/>
    <mergeCell ref="BA65:BE65"/>
    <mergeCell ref="BF65:BJ65"/>
    <mergeCell ref="F66:P66"/>
    <mergeCell ref="R66:V66"/>
    <mergeCell ref="W66:AA66"/>
    <mergeCell ref="AB66:AF66"/>
    <mergeCell ref="AG66:AK66"/>
    <mergeCell ref="AL66:AP66"/>
    <mergeCell ref="F65:P65"/>
    <mergeCell ref="R65:V65"/>
    <mergeCell ref="W65:AA65"/>
    <mergeCell ref="AB65:AF65"/>
    <mergeCell ref="AG65:AK65"/>
    <mergeCell ref="AL65:AP65"/>
    <mergeCell ref="AG64:AK64"/>
    <mergeCell ref="AL64:AP64"/>
    <mergeCell ref="AQ64:AU64"/>
    <mergeCell ref="AV64:AZ64"/>
    <mergeCell ref="BA64:BE64"/>
    <mergeCell ref="BF64:BJ64"/>
    <mergeCell ref="BA74:BE74"/>
    <mergeCell ref="BF74:BJ74"/>
    <mergeCell ref="C76:D76"/>
    <mergeCell ref="B77:D77"/>
    <mergeCell ref="BA63:BE63"/>
    <mergeCell ref="BF63:BJ63"/>
    <mergeCell ref="F64:P64"/>
    <mergeCell ref="R64:V64"/>
    <mergeCell ref="W64:AA64"/>
    <mergeCell ref="AB64:AF64"/>
    <mergeCell ref="AV42:BJ42"/>
    <mergeCell ref="AV43:AZ44"/>
    <mergeCell ref="B43:Q43"/>
    <mergeCell ref="R43:V44"/>
    <mergeCell ref="W43:AA44"/>
    <mergeCell ref="AB43:AF44"/>
    <mergeCell ref="AG43:AK44"/>
    <mergeCell ref="AL43:AP44"/>
    <mergeCell ref="AQ43:AU44"/>
    <mergeCell ref="B3:BJ3"/>
    <mergeCell ref="B5:T7"/>
    <mergeCell ref="U5:Z7"/>
    <mergeCell ref="AA5:AF7"/>
    <mergeCell ref="AG5:AL7"/>
    <mergeCell ref="AM5:AR7"/>
    <mergeCell ref="AS5:AX7"/>
    <mergeCell ref="AY5:BD7"/>
    <mergeCell ref="BE5:BJ7"/>
    <mergeCell ref="BF43:BJ44"/>
    <mergeCell ref="C46:P46"/>
    <mergeCell ref="R46:V46"/>
    <mergeCell ref="W46:AA46"/>
    <mergeCell ref="AB46:AF46"/>
    <mergeCell ref="AG46:AK46"/>
    <mergeCell ref="AL46:AP46"/>
    <mergeCell ref="AQ46:AU46"/>
    <mergeCell ref="AV46:AZ46"/>
    <mergeCell ref="AM9:AR9"/>
    <mergeCell ref="AS9:AX9"/>
    <mergeCell ref="AY9:BD9"/>
    <mergeCell ref="BE9:BJ9"/>
    <mergeCell ref="C9:S9"/>
    <mergeCell ref="U9:Z9"/>
    <mergeCell ref="AA9:AF9"/>
    <mergeCell ref="AG9:AL9"/>
    <mergeCell ref="AM11:AR11"/>
    <mergeCell ref="AS11:AX11"/>
    <mergeCell ref="AY11:BD11"/>
    <mergeCell ref="BE11:BJ11"/>
    <mergeCell ref="C11:S11"/>
    <mergeCell ref="U11:Z11"/>
    <mergeCell ref="AA11:AF11"/>
    <mergeCell ref="AG11:AL11"/>
    <mergeCell ref="AM13:AR13"/>
    <mergeCell ref="AS13:AX13"/>
    <mergeCell ref="AY13:BD13"/>
    <mergeCell ref="BE13:BJ13"/>
    <mergeCell ref="D13:S13"/>
    <mergeCell ref="U13:Z13"/>
    <mergeCell ref="AA13:AF13"/>
    <mergeCell ref="AG13:AL13"/>
    <mergeCell ref="AM14:AR14"/>
    <mergeCell ref="AS14:AX14"/>
    <mergeCell ref="AY14:BD14"/>
    <mergeCell ref="BE14:BJ14"/>
    <mergeCell ref="E14:S14"/>
    <mergeCell ref="U14:Z14"/>
    <mergeCell ref="AA14:AF14"/>
    <mergeCell ref="AG14:AL14"/>
    <mergeCell ref="AM15:AR15"/>
    <mergeCell ref="AS15:AX15"/>
    <mergeCell ref="AY15:BD15"/>
    <mergeCell ref="BE15:BJ15"/>
    <mergeCell ref="E15:S15"/>
    <mergeCell ref="U15:Z15"/>
    <mergeCell ref="AA15:AF15"/>
    <mergeCell ref="AG15:AL15"/>
    <mergeCell ref="AM16:AR16"/>
    <mergeCell ref="AS16:AX16"/>
    <mergeCell ref="AY16:BD16"/>
    <mergeCell ref="BE16:BJ16"/>
    <mergeCell ref="E16:S16"/>
    <mergeCell ref="U16:Z16"/>
    <mergeCell ref="AA16:AF16"/>
    <mergeCell ref="AG16:AL16"/>
    <mergeCell ref="AM17:AR17"/>
    <mergeCell ref="AS17:AX17"/>
    <mergeCell ref="AY17:BD17"/>
    <mergeCell ref="BE17:BJ17"/>
    <mergeCell ref="E17:S17"/>
    <mergeCell ref="U17:Z17"/>
    <mergeCell ref="AA17:AF17"/>
    <mergeCell ref="AG17:AL17"/>
    <mergeCell ref="AM19:AR19"/>
    <mergeCell ref="AS19:AX19"/>
    <mergeCell ref="AY19:BD19"/>
    <mergeCell ref="BE19:BJ19"/>
    <mergeCell ref="D19:S19"/>
    <mergeCell ref="U19:Z19"/>
    <mergeCell ref="AA19:AF19"/>
    <mergeCell ref="AG19:AL19"/>
    <mergeCell ref="AM20:AR20"/>
    <mergeCell ref="AS20:AX20"/>
    <mergeCell ref="AY20:BD20"/>
    <mergeCell ref="BE20:BJ20"/>
    <mergeCell ref="E20:S20"/>
    <mergeCell ref="U20:Z20"/>
    <mergeCell ref="AA20:AF20"/>
    <mergeCell ref="AG20:AL20"/>
    <mergeCell ref="AM21:AR21"/>
    <mergeCell ref="AS21:AX21"/>
    <mergeCell ref="AY21:BD21"/>
    <mergeCell ref="BE21:BJ21"/>
    <mergeCell ref="E21:S21"/>
    <mergeCell ref="U21:Z21"/>
    <mergeCell ref="AA21:AF21"/>
    <mergeCell ref="AG21:AL21"/>
    <mergeCell ref="AM22:AR22"/>
    <mergeCell ref="AS22:AX22"/>
    <mergeCell ref="AY22:BD22"/>
    <mergeCell ref="BE22:BJ22"/>
    <mergeCell ref="E22:S22"/>
    <mergeCell ref="U22:Z22"/>
    <mergeCell ref="AA22:AF22"/>
    <mergeCell ref="AG22:AL22"/>
    <mergeCell ref="AM23:AR23"/>
    <mergeCell ref="AS23:AX23"/>
    <mergeCell ref="AY23:BD23"/>
    <mergeCell ref="BE23:BJ23"/>
    <mergeCell ref="E23:S23"/>
    <mergeCell ref="U23:Z23"/>
    <mergeCell ref="AA23:AF23"/>
    <mergeCell ref="AG23:AL23"/>
    <mergeCell ref="AY24:BD24"/>
    <mergeCell ref="BE24:BJ24"/>
    <mergeCell ref="E24:S24"/>
    <mergeCell ref="U24:Z24"/>
    <mergeCell ref="AA24:AF24"/>
    <mergeCell ref="AG24:AL24"/>
    <mergeCell ref="E25:S25"/>
    <mergeCell ref="E26:S26"/>
    <mergeCell ref="U26:Z26"/>
    <mergeCell ref="AA26:AF26"/>
    <mergeCell ref="AM24:AR24"/>
    <mergeCell ref="AS24:AX24"/>
    <mergeCell ref="AQ48:AU48"/>
    <mergeCell ref="AV48:AZ48"/>
    <mergeCell ref="AG26:AL26"/>
    <mergeCell ref="AM26:AR26"/>
    <mergeCell ref="AS26:AX26"/>
    <mergeCell ref="AY26:BD26"/>
    <mergeCell ref="BA43:BE44"/>
    <mergeCell ref="B40:BJ40"/>
    <mergeCell ref="R42:AF42"/>
    <mergeCell ref="AG42:AU42"/>
    <mergeCell ref="AM32:AR32"/>
    <mergeCell ref="AS32:AX32"/>
    <mergeCell ref="BA46:BE46"/>
    <mergeCell ref="BF46:BJ46"/>
    <mergeCell ref="D48:P48"/>
    <mergeCell ref="R48:V48"/>
    <mergeCell ref="W48:AA48"/>
    <mergeCell ref="AB48:AF48"/>
    <mergeCell ref="AG48:AK48"/>
    <mergeCell ref="AL48:AP48"/>
    <mergeCell ref="AV49:AZ49"/>
    <mergeCell ref="BA49:BE49"/>
    <mergeCell ref="E29:S29"/>
    <mergeCell ref="E30:S30"/>
    <mergeCell ref="U30:Z30"/>
    <mergeCell ref="BA48:BE48"/>
    <mergeCell ref="E32:S32"/>
    <mergeCell ref="U32:Z32"/>
    <mergeCell ref="AA32:AF32"/>
    <mergeCell ref="AG32:AL32"/>
    <mergeCell ref="AY34:BD34"/>
    <mergeCell ref="BE34:BJ34"/>
    <mergeCell ref="BF48:BJ48"/>
    <mergeCell ref="F49:P49"/>
    <mergeCell ref="R49:V49"/>
    <mergeCell ref="W49:AA49"/>
    <mergeCell ref="AB49:AF49"/>
    <mergeCell ref="AG49:AK49"/>
    <mergeCell ref="AL49:AP49"/>
    <mergeCell ref="AQ49:AU49"/>
    <mergeCell ref="C36:S36"/>
    <mergeCell ref="U36:Z36"/>
    <mergeCell ref="AA36:AF36"/>
    <mergeCell ref="AG36:AL36"/>
    <mergeCell ref="AY32:BD32"/>
    <mergeCell ref="BE32:BJ32"/>
    <mergeCell ref="C34:S34"/>
    <mergeCell ref="U34:Z34"/>
    <mergeCell ref="AA34:AF34"/>
    <mergeCell ref="AG34:AL34"/>
    <mergeCell ref="AM28:AR28"/>
    <mergeCell ref="AS28:AX28"/>
    <mergeCell ref="AY28:BD28"/>
    <mergeCell ref="BE28:BJ28"/>
    <mergeCell ref="AM36:AR36"/>
    <mergeCell ref="AS36:AX36"/>
    <mergeCell ref="AY36:BD36"/>
    <mergeCell ref="BE36:BJ36"/>
    <mergeCell ref="AM34:AR34"/>
    <mergeCell ref="AS34:AX34"/>
    <mergeCell ref="AA30:AF30"/>
    <mergeCell ref="AG30:AL30"/>
    <mergeCell ref="AM30:AR30"/>
    <mergeCell ref="AS30:AX30"/>
    <mergeCell ref="BE26:BJ26"/>
    <mergeCell ref="E27:S27"/>
    <mergeCell ref="E28:S28"/>
    <mergeCell ref="U28:Z28"/>
    <mergeCell ref="AA28:AF28"/>
    <mergeCell ref="AG28:AL28"/>
    <mergeCell ref="AY30:BD30"/>
    <mergeCell ref="BE30:BJ30"/>
    <mergeCell ref="E31:S31"/>
    <mergeCell ref="U31:Z31"/>
    <mergeCell ref="AA31:AF31"/>
    <mergeCell ref="AG31:AL31"/>
    <mergeCell ref="AM31:AR31"/>
    <mergeCell ref="AS31:AX31"/>
    <mergeCell ref="AY31:BD31"/>
    <mergeCell ref="BE31:BJ31"/>
    <mergeCell ref="B38:D38"/>
    <mergeCell ref="BF49:BJ49"/>
    <mergeCell ref="F50:P50"/>
    <mergeCell ref="R50:V50"/>
    <mergeCell ref="W50:AA50"/>
    <mergeCell ref="AB50:AF50"/>
    <mergeCell ref="AG50:AK50"/>
    <mergeCell ref="AL50:AP50"/>
    <mergeCell ref="AQ50:AU50"/>
    <mergeCell ref="AV50:AZ50"/>
    <mergeCell ref="BA50:BE50"/>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D55:P55"/>
    <mergeCell ref="R55:V55"/>
    <mergeCell ref="W55:AA55"/>
    <mergeCell ref="AB55:AF55"/>
    <mergeCell ref="AG55:AK55"/>
    <mergeCell ref="AL55:AP55"/>
    <mergeCell ref="AQ55:AU55"/>
    <mergeCell ref="AV55:AZ55"/>
    <mergeCell ref="BA55:BE55"/>
    <mergeCell ref="BF55:BJ55"/>
    <mergeCell ref="F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D62:P62"/>
    <mergeCell ref="R62:V62"/>
    <mergeCell ref="W62:AA62"/>
    <mergeCell ref="AB62:AF62"/>
    <mergeCell ref="AG62:AK62"/>
    <mergeCell ref="AL62:AP62"/>
    <mergeCell ref="AQ62:AU62"/>
    <mergeCell ref="AV62:AZ62"/>
    <mergeCell ref="BA62:BE62"/>
    <mergeCell ref="BF62:BJ62"/>
    <mergeCell ref="F63:P63"/>
    <mergeCell ref="R63:V63"/>
    <mergeCell ref="W63:AA63"/>
    <mergeCell ref="AB63:AF63"/>
    <mergeCell ref="AG63:AK63"/>
    <mergeCell ref="AL63:AP63"/>
    <mergeCell ref="AQ63:AU63"/>
    <mergeCell ref="AV63:AZ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7"/>
  <sheetViews>
    <sheetView zoomScalePageLayoutView="0" workbookViewId="0" topLeftCell="A37">
      <selection activeCell="F85" sqref="F85"/>
    </sheetView>
  </sheetViews>
  <sheetFormatPr defaultColWidth="9.00390625" defaultRowHeight="13.5"/>
  <cols>
    <col min="1" max="11" width="1.625" style="31" customWidth="1"/>
    <col min="12" max="16" width="9.125" style="31" customWidth="1"/>
    <col min="17" max="17" width="9.125" style="105" customWidth="1"/>
    <col min="18" max="18" width="9.125" style="92" customWidth="1"/>
    <col min="19" max="19" width="9.125" style="109"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1" ht="10.5" customHeight="1">
      <c r="B1" s="3"/>
      <c r="C1" s="41"/>
      <c r="D1" s="82"/>
      <c r="E1" s="82"/>
      <c r="F1" s="82"/>
      <c r="G1" s="82"/>
      <c r="H1" s="82"/>
      <c r="I1" s="82"/>
      <c r="J1" s="82"/>
      <c r="K1" s="82"/>
      <c r="L1" s="82"/>
      <c r="M1" s="82"/>
      <c r="N1" s="82"/>
      <c r="O1" s="82"/>
      <c r="P1" s="82"/>
      <c r="U1" s="276" t="s">
        <v>516</v>
      </c>
    </row>
    <row r="2" spans="6:8" ht="10.5" customHeight="1">
      <c r="F2" s="82"/>
      <c r="G2" s="82"/>
      <c r="H2" s="82"/>
    </row>
    <row r="3" spans="2:21" s="42" customFormat="1" ht="18" customHeight="1">
      <c r="B3" s="357" t="s">
        <v>561</v>
      </c>
      <c r="C3" s="357"/>
      <c r="D3" s="357"/>
      <c r="E3" s="357"/>
      <c r="F3" s="357"/>
      <c r="G3" s="357"/>
      <c r="H3" s="357"/>
      <c r="I3" s="357"/>
      <c r="J3" s="357"/>
      <c r="K3" s="357"/>
      <c r="L3" s="357"/>
      <c r="M3" s="357"/>
      <c r="N3" s="357"/>
      <c r="O3" s="357"/>
      <c r="P3" s="357"/>
      <c r="Q3" s="357"/>
      <c r="R3" s="357"/>
      <c r="S3" s="357"/>
      <c r="T3" s="357"/>
      <c r="U3" s="64"/>
    </row>
    <row r="4" spans="2:21" ht="12.75" customHeight="1">
      <c r="B4" s="33"/>
      <c r="C4" s="33"/>
      <c r="D4" s="33"/>
      <c r="E4" s="33"/>
      <c r="F4" s="33"/>
      <c r="G4" s="33"/>
      <c r="H4" s="33"/>
      <c r="I4" s="33"/>
      <c r="J4" s="33"/>
      <c r="K4" s="33"/>
      <c r="L4" s="33"/>
      <c r="M4" s="33"/>
      <c r="N4" s="33"/>
      <c r="O4" s="33"/>
      <c r="P4" s="33"/>
      <c r="Q4" s="199"/>
      <c r="R4" s="200"/>
      <c r="S4" s="201"/>
      <c r="T4" s="1" t="s">
        <v>270</v>
      </c>
      <c r="U4" s="33"/>
    </row>
    <row r="5" spans="2:21" ht="13.5" customHeight="1">
      <c r="B5" s="410" t="s">
        <v>374</v>
      </c>
      <c r="C5" s="408"/>
      <c r="D5" s="408"/>
      <c r="E5" s="408"/>
      <c r="F5" s="408"/>
      <c r="G5" s="408"/>
      <c r="H5" s="408"/>
      <c r="I5" s="408"/>
      <c r="J5" s="408"/>
      <c r="K5" s="411"/>
      <c r="L5" s="408" t="s">
        <v>461</v>
      </c>
      <c r="M5" s="408" t="s">
        <v>452</v>
      </c>
      <c r="N5" s="408"/>
      <c r="O5" s="408"/>
      <c r="P5" s="236" t="s">
        <v>221</v>
      </c>
      <c r="Q5" s="236" t="s">
        <v>444</v>
      </c>
      <c r="R5" s="408" t="s">
        <v>453</v>
      </c>
      <c r="S5" s="408"/>
      <c r="T5" s="238" t="s">
        <v>459</v>
      </c>
      <c r="U5" s="100"/>
    </row>
    <row r="6" spans="2:26" ht="13.5" customHeight="1">
      <c r="B6" s="412"/>
      <c r="C6" s="413"/>
      <c r="D6" s="413"/>
      <c r="E6" s="413"/>
      <c r="F6" s="413"/>
      <c r="G6" s="413"/>
      <c r="H6" s="413"/>
      <c r="I6" s="413"/>
      <c r="J6" s="413"/>
      <c r="K6" s="414"/>
      <c r="L6" s="413"/>
      <c r="M6" s="187" t="s">
        <v>483</v>
      </c>
      <c r="N6" s="187" t="s">
        <v>447</v>
      </c>
      <c r="O6" s="187" t="s">
        <v>448</v>
      </c>
      <c r="P6" s="237" t="s">
        <v>226</v>
      </c>
      <c r="Q6" s="237" t="s">
        <v>449</v>
      </c>
      <c r="R6" s="202" t="s">
        <v>462</v>
      </c>
      <c r="S6" s="203" t="s">
        <v>454</v>
      </c>
      <c r="T6" s="239" t="s">
        <v>625</v>
      </c>
      <c r="U6" s="32"/>
      <c r="W6" s="407" t="s">
        <v>451</v>
      </c>
      <c r="X6" s="407"/>
      <c r="Y6" s="407"/>
      <c r="Z6" s="407"/>
    </row>
    <row r="7" spans="2:19" ht="10.5" customHeight="1">
      <c r="B7" s="33"/>
      <c r="C7" s="33"/>
      <c r="D7" s="33"/>
      <c r="E7" s="33"/>
      <c r="F7" s="33"/>
      <c r="G7" s="33"/>
      <c r="H7" s="33"/>
      <c r="I7" s="33"/>
      <c r="J7" s="33"/>
      <c r="K7" s="33"/>
      <c r="L7" s="182"/>
      <c r="M7" s="33"/>
      <c r="N7" s="33"/>
      <c r="O7" s="33"/>
      <c r="P7" s="33"/>
      <c r="Q7" s="199"/>
      <c r="R7" s="200"/>
      <c r="S7" s="259" t="s">
        <v>626</v>
      </c>
    </row>
    <row r="8" spans="2:25" ht="6" customHeight="1">
      <c r="B8" s="33"/>
      <c r="C8" s="33"/>
      <c r="D8" s="33"/>
      <c r="E8" s="33"/>
      <c r="F8" s="33"/>
      <c r="G8" s="33"/>
      <c r="H8" s="33"/>
      <c r="I8" s="33"/>
      <c r="J8" s="33"/>
      <c r="K8" s="33"/>
      <c r="L8" s="204"/>
      <c r="M8" s="33"/>
      <c r="N8" s="33"/>
      <c r="O8" s="33"/>
      <c r="P8" s="33"/>
      <c r="Q8" s="199"/>
      <c r="R8" s="200"/>
      <c r="S8" s="201"/>
      <c r="V8" s="101"/>
      <c r="W8" s="101"/>
      <c r="X8" s="101"/>
      <c r="Y8" s="102"/>
    </row>
    <row r="9" spans="2:26" s="34" customFormat="1" ht="10.5" customHeight="1">
      <c r="B9" s="35"/>
      <c r="C9" s="409" t="s">
        <v>223</v>
      </c>
      <c r="D9" s="409"/>
      <c r="E9" s="409"/>
      <c r="F9" s="409"/>
      <c r="G9" s="409"/>
      <c r="H9" s="409"/>
      <c r="I9" s="409"/>
      <c r="J9" s="409"/>
      <c r="K9" s="65"/>
      <c r="L9" s="205">
        <f>SUM(L94:L97)</f>
        <v>287243</v>
      </c>
      <c r="M9" s="135">
        <f>SUM(M94:M97)</f>
        <v>658132</v>
      </c>
      <c r="N9" s="135">
        <f>SUM(N94:N97)</f>
        <v>327085</v>
      </c>
      <c r="O9" s="135">
        <f>SUM(O94:O97)</f>
        <v>331047</v>
      </c>
      <c r="P9" s="133">
        <f>SUM(M9/Z9)</f>
        <v>13665.531561461796</v>
      </c>
      <c r="Q9" s="146">
        <f>SUM(M9/L9)</f>
        <v>2.291202918783051</v>
      </c>
      <c r="R9" s="112">
        <f>SUM(M9-T9)</f>
        <v>22386</v>
      </c>
      <c r="S9" s="113">
        <f>ROUND((R9/T9)*100,2)</f>
        <v>3.52</v>
      </c>
      <c r="T9" s="98">
        <v>635746</v>
      </c>
      <c r="U9" s="98"/>
      <c r="W9" s="409" t="s">
        <v>223</v>
      </c>
      <c r="X9" s="409"/>
      <c r="Y9" s="104">
        <v>48.16</v>
      </c>
      <c r="Z9" s="141">
        <f>ROUND(Y9,2)</f>
        <v>48.16</v>
      </c>
    </row>
    <row r="10" spans="2:26" ht="6" customHeight="1">
      <c r="B10" s="33"/>
      <c r="C10" s="66"/>
      <c r="D10" s="66"/>
      <c r="E10" s="66"/>
      <c r="F10" s="66"/>
      <c r="G10" s="66"/>
      <c r="H10" s="66"/>
      <c r="I10" s="66"/>
      <c r="J10" s="66"/>
      <c r="K10" s="66"/>
      <c r="L10" s="206"/>
      <c r="M10" s="129"/>
      <c r="N10" s="129"/>
      <c r="O10" s="129"/>
      <c r="P10" s="134"/>
      <c r="Q10" s="147"/>
      <c r="R10" s="107"/>
      <c r="S10" s="110"/>
      <c r="T10" s="58"/>
      <c r="U10" s="58"/>
      <c r="W10" s="66"/>
      <c r="X10" s="66"/>
      <c r="Y10" s="102"/>
      <c r="Z10" s="137"/>
    </row>
    <row r="11" spans="2:26" s="34" customFormat="1" ht="10.5" customHeight="1">
      <c r="B11" s="35"/>
      <c r="C11" s="409" t="s">
        <v>378</v>
      </c>
      <c r="D11" s="409"/>
      <c r="E11" s="409"/>
      <c r="F11" s="409"/>
      <c r="G11" s="409"/>
      <c r="H11" s="409"/>
      <c r="I11" s="409"/>
      <c r="J11" s="409"/>
      <c r="K11" s="65"/>
      <c r="L11" s="205">
        <f>SUM(L12:L13)</f>
        <v>4280</v>
      </c>
      <c r="M11" s="135">
        <f>SUM(N11:O11)</f>
        <v>7411</v>
      </c>
      <c r="N11" s="135">
        <f>SUM(N12:N13)</f>
        <v>3693</v>
      </c>
      <c r="O11" s="135">
        <f>SUM(O12:O13)</f>
        <v>3718</v>
      </c>
      <c r="P11" s="133">
        <f>SUM(M11/Z11)</f>
        <v>18075.60975609756</v>
      </c>
      <c r="Q11" s="146">
        <f>ROUND(M11/L11,2)</f>
        <v>1.73</v>
      </c>
      <c r="R11" s="112">
        <f>SUM(M11-T11)</f>
        <v>-15</v>
      </c>
      <c r="S11" s="113">
        <f>ROUND((R11/T11)*100,2)</f>
        <v>-0.2</v>
      </c>
      <c r="T11" s="98">
        <f>SUM(T12:T13)</f>
        <v>7426</v>
      </c>
      <c r="U11" s="98"/>
      <c r="W11" s="409" t="s">
        <v>378</v>
      </c>
      <c r="X11" s="409"/>
      <c r="Y11" s="104">
        <f>SUM(Y12:Y13)</f>
        <v>0.41200000000000003</v>
      </c>
      <c r="Z11" s="141">
        <f aca="true" t="shared" si="0" ref="Z11:Z73">ROUND(Y11,2)</f>
        <v>0.41</v>
      </c>
    </row>
    <row r="12" spans="2:26" ht="10.5" customHeight="1">
      <c r="B12" s="33"/>
      <c r="C12" s="66"/>
      <c r="D12" s="66"/>
      <c r="E12" s="66"/>
      <c r="F12" s="66"/>
      <c r="G12" s="415" t="s">
        <v>379</v>
      </c>
      <c r="H12" s="415"/>
      <c r="I12" s="415"/>
      <c r="J12" s="415"/>
      <c r="K12" s="66"/>
      <c r="L12" s="260">
        <v>2934</v>
      </c>
      <c r="M12" s="129">
        <f>SUM(N12:O12)</f>
        <v>4876</v>
      </c>
      <c r="N12" s="130">
        <v>2480</v>
      </c>
      <c r="O12" s="130">
        <v>2396</v>
      </c>
      <c r="P12" s="134">
        <f>SUM(M12/Z12)</f>
        <v>22163.636363636364</v>
      </c>
      <c r="Q12" s="147">
        <f>ROUND(M12/L12,2)</f>
        <v>1.66</v>
      </c>
      <c r="R12" s="107">
        <f>SUM(M12-T12)</f>
        <v>-4</v>
      </c>
      <c r="S12" s="110">
        <f aca="true" t="shared" si="1" ref="S12:S73">ROUND((R12/T12)*100,2)</f>
        <v>-0.08</v>
      </c>
      <c r="T12" s="58">
        <v>4880</v>
      </c>
      <c r="U12" s="58"/>
      <c r="W12" s="66"/>
      <c r="X12" s="99" t="s">
        <v>379</v>
      </c>
      <c r="Y12" s="103">
        <v>0.219</v>
      </c>
      <c r="Z12" s="126">
        <f t="shared" si="0"/>
        <v>0.22</v>
      </c>
    </row>
    <row r="13" spans="2:26" ht="10.5" customHeight="1">
      <c r="B13" s="33"/>
      <c r="C13" s="66"/>
      <c r="D13" s="66"/>
      <c r="E13" s="66"/>
      <c r="F13" s="66"/>
      <c r="G13" s="415" t="s">
        <v>380</v>
      </c>
      <c r="H13" s="415"/>
      <c r="I13" s="415"/>
      <c r="J13" s="415"/>
      <c r="K13" s="66"/>
      <c r="L13" s="260">
        <v>1346</v>
      </c>
      <c r="M13" s="129">
        <f>SUM(N13:O13)</f>
        <v>2535</v>
      </c>
      <c r="N13" s="130">
        <v>1213</v>
      </c>
      <c r="O13" s="130">
        <v>1322</v>
      </c>
      <c r="P13" s="134">
        <f>SUM(M13/Z13)</f>
        <v>13342.105263157895</v>
      </c>
      <c r="Q13" s="147">
        <f>ROUND(M13/L13,2)</f>
        <v>1.88</v>
      </c>
      <c r="R13" s="107">
        <f>SUM(M13-T13)</f>
        <v>-11</v>
      </c>
      <c r="S13" s="110">
        <f t="shared" si="1"/>
        <v>-0.43</v>
      </c>
      <c r="T13" s="58">
        <v>2546</v>
      </c>
      <c r="U13" s="58"/>
      <c r="W13" s="66"/>
      <c r="X13" s="99" t="s">
        <v>380</v>
      </c>
      <c r="Y13" s="103">
        <v>0.193</v>
      </c>
      <c r="Z13" s="126">
        <f t="shared" si="0"/>
        <v>0.19</v>
      </c>
    </row>
    <row r="14" spans="2:26" ht="6" customHeight="1">
      <c r="B14" s="33"/>
      <c r="C14" s="66"/>
      <c r="D14" s="66"/>
      <c r="E14" s="66"/>
      <c r="F14" s="66"/>
      <c r="G14" s="66"/>
      <c r="H14" s="66"/>
      <c r="I14" s="66"/>
      <c r="J14" s="66"/>
      <c r="K14" s="66"/>
      <c r="L14" s="206"/>
      <c r="M14" s="129"/>
      <c r="N14" s="129"/>
      <c r="O14" s="129"/>
      <c r="P14" s="134"/>
      <c r="Q14" s="147"/>
      <c r="R14" s="107"/>
      <c r="S14" s="110"/>
      <c r="T14" s="58"/>
      <c r="U14" s="58"/>
      <c r="W14" s="66"/>
      <c r="X14" s="66"/>
      <c r="Y14" s="103"/>
      <c r="Z14" s="126"/>
    </row>
    <row r="15" spans="2:26" s="34" customFormat="1" ht="10.5" customHeight="1">
      <c r="B15" s="35"/>
      <c r="C15" s="409" t="s">
        <v>381</v>
      </c>
      <c r="D15" s="409"/>
      <c r="E15" s="409"/>
      <c r="F15" s="409"/>
      <c r="G15" s="409"/>
      <c r="H15" s="409"/>
      <c r="I15" s="409"/>
      <c r="J15" s="409"/>
      <c r="K15" s="65"/>
      <c r="L15" s="205">
        <f>SUM(L16:L17)</f>
        <v>4601</v>
      </c>
      <c r="M15" s="135">
        <f aca="true" t="shared" si="2" ref="M15:M75">SUM(N15:O15)</f>
        <v>8495</v>
      </c>
      <c r="N15" s="135">
        <f>SUM(N16:N17)</f>
        <v>3924</v>
      </c>
      <c r="O15" s="135">
        <f>SUM(O16:O17)</f>
        <v>4571</v>
      </c>
      <c r="P15" s="133">
        <f>SUM(M15/Z15)</f>
        <v>16336.538461538461</v>
      </c>
      <c r="Q15" s="146">
        <f aca="true" t="shared" si="3" ref="Q15:Q73">ROUND(M15/L15,2)</f>
        <v>1.85</v>
      </c>
      <c r="R15" s="112">
        <f>SUM(M15-T15)</f>
        <v>11</v>
      </c>
      <c r="S15" s="113">
        <f t="shared" si="1"/>
        <v>0.13</v>
      </c>
      <c r="T15" s="97">
        <f>SUM(T16:T17)</f>
        <v>8484</v>
      </c>
      <c r="U15" s="97"/>
      <c r="W15" s="409" t="s">
        <v>381</v>
      </c>
      <c r="X15" s="409"/>
      <c r="Y15" s="104">
        <f>SUM(Y16:Y17)</f>
        <v>0.518</v>
      </c>
      <c r="Z15" s="141">
        <f t="shared" si="0"/>
        <v>0.52</v>
      </c>
    </row>
    <row r="16" spans="2:26" ht="10.5" customHeight="1">
      <c r="B16" s="33"/>
      <c r="C16" s="66"/>
      <c r="D16" s="66"/>
      <c r="E16" s="66"/>
      <c r="F16" s="66"/>
      <c r="G16" s="415" t="s">
        <v>379</v>
      </c>
      <c r="H16" s="415"/>
      <c r="I16" s="415"/>
      <c r="J16" s="415"/>
      <c r="K16" s="66"/>
      <c r="L16" s="260">
        <v>2714</v>
      </c>
      <c r="M16" s="129">
        <f t="shared" si="2"/>
        <v>4859</v>
      </c>
      <c r="N16" s="130">
        <v>2328</v>
      </c>
      <c r="O16" s="130">
        <v>2531</v>
      </c>
      <c r="P16" s="134">
        <f>SUM(M16/Z16)</f>
        <v>19436</v>
      </c>
      <c r="Q16" s="147">
        <f>ROUND(M16/L16,2)</f>
        <v>1.79</v>
      </c>
      <c r="R16" s="107">
        <f>SUM(M16-T16)</f>
        <v>44</v>
      </c>
      <c r="S16" s="110">
        <f t="shared" si="1"/>
        <v>0.91</v>
      </c>
      <c r="T16" s="58">
        <v>4815</v>
      </c>
      <c r="U16" s="58"/>
      <c r="W16" s="66"/>
      <c r="X16" s="99" t="s">
        <v>379</v>
      </c>
      <c r="Y16" s="103">
        <v>0.248</v>
      </c>
      <c r="Z16" s="126">
        <f t="shared" si="0"/>
        <v>0.25</v>
      </c>
    </row>
    <row r="17" spans="2:26" ht="10.5" customHeight="1">
      <c r="B17" s="33"/>
      <c r="C17" s="66"/>
      <c r="D17" s="66"/>
      <c r="E17" s="66"/>
      <c r="F17" s="66"/>
      <c r="G17" s="415" t="s">
        <v>380</v>
      </c>
      <c r="H17" s="415"/>
      <c r="I17" s="415"/>
      <c r="J17" s="415"/>
      <c r="K17" s="66"/>
      <c r="L17" s="260">
        <v>1887</v>
      </c>
      <c r="M17" s="129">
        <f t="shared" si="2"/>
        <v>3636</v>
      </c>
      <c r="N17" s="130">
        <v>1596</v>
      </c>
      <c r="O17" s="130">
        <v>2040</v>
      </c>
      <c r="P17" s="134">
        <f>SUM(M17/Z17)</f>
        <v>13466.666666666666</v>
      </c>
      <c r="Q17" s="147">
        <f t="shared" si="3"/>
        <v>1.93</v>
      </c>
      <c r="R17" s="107">
        <f>SUM(M17-T17)</f>
        <v>-33</v>
      </c>
      <c r="S17" s="110">
        <f t="shared" si="1"/>
        <v>-0.9</v>
      </c>
      <c r="T17" s="58">
        <v>3669</v>
      </c>
      <c r="U17" s="58"/>
      <c r="W17" s="66"/>
      <c r="X17" s="99" t="s">
        <v>380</v>
      </c>
      <c r="Y17" s="103">
        <v>0.27</v>
      </c>
      <c r="Z17" s="126">
        <f t="shared" si="0"/>
        <v>0.27</v>
      </c>
    </row>
    <row r="18" spans="2:26" ht="6" customHeight="1">
      <c r="B18" s="33"/>
      <c r="C18" s="66"/>
      <c r="D18" s="66"/>
      <c r="E18" s="66"/>
      <c r="F18" s="66"/>
      <c r="G18" s="66"/>
      <c r="H18" s="66"/>
      <c r="I18" s="66"/>
      <c r="J18" s="66"/>
      <c r="K18" s="66"/>
      <c r="L18" s="206"/>
      <c r="M18" s="129"/>
      <c r="N18" s="129"/>
      <c r="O18" s="129"/>
      <c r="P18" s="134"/>
      <c r="Q18" s="147"/>
      <c r="R18" s="107"/>
      <c r="S18" s="110"/>
      <c r="T18" s="58"/>
      <c r="U18" s="58"/>
      <c r="W18" s="66"/>
      <c r="X18" s="66"/>
      <c r="Y18" s="103"/>
      <c r="Z18" s="126"/>
    </row>
    <row r="19" spans="2:26" s="34" customFormat="1" ht="10.5" customHeight="1">
      <c r="B19" s="35"/>
      <c r="C19" s="409" t="s">
        <v>382</v>
      </c>
      <c r="D19" s="409"/>
      <c r="E19" s="409"/>
      <c r="F19" s="409"/>
      <c r="G19" s="409"/>
      <c r="H19" s="409"/>
      <c r="I19" s="409"/>
      <c r="J19" s="409"/>
      <c r="K19" s="65"/>
      <c r="L19" s="264">
        <v>1977</v>
      </c>
      <c r="M19" s="135">
        <f t="shared" si="2"/>
        <v>3390</v>
      </c>
      <c r="N19" s="138">
        <v>1609</v>
      </c>
      <c r="O19" s="138">
        <v>1781</v>
      </c>
      <c r="P19" s="133">
        <f>SUM(M19/Z19)</f>
        <v>19941.176470588234</v>
      </c>
      <c r="Q19" s="146">
        <f t="shared" si="3"/>
        <v>1.71</v>
      </c>
      <c r="R19" s="112">
        <f>SUM(M19-T19)</f>
        <v>-56</v>
      </c>
      <c r="S19" s="113">
        <f t="shared" si="1"/>
        <v>-1.63</v>
      </c>
      <c r="T19" s="98">
        <v>3446</v>
      </c>
      <c r="U19" s="98"/>
      <c r="W19" s="409" t="s">
        <v>382</v>
      </c>
      <c r="X19" s="409"/>
      <c r="Y19" s="104">
        <v>0.167</v>
      </c>
      <c r="Z19" s="141">
        <f t="shared" si="0"/>
        <v>0.17</v>
      </c>
    </row>
    <row r="20" spans="2:26" ht="6" customHeight="1">
      <c r="B20" s="33"/>
      <c r="C20" s="66"/>
      <c r="D20" s="66"/>
      <c r="E20" s="66"/>
      <c r="F20" s="66"/>
      <c r="G20" s="66"/>
      <c r="H20" s="66"/>
      <c r="I20" s="66"/>
      <c r="J20" s="66"/>
      <c r="K20" s="66"/>
      <c r="L20" s="206"/>
      <c r="M20" s="129"/>
      <c r="N20" s="129"/>
      <c r="O20" s="129"/>
      <c r="P20" s="134"/>
      <c r="Q20" s="147"/>
      <c r="R20" s="107"/>
      <c r="S20" s="110"/>
      <c r="T20" s="58"/>
      <c r="U20" s="58"/>
      <c r="W20" s="66"/>
      <c r="X20" s="66"/>
      <c r="Y20" s="103"/>
      <c r="Z20" s="126"/>
    </row>
    <row r="21" spans="2:26" s="34" customFormat="1" ht="10.5" customHeight="1">
      <c r="B21" s="35"/>
      <c r="C21" s="409" t="s">
        <v>383</v>
      </c>
      <c r="D21" s="409"/>
      <c r="E21" s="409"/>
      <c r="F21" s="409"/>
      <c r="G21" s="409"/>
      <c r="H21" s="409"/>
      <c r="I21" s="409"/>
      <c r="J21" s="409"/>
      <c r="K21" s="65"/>
      <c r="L21" s="205">
        <f>SUM(L22:L24)</f>
        <v>3238</v>
      </c>
      <c r="M21" s="135">
        <f t="shared" si="2"/>
        <v>6189</v>
      </c>
      <c r="N21" s="135">
        <f>SUM(N22:N24)</f>
        <v>3087</v>
      </c>
      <c r="O21" s="135">
        <f>SUM(O22:O24)</f>
        <v>3102</v>
      </c>
      <c r="P21" s="133">
        <f>SUM(M21/Z21)</f>
        <v>13168.08510638298</v>
      </c>
      <c r="Q21" s="146">
        <f t="shared" si="3"/>
        <v>1.91</v>
      </c>
      <c r="R21" s="112">
        <f>SUM(M21-T21)</f>
        <v>254</v>
      </c>
      <c r="S21" s="113">
        <f t="shared" si="1"/>
        <v>4.28</v>
      </c>
      <c r="T21" s="97">
        <f>SUM(T22:T24)</f>
        <v>5935</v>
      </c>
      <c r="U21" s="97"/>
      <c r="W21" s="409" t="s">
        <v>383</v>
      </c>
      <c r="X21" s="409"/>
      <c r="Y21" s="104">
        <f>SUM(Y22:Y24)</f>
        <v>0.46599999999999997</v>
      </c>
      <c r="Z21" s="141">
        <f t="shared" si="0"/>
        <v>0.47</v>
      </c>
    </row>
    <row r="22" spans="2:26" ht="10.5" customHeight="1">
      <c r="B22" s="33"/>
      <c r="C22" s="66"/>
      <c r="D22" s="66"/>
      <c r="E22" s="66"/>
      <c r="F22" s="66"/>
      <c r="G22" s="415" t="s">
        <v>379</v>
      </c>
      <c r="H22" s="415"/>
      <c r="I22" s="415"/>
      <c r="J22" s="415"/>
      <c r="K22" s="66"/>
      <c r="L22" s="260">
        <v>837</v>
      </c>
      <c r="M22" s="129">
        <f t="shared" si="2"/>
        <v>1414</v>
      </c>
      <c r="N22" s="130">
        <v>665</v>
      </c>
      <c r="O22" s="130">
        <v>749</v>
      </c>
      <c r="P22" s="134">
        <f>SUM(M22/Z22)</f>
        <v>20199.999999999996</v>
      </c>
      <c r="Q22" s="147">
        <f t="shared" si="3"/>
        <v>1.69</v>
      </c>
      <c r="R22" s="107">
        <f>SUM(M22-T22)</f>
        <v>-69</v>
      </c>
      <c r="S22" s="110">
        <f t="shared" si="1"/>
        <v>-4.65</v>
      </c>
      <c r="T22" s="58">
        <v>1483</v>
      </c>
      <c r="U22" s="58"/>
      <c r="W22" s="66"/>
      <c r="X22" s="99" t="s">
        <v>379</v>
      </c>
      <c r="Y22" s="103">
        <v>0.071</v>
      </c>
      <c r="Z22" s="126">
        <f t="shared" si="0"/>
        <v>0.07</v>
      </c>
    </row>
    <row r="23" spans="2:26" ht="10.5" customHeight="1">
      <c r="B23" s="33"/>
      <c r="C23" s="66"/>
      <c r="D23" s="66"/>
      <c r="E23" s="66"/>
      <c r="F23" s="66"/>
      <c r="G23" s="415" t="s">
        <v>380</v>
      </c>
      <c r="H23" s="415"/>
      <c r="I23" s="415"/>
      <c r="J23" s="415"/>
      <c r="K23" s="66"/>
      <c r="L23" s="260">
        <v>1467</v>
      </c>
      <c r="M23" s="129">
        <f t="shared" si="2"/>
        <v>3003</v>
      </c>
      <c r="N23" s="130">
        <v>1500</v>
      </c>
      <c r="O23" s="130">
        <v>1503</v>
      </c>
      <c r="P23" s="134">
        <f>SUM(M23/Z23)</f>
        <v>13056.521739130434</v>
      </c>
      <c r="Q23" s="147">
        <f>ROUND(M23/L23,2)</f>
        <v>2.05</v>
      </c>
      <c r="R23" s="107">
        <f>SUM(M23-T23)</f>
        <v>157</v>
      </c>
      <c r="S23" s="110">
        <f t="shared" si="1"/>
        <v>5.52</v>
      </c>
      <c r="T23" s="58">
        <v>2846</v>
      </c>
      <c r="U23" s="58"/>
      <c r="W23" s="66"/>
      <c r="X23" s="99" t="s">
        <v>380</v>
      </c>
      <c r="Y23" s="103">
        <v>0.23</v>
      </c>
      <c r="Z23" s="126">
        <f t="shared" si="0"/>
        <v>0.23</v>
      </c>
    </row>
    <row r="24" spans="2:26" ht="10.5" customHeight="1">
      <c r="B24" s="33"/>
      <c r="C24" s="66"/>
      <c r="D24" s="66"/>
      <c r="E24" s="66"/>
      <c r="F24" s="66"/>
      <c r="G24" s="415" t="s">
        <v>384</v>
      </c>
      <c r="H24" s="415"/>
      <c r="I24" s="415"/>
      <c r="J24" s="415"/>
      <c r="K24" s="66"/>
      <c r="L24" s="260">
        <v>934</v>
      </c>
      <c r="M24" s="129">
        <f t="shared" si="2"/>
        <v>1772</v>
      </c>
      <c r="N24" s="130">
        <v>922</v>
      </c>
      <c r="O24" s="130">
        <v>850</v>
      </c>
      <c r="P24" s="134">
        <f>SUM(M24/Z24)</f>
        <v>10423.529411764704</v>
      </c>
      <c r="Q24" s="147">
        <f t="shared" si="3"/>
        <v>1.9</v>
      </c>
      <c r="R24" s="107">
        <f>SUM(M24-T24)</f>
        <v>166</v>
      </c>
      <c r="S24" s="110">
        <f t="shared" si="1"/>
        <v>10.34</v>
      </c>
      <c r="T24" s="58">
        <v>1606</v>
      </c>
      <c r="U24" s="58"/>
      <c r="W24" s="66"/>
      <c r="X24" s="99" t="s">
        <v>384</v>
      </c>
      <c r="Y24" s="103">
        <v>0.165</v>
      </c>
      <c r="Z24" s="126">
        <f t="shared" si="0"/>
        <v>0.17</v>
      </c>
    </row>
    <row r="25" spans="2:26" ht="6" customHeight="1">
      <c r="B25" s="33"/>
      <c r="C25" s="66"/>
      <c r="D25" s="66"/>
      <c r="E25" s="66"/>
      <c r="F25" s="66"/>
      <c r="G25" s="66"/>
      <c r="H25" s="66"/>
      <c r="I25" s="66"/>
      <c r="J25" s="66"/>
      <c r="K25" s="66"/>
      <c r="L25" s="206"/>
      <c r="M25" s="129"/>
      <c r="N25" s="129"/>
      <c r="O25" s="129"/>
      <c r="P25" s="134"/>
      <c r="Q25" s="147"/>
      <c r="R25" s="107"/>
      <c r="S25" s="110"/>
      <c r="T25" s="58"/>
      <c r="U25" s="58"/>
      <c r="W25" s="66"/>
      <c r="X25" s="66"/>
      <c r="Y25" s="103"/>
      <c r="Z25" s="137"/>
    </row>
    <row r="26" spans="2:26" s="34" customFormat="1" ht="10.5" customHeight="1">
      <c r="B26" s="35"/>
      <c r="C26" s="409" t="s">
        <v>385</v>
      </c>
      <c r="D26" s="409"/>
      <c r="E26" s="409"/>
      <c r="F26" s="409"/>
      <c r="G26" s="409"/>
      <c r="H26" s="409"/>
      <c r="I26" s="409"/>
      <c r="J26" s="409"/>
      <c r="K26" s="65"/>
      <c r="L26" s="205">
        <f>SUM(L27:L28)</f>
        <v>3313</v>
      </c>
      <c r="M26" s="135">
        <f t="shared" si="2"/>
        <v>5579</v>
      </c>
      <c r="N26" s="135">
        <f>SUM(N27:N28)</f>
        <v>2699</v>
      </c>
      <c r="O26" s="135">
        <f>SUM(O27:O28)</f>
        <v>2880</v>
      </c>
      <c r="P26" s="133">
        <f>SUM(M26/Z26)</f>
        <v>17996.774193548386</v>
      </c>
      <c r="Q26" s="146">
        <f t="shared" si="3"/>
        <v>1.68</v>
      </c>
      <c r="R26" s="112">
        <f>SUM(M26-T26)</f>
        <v>17</v>
      </c>
      <c r="S26" s="113">
        <f t="shared" si="1"/>
        <v>0.31</v>
      </c>
      <c r="T26" s="97">
        <f>SUM(T27:T28)</f>
        <v>5562</v>
      </c>
      <c r="U26" s="97"/>
      <c r="W26" s="409" t="s">
        <v>385</v>
      </c>
      <c r="X26" s="409"/>
      <c r="Y26" s="104">
        <f>SUM(Y27:Y28)</f>
        <v>0.313</v>
      </c>
      <c r="Z26" s="141">
        <f t="shared" si="0"/>
        <v>0.31</v>
      </c>
    </row>
    <row r="27" spans="2:26" ht="10.5" customHeight="1">
      <c r="B27" s="33"/>
      <c r="C27" s="66"/>
      <c r="D27" s="66"/>
      <c r="E27" s="66"/>
      <c r="F27" s="66"/>
      <c r="G27" s="415" t="s">
        <v>379</v>
      </c>
      <c r="H27" s="415"/>
      <c r="I27" s="415"/>
      <c r="J27" s="415"/>
      <c r="K27" s="66"/>
      <c r="L27" s="260">
        <v>1309</v>
      </c>
      <c r="M27" s="129">
        <f t="shared" si="2"/>
        <v>2170</v>
      </c>
      <c r="N27" s="130">
        <v>1083</v>
      </c>
      <c r="O27" s="130">
        <v>1087</v>
      </c>
      <c r="P27" s="134">
        <f>SUM(M27/Z27)</f>
        <v>12055.555555555557</v>
      </c>
      <c r="Q27" s="147">
        <f t="shared" si="3"/>
        <v>1.66</v>
      </c>
      <c r="R27" s="107">
        <f>SUM(M27-T27)</f>
        <v>26</v>
      </c>
      <c r="S27" s="110">
        <f t="shared" si="1"/>
        <v>1.21</v>
      </c>
      <c r="T27" s="58">
        <v>2144</v>
      </c>
      <c r="U27" s="58"/>
      <c r="W27" s="66"/>
      <c r="X27" s="99" t="s">
        <v>379</v>
      </c>
      <c r="Y27" s="103">
        <v>0.175</v>
      </c>
      <c r="Z27" s="126">
        <f t="shared" si="0"/>
        <v>0.18</v>
      </c>
    </row>
    <row r="28" spans="2:26" ht="10.5" customHeight="1">
      <c r="B28" s="33"/>
      <c r="C28" s="66"/>
      <c r="D28" s="66"/>
      <c r="E28" s="66"/>
      <c r="F28" s="66"/>
      <c r="G28" s="415" t="s">
        <v>380</v>
      </c>
      <c r="H28" s="415"/>
      <c r="I28" s="415"/>
      <c r="J28" s="415"/>
      <c r="K28" s="66"/>
      <c r="L28" s="260">
        <v>2004</v>
      </c>
      <c r="M28" s="129">
        <f t="shared" si="2"/>
        <v>3409</v>
      </c>
      <c r="N28" s="130">
        <v>1616</v>
      </c>
      <c r="O28" s="130">
        <v>1793</v>
      </c>
      <c r="P28" s="134">
        <f>SUM(M28/Z28)</f>
        <v>24349.999999999996</v>
      </c>
      <c r="Q28" s="147">
        <f t="shared" si="3"/>
        <v>1.7</v>
      </c>
      <c r="R28" s="107">
        <f>SUM(M28-T28)</f>
        <v>-9</v>
      </c>
      <c r="S28" s="110">
        <f t="shared" si="1"/>
        <v>-0.26</v>
      </c>
      <c r="T28" s="58">
        <v>3418</v>
      </c>
      <c r="U28" s="58"/>
      <c r="W28" s="66"/>
      <c r="X28" s="99" t="s">
        <v>380</v>
      </c>
      <c r="Y28" s="103">
        <v>0.138</v>
      </c>
      <c r="Z28" s="126">
        <f t="shared" si="0"/>
        <v>0.14</v>
      </c>
    </row>
    <row r="29" spans="2:26" ht="6" customHeight="1">
      <c r="B29" s="33"/>
      <c r="C29" s="66"/>
      <c r="D29" s="66"/>
      <c r="E29" s="66"/>
      <c r="F29" s="66"/>
      <c r="G29" s="66"/>
      <c r="H29" s="66"/>
      <c r="I29" s="66"/>
      <c r="J29" s="66"/>
      <c r="K29" s="66"/>
      <c r="L29" s="206"/>
      <c r="M29" s="129"/>
      <c r="N29" s="129"/>
      <c r="O29" s="129"/>
      <c r="P29" s="134"/>
      <c r="Q29" s="147"/>
      <c r="R29" s="107"/>
      <c r="S29" s="110"/>
      <c r="T29" s="58"/>
      <c r="U29" s="58"/>
      <c r="W29" s="66"/>
      <c r="X29" s="66"/>
      <c r="Y29" s="103"/>
      <c r="Z29" s="126"/>
    </row>
    <row r="30" spans="2:26" s="34" customFormat="1" ht="10.5" customHeight="1">
      <c r="B30" s="35"/>
      <c r="C30" s="409" t="s">
        <v>386</v>
      </c>
      <c r="D30" s="409"/>
      <c r="E30" s="409"/>
      <c r="F30" s="409"/>
      <c r="G30" s="409"/>
      <c r="H30" s="409"/>
      <c r="I30" s="409"/>
      <c r="J30" s="409"/>
      <c r="K30" s="65"/>
      <c r="L30" s="205">
        <f>SUM(L31:L34)</f>
        <v>4524</v>
      </c>
      <c r="M30" s="135">
        <f t="shared" si="2"/>
        <v>9063</v>
      </c>
      <c r="N30" s="135">
        <f>SUM(N31:N34)</f>
        <v>4658</v>
      </c>
      <c r="O30" s="135">
        <f>SUM(O31:O34)</f>
        <v>4405</v>
      </c>
      <c r="P30" s="133">
        <f>SUM(M30/Z30)</f>
        <v>16783.333333333332</v>
      </c>
      <c r="Q30" s="146">
        <f t="shared" si="3"/>
        <v>2</v>
      </c>
      <c r="R30" s="112">
        <f>SUM(M30-T30)</f>
        <v>-308</v>
      </c>
      <c r="S30" s="113">
        <f t="shared" si="1"/>
        <v>-3.29</v>
      </c>
      <c r="T30" s="97">
        <f>SUM(T31:T34)</f>
        <v>9371</v>
      </c>
      <c r="U30" s="97"/>
      <c r="W30" s="409" t="s">
        <v>386</v>
      </c>
      <c r="X30" s="409"/>
      <c r="Y30" s="104">
        <f>SUM(Y31:Y34)</f>
        <v>0.54</v>
      </c>
      <c r="Z30" s="141">
        <f t="shared" si="0"/>
        <v>0.54</v>
      </c>
    </row>
    <row r="31" spans="2:26" ht="10.5" customHeight="1">
      <c r="B31" s="33"/>
      <c r="C31" s="66"/>
      <c r="D31" s="66"/>
      <c r="E31" s="66"/>
      <c r="F31" s="66"/>
      <c r="G31" s="415" t="s">
        <v>379</v>
      </c>
      <c r="H31" s="415"/>
      <c r="I31" s="415"/>
      <c r="J31" s="415"/>
      <c r="K31" s="66"/>
      <c r="L31" s="260">
        <v>1276</v>
      </c>
      <c r="M31" s="129">
        <f t="shared" si="2"/>
        <v>2479</v>
      </c>
      <c r="N31" s="130">
        <v>1282</v>
      </c>
      <c r="O31" s="130">
        <v>1197</v>
      </c>
      <c r="P31" s="134">
        <f>SUM(M31/Z31)</f>
        <v>17707.142857142855</v>
      </c>
      <c r="Q31" s="147">
        <f t="shared" si="3"/>
        <v>1.94</v>
      </c>
      <c r="R31" s="107">
        <f>SUM(M31-T31)</f>
        <v>-117</v>
      </c>
      <c r="S31" s="110">
        <f t="shared" si="1"/>
        <v>-4.51</v>
      </c>
      <c r="T31" s="58">
        <v>2596</v>
      </c>
      <c r="U31" s="58"/>
      <c r="W31" s="66"/>
      <c r="X31" s="99" t="s">
        <v>379</v>
      </c>
      <c r="Y31" s="103">
        <v>0.135</v>
      </c>
      <c r="Z31" s="126">
        <f t="shared" si="0"/>
        <v>0.14</v>
      </c>
    </row>
    <row r="32" spans="2:26" ht="10.5" customHeight="1">
      <c r="B32" s="33"/>
      <c r="C32" s="66"/>
      <c r="D32" s="66"/>
      <c r="E32" s="66"/>
      <c r="F32" s="66"/>
      <c r="G32" s="415" t="s">
        <v>380</v>
      </c>
      <c r="H32" s="415"/>
      <c r="I32" s="415"/>
      <c r="J32" s="415"/>
      <c r="K32" s="66"/>
      <c r="L32" s="260">
        <v>1349</v>
      </c>
      <c r="M32" s="129">
        <f t="shared" si="2"/>
        <v>2647</v>
      </c>
      <c r="N32" s="130">
        <v>1365</v>
      </c>
      <c r="O32" s="130">
        <v>1282</v>
      </c>
      <c r="P32" s="134">
        <f>SUM(M32/Z32)</f>
        <v>16543.75</v>
      </c>
      <c r="Q32" s="147">
        <f t="shared" si="3"/>
        <v>1.96</v>
      </c>
      <c r="R32" s="107">
        <f>SUM(M32-T32)</f>
        <v>157</v>
      </c>
      <c r="S32" s="110">
        <f t="shared" si="1"/>
        <v>6.31</v>
      </c>
      <c r="T32" s="58">
        <v>2490</v>
      </c>
      <c r="U32" s="58"/>
      <c r="W32" s="66"/>
      <c r="X32" s="99" t="s">
        <v>380</v>
      </c>
      <c r="Y32" s="103">
        <v>0.155</v>
      </c>
      <c r="Z32" s="126">
        <f t="shared" si="0"/>
        <v>0.16</v>
      </c>
    </row>
    <row r="33" spans="2:26" ht="10.5" customHeight="1">
      <c r="B33" s="33"/>
      <c r="C33" s="66"/>
      <c r="D33" s="66"/>
      <c r="E33" s="66"/>
      <c r="F33" s="66"/>
      <c r="G33" s="415" t="s">
        <v>384</v>
      </c>
      <c r="H33" s="415"/>
      <c r="I33" s="415"/>
      <c r="J33" s="415"/>
      <c r="K33" s="66"/>
      <c r="L33" s="260">
        <v>1363</v>
      </c>
      <c r="M33" s="129">
        <f t="shared" si="2"/>
        <v>2699</v>
      </c>
      <c r="N33" s="130">
        <v>1389</v>
      </c>
      <c r="O33" s="130">
        <v>1310</v>
      </c>
      <c r="P33" s="134">
        <f>SUM(M33/Z33)</f>
        <v>17993.333333333336</v>
      </c>
      <c r="Q33" s="147">
        <f t="shared" si="3"/>
        <v>1.98</v>
      </c>
      <c r="R33" s="107">
        <f>SUM(M33-T33)</f>
        <v>-213</v>
      </c>
      <c r="S33" s="110">
        <f t="shared" si="1"/>
        <v>-7.31</v>
      </c>
      <c r="T33" s="58">
        <v>2912</v>
      </c>
      <c r="U33" s="58"/>
      <c r="W33" s="66"/>
      <c r="X33" s="99" t="s">
        <v>384</v>
      </c>
      <c r="Y33" s="103">
        <v>0.147</v>
      </c>
      <c r="Z33" s="126">
        <f t="shared" si="0"/>
        <v>0.15</v>
      </c>
    </row>
    <row r="34" spans="2:26" ht="10.5" customHeight="1">
      <c r="B34" s="33"/>
      <c r="C34" s="66"/>
      <c r="D34" s="66"/>
      <c r="E34" s="66"/>
      <c r="F34" s="66"/>
      <c r="G34" s="415" t="s">
        <v>387</v>
      </c>
      <c r="H34" s="415"/>
      <c r="I34" s="415"/>
      <c r="J34" s="415"/>
      <c r="K34" s="66"/>
      <c r="L34" s="260">
        <v>536</v>
      </c>
      <c r="M34" s="129">
        <f t="shared" si="2"/>
        <v>1238</v>
      </c>
      <c r="N34" s="130">
        <v>622</v>
      </c>
      <c r="O34" s="130">
        <v>616</v>
      </c>
      <c r="P34" s="134">
        <f>SUM(M34/Z34)</f>
        <v>12380</v>
      </c>
      <c r="Q34" s="147">
        <f t="shared" si="3"/>
        <v>2.31</v>
      </c>
      <c r="R34" s="107">
        <f>SUM(M34-T34)</f>
        <v>-135</v>
      </c>
      <c r="S34" s="110">
        <f t="shared" si="1"/>
        <v>-9.83</v>
      </c>
      <c r="T34" s="58">
        <v>1373</v>
      </c>
      <c r="U34" s="58"/>
      <c r="W34" s="66"/>
      <c r="X34" s="99" t="s">
        <v>387</v>
      </c>
      <c r="Y34" s="103">
        <v>0.103</v>
      </c>
      <c r="Z34" s="126">
        <f t="shared" si="0"/>
        <v>0.1</v>
      </c>
    </row>
    <row r="35" spans="2:26" ht="6" customHeight="1">
      <c r="B35" s="33"/>
      <c r="C35" s="66"/>
      <c r="D35" s="66"/>
      <c r="E35" s="66"/>
      <c r="F35" s="66"/>
      <c r="G35" s="66"/>
      <c r="H35" s="66"/>
      <c r="I35" s="66"/>
      <c r="J35" s="66"/>
      <c r="K35" s="66"/>
      <c r="L35" s="206"/>
      <c r="M35" s="129"/>
      <c r="N35" s="129"/>
      <c r="O35" s="129"/>
      <c r="P35" s="134"/>
      <c r="Q35" s="147"/>
      <c r="R35" s="107"/>
      <c r="S35" s="110"/>
      <c r="T35" s="58"/>
      <c r="U35" s="58"/>
      <c r="W35" s="66"/>
      <c r="X35" s="66"/>
      <c r="Y35" s="103"/>
      <c r="Z35" s="126"/>
    </row>
    <row r="36" spans="2:26" s="34" customFormat="1" ht="10.5" customHeight="1">
      <c r="B36" s="35"/>
      <c r="C36" s="409" t="s">
        <v>388</v>
      </c>
      <c r="D36" s="409"/>
      <c r="E36" s="409"/>
      <c r="F36" s="409"/>
      <c r="G36" s="409"/>
      <c r="H36" s="409"/>
      <c r="I36" s="409"/>
      <c r="J36" s="409"/>
      <c r="K36" s="65"/>
      <c r="L36" s="205">
        <f>SUM(L37:L39)</f>
        <v>3092</v>
      </c>
      <c r="M36" s="135">
        <f t="shared" si="2"/>
        <v>6642</v>
      </c>
      <c r="N36" s="135">
        <f>SUM(N37:N39)</f>
        <v>3331</v>
      </c>
      <c r="O36" s="135">
        <f>SUM(O37:O39)</f>
        <v>3311</v>
      </c>
      <c r="P36" s="133">
        <f>SUM(M36/Z36)</f>
        <v>14439.130434782608</v>
      </c>
      <c r="Q36" s="146">
        <f t="shared" si="3"/>
        <v>2.15</v>
      </c>
      <c r="R36" s="112">
        <f>SUM(M36-T36)</f>
        <v>222</v>
      </c>
      <c r="S36" s="113">
        <f t="shared" si="1"/>
        <v>3.46</v>
      </c>
      <c r="T36" s="97">
        <f>SUM(T37:T39)</f>
        <v>6420</v>
      </c>
      <c r="U36" s="97"/>
      <c r="W36" s="409" t="s">
        <v>388</v>
      </c>
      <c r="X36" s="409"/>
      <c r="Y36" s="104">
        <f>SUM(Y37:Y39)</f>
        <v>0.459</v>
      </c>
      <c r="Z36" s="141">
        <f t="shared" si="0"/>
        <v>0.46</v>
      </c>
    </row>
    <row r="37" spans="2:26" ht="10.5" customHeight="1">
      <c r="B37" s="33"/>
      <c r="C37" s="66"/>
      <c r="D37" s="66"/>
      <c r="E37" s="66"/>
      <c r="F37" s="66"/>
      <c r="G37" s="415" t="s">
        <v>379</v>
      </c>
      <c r="H37" s="415"/>
      <c r="I37" s="415"/>
      <c r="J37" s="415"/>
      <c r="K37" s="66"/>
      <c r="L37" s="260">
        <v>867</v>
      </c>
      <c r="M37" s="129">
        <f t="shared" si="2"/>
        <v>1869</v>
      </c>
      <c r="N37" s="130">
        <v>911</v>
      </c>
      <c r="O37" s="130">
        <v>958</v>
      </c>
      <c r="P37" s="134">
        <f>SUM(M37/Z37)</f>
        <v>16990.909090909092</v>
      </c>
      <c r="Q37" s="147">
        <f t="shared" si="3"/>
        <v>2.16</v>
      </c>
      <c r="R37" s="107">
        <f>SUM(M37-T37)</f>
        <v>72</v>
      </c>
      <c r="S37" s="110">
        <f t="shared" si="1"/>
        <v>4.01</v>
      </c>
      <c r="T37" s="58">
        <v>1797</v>
      </c>
      <c r="U37" s="58"/>
      <c r="W37" s="66"/>
      <c r="X37" s="99" t="s">
        <v>379</v>
      </c>
      <c r="Y37" s="103">
        <v>0.109</v>
      </c>
      <c r="Z37" s="126">
        <f t="shared" si="0"/>
        <v>0.11</v>
      </c>
    </row>
    <row r="38" spans="2:26" ht="10.5" customHeight="1">
      <c r="B38" s="33"/>
      <c r="C38" s="66"/>
      <c r="D38" s="66"/>
      <c r="E38" s="66"/>
      <c r="F38" s="66"/>
      <c r="G38" s="415" t="s">
        <v>380</v>
      </c>
      <c r="H38" s="415"/>
      <c r="I38" s="415"/>
      <c r="J38" s="415"/>
      <c r="K38" s="66"/>
      <c r="L38" s="260">
        <v>905</v>
      </c>
      <c r="M38" s="129">
        <f t="shared" si="2"/>
        <v>1911</v>
      </c>
      <c r="N38" s="130">
        <v>973</v>
      </c>
      <c r="O38" s="130">
        <v>938</v>
      </c>
      <c r="P38" s="134">
        <f>SUM(M38/Z38)</f>
        <v>11943.75</v>
      </c>
      <c r="Q38" s="147">
        <f t="shared" si="3"/>
        <v>2.11</v>
      </c>
      <c r="R38" s="107">
        <f>SUM(M38-T38)</f>
        <v>-13</v>
      </c>
      <c r="S38" s="110">
        <f t="shared" si="1"/>
        <v>-0.68</v>
      </c>
      <c r="T38" s="58">
        <v>1924</v>
      </c>
      <c r="U38" s="58"/>
      <c r="W38" s="66"/>
      <c r="X38" s="99" t="s">
        <v>380</v>
      </c>
      <c r="Y38" s="103">
        <v>0.155</v>
      </c>
      <c r="Z38" s="126">
        <f t="shared" si="0"/>
        <v>0.16</v>
      </c>
    </row>
    <row r="39" spans="2:26" ht="10.5" customHeight="1">
      <c r="B39" s="33"/>
      <c r="C39" s="66"/>
      <c r="D39" s="66"/>
      <c r="E39" s="66"/>
      <c r="F39" s="66"/>
      <c r="G39" s="415" t="s">
        <v>384</v>
      </c>
      <c r="H39" s="415"/>
      <c r="I39" s="415"/>
      <c r="J39" s="415"/>
      <c r="K39" s="66"/>
      <c r="L39" s="260">
        <v>1320</v>
      </c>
      <c r="M39" s="129">
        <f t="shared" si="2"/>
        <v>2862</v>
      </c>
      <c r="N39" s="130">
        <v>1447</v>
      </c>
      <c r="O39" s="130">
        <v>1415</v>
      </c>
      <c r="P39" s="134">
        <f>SUM(M39/Z39)</f>
        <v>14310</v>
      </c>
      <c r="Q39" s="147">
        <f t="shared" si="3"/>
        <v>2.17</v>
      </c>
      <c r="R39" s="107">
        <f>SUM(M39-T39)</f>
        <v>163</v>
      </c>
      <c r="S39" s="110">
        <f t="shared" si="1"/>
        <v>6.04</v>
      </c>
      <c r="T39" s="58">
        <v>2699</v>
      </c>
      <c r="U39" s="58"/>
      <c r="W39" s="66"/>
      <c r="X39" s="99" t="s">
        <v>384</v>
      </c>
      <c r="Y39" s="103">
        <v>0.195</v>
      </c>
      <c r="Z39" s="126">
        <f t="shared" si="0"/>
        <v>0.2</v>
      </c>
    </row>
    <row r="40" spans="2:26" ht="6" customHeight="1">
      <c r="B40" s="33"/>
      <c r="C40" s="66"/>
      <c r="D40" s="66"/>
      <c r="E40" s="66"/>
      <c r="F40" s="66"/>
      <c r="G40" s="66"/>
      <c r="H40" s="66"/>
      <c r="I40" s="66"/>
      <c r="J40" s="66"/>
      <c r="K40" s="66"/>
      <c r="L40" s="206"/>
      <c r="M40" s="129"/>
      <c r="N40" s="129"/>
      <c r="O40" s="129"/>
      <c r="P40" s="134"/>
      <c r="Q40" s="147"/>
      <c r="R40" s="107"/>
      <c r="S40" s="110"/>
      <c r="T40" s="58"/>
      <c r="U40" s="58"/>
      <c r="W40" s="66"/>
      <c r="X40" s="66"/>
      <c r="Y40" s="103"/>
      <c r="Z40" s="126"/>
    </row>
    <row r="41" spans="2:26" s="34" customFormat="1" ht="10.5" customHeight="1">
      <c r="B41" s="35"/>
      <c r="C41" s="409" t="s">
        <v>389</v>
      </c>
      <c r="D41" s="409"/>
      <c r="E41" s="409"/>
      <c r="F41" s="409"/>
      <c r="G41" s="409"/>
      <c r="H41" s="409"/>
      <c r="I41" s="409"/>
      <c r="J41" s="409"/>
      <c r="K41" s="65"/>
      <c r="L41" s="205">
        <f>SUM(L42:L47)</f>
        <v>8598</v>
      </c>
      <c r="M41" s="135">
        <f t="shared" si="2"/>
        <v>15673</v>
      </c>
      <c r="N41" s="135">
        <f>SUM(N42:N47)</f>
        <v>7871</v>
      </c>
      <c r="O41" s="135">
        <f>SUM(O42:O47)</f>
        <v>7802</v>
      </c>
      <c r="P41" s="133">
        <f>SUM(M41/Z41)</f>
        <v>19113.414634146342</v>
      </c>
      <c r="Q41" s="146">
        <f>ROUND(M41/L41,2)</f>
        <v>1.82</v>
      </c>
      <c r="R41" s="112">
        <f aca="true" t="shared" si="4" ref="R41:R47">SUM(M41-T41)</f>
        <v>616</v>
      </c>
      <c r="S41" s="113">
        <f t="shared" si="1"/>
        <v>4.09</v>
      </c>
      <c r="T41" s="97">
        <f>SUM(T42:T47)</f>
        <v>15057</v>
      </c>
      <c r="U41" s="97"/>
      <c r="W41" s="409" t="s">
        <v>389</v>
      </c>
      <c r="X41" s="409"/>
      <c r="Y41" s="104">
        <f>SUM(Y42:Y47)</f>
        <v>0.8150000000000001</v>
      </c>
      <c r="Z41" s="141">
        <f t="shared" si="0"/>
        <v>0.82</v>
      </c>
    </row>
    <row r="42" spans="2:26" ht="10.5" customHeight="1">
      <c r="B42" s="33"/>
      <c r="C42" s="66"/>
      <c r="D42" s="66"/>
      <c r="E42" s="66"/>
      <c r="F42" s="66"/>
      <c r="G42" s="415" t="s">
        <v>379</v>
      </c>
      <c r="H42" s="415"/>
      <c r="I42" s="415"/>
      <c r="J42" s="415"/>
      <c r="K42" s="66"/>
      <c r="L42" s="260">
        <v>1083</v>
      </c>
      <c r="M42" s="129">
        <f t="shared" si="2"/>
        <v>2099</v>
      </c>
      <c r="N42" s="130">
        <v>1012</v>
      </c>
      <c r="O42" s="130">
        <v>1087</v>
      </c>
      <c r="P42" s="134">
        <f aca="true" t="shared" si="5" ref="P42:P47">SUM(M42/Z42)</f>
        <v>17491.666666666668</v>
      </c>
      <c r="Q42" s="147">
        <f t="shared" si="3"/>
        <v>1.94</v>
      </c>
      <c r="R42" s="107">
        <f t="shared" si="4"/>
        <v>-100</v>
      </c>
      <c r="S42" s="110">
        <f t="shared" si="1"/>
        <v>-4.55</v>
      </c>
      <c r="T42" s="58">
        <v>2199</v>
      </c>
      <c r="U42" s="58"/>
      <c r="W42" s="66"/>
      <c r="X42" s="99" t="s">
        <v>379</v>
      </c>
      <c r="Y42" s="103">
        <v>0.121</v>
      </c>
      <c r="Z42" s="126">
        <f t="shared" si="0"/>
        <v>0.12</v>
      </c>
    </row>
    <row r="43" spans="2:26" ht="10.5" customHeight="1">
      <c r="B43" s="33"/>
      <c r="C43" s="66"/>
      <c r="D43" s="66"/>
      <c r="E43" s="66"/>
      <c r="F43" s="66"/>
      <c r="G43" s="415" t="s">
        <v>380</v>
      </c>
      <c r="H43" s="415"/>
      <c r="I43" s="415"/>
      <c r="J43" s="415"/>
      <c r="K43" s="66"/>
      <c r="L43" s="260">
        <v>1223</v>
      </c>
      <c r="M43" s="129">
        <f t="shared" si="2"/>
        <v>2198</v>
      </c>
      <c r="N43" s="130">
        <v>1085</v>
      </c>
      <c r="O43" s="130">
        <v>1113</v>
      </c>
      <c r="P43" s="134">
        <f t="shared" si="5"/>
        <v>18316.666666666668</v>
      </c>
      <c r="Q43" s="147">
        <f t="shared" si="3"/>
        <v>1.8</v>
      </c>
      <c r="R43" s="107">
        <f t="shared" si="4"/>
        <v>24</v>
      </c>
      <c r="S43" s="110">
        <f t="shared" si="1"/>
        <v>1.1</v>
      </c>
      <c r="T43" s="58">
        <v>2174</v>
      </c>
      <c r="U43" s="58"/>
      <c r="W43" s="66"/>
      <c r="X43" s="99" t="s">
        <v>380</v>
      </c>
      <c r="Y43" s="103">
        <v>0.12</v>
      </c>
      <c r="Z43" s="126">
        <f t="shared" si="0"/>
        <v>0.12</v>
      </c>
    </row>
    <row r="44" spans="2:26" ht="10.5" customHeight="1">
      <c r="B44" s="33"/>
      <c r="C44" s="66"/>
      <c r="D44" s="66"/>
      <c r="E44" s="66"/>
      <c r="F44" s="66"/>
      <c r="G44" s="415" t="s">
        <v>384</v>
      </c>
      <c r="H44" s="415"/>
      <c r="I44" s="415"/>
      <c r="J44" s="415"/>
      <c r="K44" s="66"/>
      <c r="L44" s="260">
        <v>1535</v>
      </c>
      <c r="M44" s="129">
        <f t="shared" si="2"/>
        <v>2798</v>
      </c>
      <c r="N44" s="130">
        <v>1437</v>
      </c>
      <c r="O44" s="130">
        <v>1361</v>
      </c>
      <c r="P44" s="134">
        <f t="shared" si="5"/>
        <v>17487.5</v>
      </c>
      <c r="Q44" s="147">
        <f t="shared" si="3"/>
        <v>1.82</v>
      </c>
      <c r="R44" s="107">
        <f t="shared" si="4"/>
        <v>182</v>
      </c>
      <c r="S44" s="110">
        <f t="shared" si="1"/>
        <v>6.96</v>
      </c>
      <c r="T44" s="58">
        <v>2616</v>
      </c>
      <c r="U44" s="58"/>
      <c r="W44" s="66"/>
      <c r="X44" s="99" t="s">
        <v>384</v>
      </c>
      <c r="Y44" s="103">
        <v>0.156</v>
      </c>
      <c r="Z44" s="126">
        <f t="shared" si="0"/>
        <v>0.16</v>
      </c>
    </row>
    <row r="45" spans="2:26" ht="10.5" customHeight="1">
      <c r="B45" s="33"/>
      <c r="C45" s="66"/>
      <c r="D45" s="66"/>
      <c r="E45" s="66"/>
      <c r="F45" s="66"/>
      <c r="G45" s="415" t="s">
        <v>387</v>
      </c>
      <c r="H45" s="415"/>
      <c r="I45" s="415"/>
      <c r="J45" s="415"/>
      <c r="K45" s="66"/>
      <c r="L45" s="260">
        <v>1850</v>
      </c>
      <c r="M45" s="129">
        <f t="shared" si="2"/>
        <v>3266</v>
      </c>
      <c r="N45" s="130">
        <v>1641</v>
      </c>
      <c r="O45" s="130">
        <v>1625</v>
      </c>
      <c r="P45" s="134">
        <f t="shared" si="5"/>
        <v>21773.333333333336</v>
      </c>
      <c r="Q45" s="147">
        <f t="shared" si="3"/>
        <v>1.77</v>
      </c>
      <c r="R45" s="107">
        <f t="shared" si="4"/>
        <v>6</v>
      </c>
      <c r="S45" s="110">
        <f t="shared" si="1"/>
        <v>0.18</v>
      </c>
      <c r="T45" s="58">
        <v>3260</v>
      </c>
      <c r="U45" s="58"/>
      <c r="W45" s="66"/>
      <c r="X45" s="99" t="s">
        <v>387</v>
      </c>
      <c r="Y45" s="103">
        <v>0.154</v>
      </c>
      <c r="Z45" s="126">
        <f t="shared" si="0"/>
        <v>0.15</v>
      </c>
    </row>
    <row r="46" spans="2:26" ht="10.5" customHeight="1">
      <c r="B46" s="33"/>
      <c r="C46" s="66"/>
      <c r="D46" s="66"/>
      <c r="E46" s="66"/>
      <c r="F46" s="66"/>
      <c r="G46" s="415" t="s">
        <v>390</v>
      </c>
      <c r="H46" s="415"/>
      <c r="I46" s="415"/>
      <c r="J46" s="415"/>
      <c r="K46" s="66"/>
      <c r="L46" s="260">
        <v>1589</v>
      </c>
      <c r="M46" s="129">
        <f t="shared" si="2"/>
        <v>2864</v>
      </c>
      <c r="N46" s="130">
        <v>1441</v>
      </c>
      <c r="O46" s="130">
        <v>1423</v>
      </c>
      <c r="P46" s="134">
        <f t="shared" si="5"/>
        <v>20457.142857142855</v>
      </c>
      <c r="Q46" s="147">
        <f t="shared" si="3"/>
        <v>1.8</v>
      </c>
      <c r="R46" s="107">
        <f t="shared" si="4"/>
        <v>161</v>
      </c>
      <c r="S46" s="110">
        <f t="shared" si="1"/>
        <v>5.96</v>
      </c>
      <c r="T46" s="58">
        <v>2703</v>
      </c>
      <c r="U46" s="58"/>
      <c r="W46" s="66"/>
      <c r="X46" s="99" t="s">
        <v>390</v>
      </c>
      <c r="Y46" s="103">
        <v>0.143</v>
      </c>
      <c r="Z46" s="126">
        <f t="shared" si="0"/>
        <v>0.14</v>
      </c>
    </row>
    <row r="47" spans="2:26" ht="10.5" customHeight="1">
      <c r="B47" s="33"/>
      <c r="C47" s="66"/>
      <c r="D47" s="66"/>
      <c r="E47" s="66"/>
      <c r="F47" s="66"/>
      <c r="G47" s="415" t="s">
        <v>391</v>
      </c>
      <c r="H47" s="415"/>
      <c r="I47" s="415"/>
      <c r="J47" s="415"/>
      <c r="K47" s="66"/>
      <c r="L47" s="260">
        <v>1318</v>
      </c>
      <c r="M47" s="129">
        <f t="shared" si="2"/>
        <v>2448</v>
      </c>
      <c r="N47" s="130">
        <v>1255</v>
      </c>
      <c r="O47" s="129">
        <v>1193</v>
      </c>
      <c r="P47" s="134">
        <f t="shared" si="5"/>
        <v>20400</v>
      </c>
      <c r="Q47" s="147">
        <f t="shared" si="3"/>
        <v>1.86</v>
      </c>
      <c r="R47" s="107">
        <f t="shared" si="4"/>
        <v>343</v>
      </c>
      <c r="S47" s="110">
        <f t="shared" si="1"/>
        <v>16.29</v>
      </c>
      <c r="T47" s="58">
        <v>2105</v>
      </c>
      <c r="U47" s="58"/>
      <c r="W47" s="66"/>
      <c r="X47" s="99" t="s">
        <v>391</v>
      </c>
      <c r="Y47" s="103">
        <v>0.121</v>
      </c>
      <c r="Z47" s="126">
        <f t="shared" si="0"/>
        <v>0.12</v>
      </c>
    </row>
    <row r="48" spans="2:26" ht="6" customHeight="1">
      <c r="B48" s="33"/>
      <c r="C48" s="66"/>
      <c r="D48" s="66"/>
      <c r="E48" s="66"/>
      <c r="F48" s="66"/>
      <c r="G48" s="66"/>
      <c r="H48" s="66"/>
      <c r="I48" s="66"/>
      <c r="J48" s="66"/>
      <c r="K48" s="66"/>
      <c r="L48" s="206"/>
      <c r="M48" s="129"/>
      <c r="N48" s="129"/>
      <c r="O48" s="129"/>
      <c r="P48" s="134"/>
      <c r="Q48" s="147"/>
      <c r="R48" s="107"/>
      <c r="S48" s="110"/>
      <c r="T48" s="58"/>
      <c r="U48" s="58"/>
      <c r="W48" s="66"/>
      <c r="X48" s="66"/>
      <c r="Y48" s="103"/>
      <c r="Z48" s="126"/>
    </row>
    <row r="49" spans="2:26" s="34" customFormat="1" ht="10.5" customHeight="1">
      <c r="B49" s="35"/>
      <c r="C49" s="409" t="s">
        <v>392</v>
      </c>
      <c r="D49" s="409"/>
      <c r="E49" s="409"/>
      <c r="F49" s="409"/>
      <c r="G49" s="409"/>
      <c r="H49" s="409"/>
      <c r="I49" s="409"/>
      <c r="J49" s="409"/>
      <c r="K49" s="65"/>
      <c r="L49" s="205">
        <f>SUM(L50:L52)</f>
        <v>3899</v>
      </c>
      <c r="M49" s="135">
        <f t="shared" si="2"/>
        <v>8537</v>
      </c>
      <c r="N49" s="135">
        <f>SUM(N50:N52)</f>
        <v>4274</v>
      </c>
      <c r="O49" s="135">
        <f>SUM(O50:O52)</f>
        <v>4263</v>
      </c>
      <c r="P49" s="133">
        <f>SUM(M49/Z49)</f>
        <v>17074</v>
      </c>
      <c r="Q49" s="146">
        <f>ROUND(M49/L49,2)</f>
        <v>2.19</v>
      </c>
      <c r="R49" s="112">
        <f>SUM(M49-T49)</f>
        <v>589</v>
      </c>
      <c r="S49" s="113">
        <f t="shared" si="1"/>
        <v>7.41</v>
      </c>
      <c r="T49" s="97">
        <f>SUM(T50:T52)</f>
        <v>7948</v>
      </c>
      <c r="U49" s="97"/>
      <c r="W49" s="409" t="s">
        <v>392</v>
      </c>
      <c r="X49" s="409"/>
      <c r="Y49" s="104">
        <f>SUM(Y50:Y52)</f>
        <v>0.498</v>
      </c>
      <c r="Z49" s="141">
        <f t="shared" si="0"/>
        <v>0.5</v>
      </c>
    </row>
    <row r="50" spans="2:26" ht="10.5" customHeight="1">
      <c r="B50" s="33"/>
      <c r="C50" s="66"/>
      <c r="D50" s="66"/>
      <c r="E50" s="66"/>
      <c r="F50" s="66"/>
      <c r="G50" s="415" t="s">
        <v>379</v>
      </c>
      <c r="H50" s="415"/>
      <c r="I50" s="415"/>
      <c r="J50" s="415"/>
      <c r="K50" s="66"/>
      <c r="L50" s="260">
        <v>1048</v>
      </c>
      <c r="M50" s="129">
        <f t="shared" si="2"/>
        <v>2497</v>
      </c>
      <c r="N50" s="130">
        <v>1244</v>
      </c>
      <c r="O50" s="130">
        <v>1253</v>
      </c>
      <c r="P50" s="134">
        <f>SUM(M50/Z50)</f>
        <v>16646.666666666668</v>
      </c>
      <c r="Q50" s="147">
        <f t="shared" si="3"/>
        <v>2.38</v>
      </c>
      <c r="R50" s="107">
        <f>SUM(M50-T50)</f>
        <v>-81</v>
      </c>
      <c r="S50" s="110">
        <f t="shared" si="1"/>
        <v>-3.14</v>
      </c>
      <c r="T50" s="58">
        <v>2578</v>
      </c>
      <c r="U50" s="58"/>
      <c r="W50" s="66"/>
      <c r="X50" s="99" t="s">
        <v>379</v>
      </c>
      <c r="Y50" s="103">
        <v>0.148</v>
      </c>
      <c r="Z50" s="126">
        <f t="shared" si="0"/>
        <v>0.15</v>
      </c>
    </row>
    <row r="51" spans="2:26" ht="10.5" customHeight="1">
      <c r="B51" s="33"/>
      <c r="C51" s="66"/>
      <c r="D51" s="66"/>
      <c r="E51" s="66"/>
      <c r="F51" s="66"/>
      <c r="G51" s="415" t="s">
        <v>380</v>
      </c>
      <c r="H51" s="415"/>
      <c r="I51" s="415"/>
      <c r="J51" s="415"/>
      <c r="K51" s="66"/>
      <c r="L51" s="260">
        <v>1133</v>
      </c>
      <c r="M51" s="129">
        <f t="shared" si="2"/>
        <v>2469</v>
      </c>
      <c r="N51" s="130">
        <v>1208</v>
      </c>
      <c r="O51" s="130">
        <v>1261</v>
      </c>
      <c r="P51" s="134">
        <f>SUM(M51/Z51)</f>
        <v>15431.25</v>
      </c>
      <c r="Q51" s="147">
        <f t="shared" si="3"/>
        <v>2.18</v>
      </c>
      <c r="R51" s="107">
        <f>SUM(M51-T51)</f>
        <v>84</v>
      </c>
      <c r="S51" s="110">
        <f t="shared" si="1"/>
        <v>3.52</v>
      </c>
      <c r="T51" s="58">
        <v>2385</v>
      </c>
      <c r="U51" s="58"/>
      <c r="W51" s="66"/>
      <c r="X51" s="99" t="s">
        <v>380</v>
      </c>
      <c r="Y51" s="103">
        <v>0.156</v>
      </c>
      <c r="Z51" s="126">
        <f t="shared" si="0"/>
        <v>0.16</v>
      </c>
    </row>
    <row r="52" spans="2:26" ht="10.5" customHeight="1">
      <c r="B52" s="33"/>
      <c r="C52" s="66"/>
      <c r="D52" s="66"/>
      <c r="E52" s="66"/>
      <c r="F52" s="66"/>
      <c r="G52" s="415" t="s">
        <v>384</v>
      </c>
      <c r="H52" s="415"/>
      <c r="I52" s="415"/>
      <c r="J52" s="415"/>
      <c r="K52" s="66"/>
      <c r="L52" s="260">
        <v>1718</v>
      </c>
      <c r="M52" s="129">
        <f t="shared" si="2"/>
        <v>3571</v>
      </c>
      <c r="N52" s="130">
        <v>1822</v>
      </c>
      <c r="O52" s="130">
        <v>1749</v>
      </c>
      <c r="P52" s="134">
        <f>SUM(M52/Z52)</f>
        <v>18794.736842105263</v>
      </c>
      <c r="Q52" s="147">
        <f t="shared" si="3"/>
        <v>2.08</v>
      </c>
      <c r="R52" s="107">
        <f>SUM(M52-T52)</f>
        <v>586</v>
      </c>
      <c r="S52" s="110">
        <f t="shared" si="1"/>
        <v>19.63</v>
      </c>
      <c r="T52" s="58">
        <v>2985</v>
      </c>
      <c r="U52" s="58"/>
      <c r="W52" s="66"/>
      <c r="X52" s="99" t="s">
        <v>384</v>
      </c>
      <c r="Y52" s="103">
        <v>0.194</v>
      </c>
      <c r="Z52" s="126">
        <f t="shared" si="0"/>
        <v>0.19</v>
      </c>
    </row>
    <row r="53" spans="2:26" ht="6" customHeight="1">
      <c r="B53" s="33"/>
      <c r="C53" s="33"/>
      <c r="D53" s="33"/>
      <c r="E53" s="33"/>
      <c r="F53" s="33"/>
      <c r="G53" s="33"/>
      <c r="H53" s="33"/>
      <c r="I53" s="33"/>
      <c r="J53" s="33"/>
      <c r="K53" s="33"/>
      <c r="L53" s="206"/>
      <c r="M53" s="129"/>
      <c r="N53" s="129"/>
      <c r="O53" s="129"/>
      <c r="P53" s="134"/>
      <c r="Q53" s="147"/>
      <c r="R53" s="107"/>
      <c r="S53" s="110"/>
      <c r="T53" s="58"/>
      <c r="U53" s="58"/>
      <c r="W53" s="66"/>
      <c r="X53" s="66"/>
      <c r="Y53" s="103"/>
      <c r="Z53" s="126"/>
    </row>
    <row r="54" spans="2:26" s="34" customFormat="1" ht="10.5" customHeight="1">
      <c r="B54" s="35"/>
      <c r="C54" s="409" t="s">
        <v>393</v>
      </c>
      <c r="D54" s="409"/>
      <c r="E54" s="409"/>
      <c r="F54" s="409"/>
      <c r="G54" s="409"/>
      <c r="H54" s="409"/>
      <c r="I54" s="409"/>
      <c r="J54" s="409"/>
      <c r="K54" s="65"/>
      <c r="L54" s="205">
        <f>SUM(L55:L57)</f>
        <v>3822</v>
      </c>
      <c r="M54" s="135">
        <f t="shared" si="2"/>
        <v>8090</v>
      </c>
      <c r="N54" s="135">
        <f>SUM(N55:N57)</f>
        <v>4075</v>
      </c>
      <c r="O54" s="135">
        <f>SUM(O55:O57)</f>
        <v>4015</v>
      </c>
      <c r="P54" s="133">
        <f>SUM(M54/Z54)</f>
        <v>15557.692307692307</v>
      </c>
      <c r="Q54" s="146">
        <f t="shared" si="3"/>
        <v>2.12</v>
      </c>
      <c r="R54" s="112">
        <f>SUM(M54-T54)</f>
        <v>527</v>
      </c>
      <c r="S54" s="113">
        <f t="shared" si="1"/>
        <v>6.97</v>
      </c>
      <c r="T54" s="97">
        <f>SUM(T55:T57)</f>
        <v>7563</v>
      </c>
      <c r="U54" s="97"/>
      <c r="W54" s="409" t="s">
        <v>393</v>
      </c>
      <c r="X54" s="409"/>
      <c r="Y54" s="104">
        <f>SUM(Y55:Y57)</f>
        <v>0.515</v>
      </c>
      <c r="Z54" s="141">
        <f t="shared" si="0"/>
        <v>0.52</v>
      </c>
    </row>
    <row r="55" spans="2:26" ht="10.5" customHeight="1">
      <c r="B55" s="33"/>
      <c r="C55" s="66"/>
      <c r="D55" s="66"/>
      <c r="E55" s="66"/>
      <c r="F55" s="66"/>
      <c r="G55" s="415" t="s">
        <v>379</v>
      </c>
      <c r="H55" s="415"/>
      <c r="I55" s="415"/>
      <c r="J55" s="415"/>
      <c r="K55" s="66"/>
      <c r="L55" s="260">
        <v>1351</v>
      </c>
      <c r="M55" s="129">
        <f t="shared" si="2"/>
        <v>3057</v>
      </c>
      <c r="N55" s="130">
        <v>1604</v>
      </c>
      <c r="O55" s="130">
        <v>1453</v>
      </c>
      <c r="P55" s="134">
        <f>SUM(M55/Z55)</f>
        <v>13895.454545454546</v>
      </c>
      <c r="Q55" s="147">
        <f t="shared" si="3"/>
        <v>2.26</v>
      </c>
      <c r="R55" s="107">
        <f>SUM(M55-T55)</f>
        <v>357</v>
      </c>
      <c r="S55" s="110">
        <f t="shared" si="1"/>
        <v>13.22</v>
      </c>
      <c r="T55" s="58">
        <v>2700</v>
      </c>
      <c r="U55" s="58"/>
      <c r="W55" s="66"/>
      <c r="X55" s="99" t="s">
        <v>379</v>
      </c>
      <c r="Y55" s="103">
        <v>0.216</v>
      </c>
      <c r="Z55" s="126">
        <f t="shared" si="0"/>
        <v>0.22</v>
      </c>
    </row>
    <row r="56" spans="2:26" ht="10.5" customHeight="1">
      <c r="B56" s="33"/>
      <c r="C56" s="66"/>
      <c r="D56" s="66"/>
      <c r="E56" s="66"/>
      <c r="F56" s="66"/>
      <c r="G56" s="415" t="s">
        <v>380</v>
      </c>
      <c r="H56" s="415"/>
      <c r="I56" s="415"/>
      <c r="J56" s="415"/>
      <c r="K56" s="66"/>
      <c r="L56" s="260">
        <v>1494</v>
      </c>
      <c r="M56" s="129">
        <f t="shared" si="2"/>
        <v>2978</v>
      </c>
      <c r="N56" s="130">
        <v>1455</v>
      </c>
      <c r="O56" s="130">
        <v>1523</v>
      </c>
      <c r="P56" s="134">
        <f>SUM(M56/Z56)</f>
        <v>17517.647058823528</v>
      </c>
      <c r="Q56" s="147">
        <f t="shared" si="3"/>
        <v>1.99</v>
      </c>
      <c r="R56" s="107">
        <f>SUM(M56-T56)</f>
        <v>247</v>
      </c>
      <c r="S56" s="110">
        <f t="shared" si="1"/>
        <v>9.04</v>
      </c>
      <c r="T56" s="58">
        <v>2731</v>
      </c>
      <c r="U56" s="58"/>
      <c r="W56" s="66"/>
      <c r="X56" s="99" t="s">
        <v>380</v>
      </c>
      <c r="Y56" s="103">
        <v>0.168</v>
      </c>
      <c r="Z56" s="126">
        <f t="shared" si="0"/>
        <v>0.17</v>
      </c>
    </row>
    <row r="57" spans="2:26" ht="10.5" customHeight="1">
      <c r="B57" s="33"/>
      <c r="C57" s="66"/>
      <c r="D57" s="66"/>
      <c r="E57" s="66"/>
      <c r="F57" s="66"/>
      <c r="G57" s="415" t="s">
        <v>384</v>
      </c>
      <c r="H57" s="415"/>
      <c r="I57" s="415"/>
      <c r="J57" s="415"/>
      <c r="K57" s="66"/>
      <c r="L57" s="260">
        <v>977</v>
      </c>
      <c r="M57" s="129">
        <f t="shared" si="2"/>
        <v>2055</v>
      </c>
      <c r="N57" s="130">
        <v>1016</v>
      </c>
      <c r="O57" s="130">
        <v>1039</v>
      </c>
      <c r="P57" s="134">
        <f>SUM(M57/Z57)</f>
        <v>15807.692307692307</v>
      </c>
      <c r="Q57" s="147">
        <f t="shared" si="3"/>
        <v>2.1</v>
      </c>
      <c r="R57" s="107">
        <f>SUM(M57-T57)</f>
        <v>-77</v>
      </c>
      <c r="S57" s="110">
        <f t="shared" si="1"/>
        <v>-3.61</v>
      </c>
      <c r="T57" s="58">
        <v>2132</v>
      </c>
      <c r="U57" s="58"/>
      <c r="W57" s="66"/>
      <c r="X57" s="99" t="s">
        <v>384</v>
      </c>
      <c r="Y57" s="103">
        <v>0.131</v>
      </c>
      <c r="Z57" s="126">
        <f t="shared" si="0"/>
        <v>0.13</v>
      </c>
    </row>
    <row r="58" spans="2:26" ht="6" customHeight="1">
      <c r="B58" s="33"/>
      <c r="C58" s="33"/>
      <c r="D58" s="33"/>
      <c r="E58" s="33"/>
      <c r="F58" s="33"/>
      <c r="G58" s="33"/>
      <c r="H58" s="33"/>
      <c r="I58" s="33"/>
      <c r="J58" s="33"/>
      <c r="K58" s="33"/>
      <c r="L58" s="206"/>
      <c r="M58" s="129"/>
      <c r="N58" s="129"/>
      <c r="O58" s="129"/>
      <c r="P58" s="134"/>
      <c r="Q58" s="147"/>
      <c r="R58" s="107"/>
      <c r="S58" s="110"/>
      <c r="T58" s="60"/>
      <c r="U58" s="60"/>
      <c r="W58" s="66"/>
      <c r="X58" s="66"/>
      <c r="Y58" s="103"/>
      <c r="Z58" s="126"/>
    </row>
    <row r="59" spans="2:26" s="34" customFormat="1" ht="10.5" customHeight="1">
      <c r="B59" s="35"/>
      <c r="C59" s="409" t="s">
        <v>394</v>
      </c>
      <c r="D59" s="409"/>
      <c r="E59" s="409"/>
      <c r="F59" s="409"/>
      <c r="G59" s="409"/>
      <c r="H59" s="409"/>
      <c r="I59" s="409"/>
      <c r="J59" s="409"/>
      <c r="K59" s="65"/>
      <c r="L59" s="205">
        <f>SUM(L60:L63)</f>
        <v>4572</v>
      </c>
      <c r="M59" s="135">
        <f t="shared" si="2"/>
        <v>8776</v>
      </c>
      <c r="N59" s="135">
        <f>SUM(N60:N63)</f>
        <v>4357</v>
      </c>
      <c r="O59" s="135">
        <f>SUM(O60:O63)</f>
        <v>4419</v>
      </c>
      <c r="P59" s="133">
        <f>SUM(M59/Z59)</f>
        <v>19502.222222222223</v>
      </c>
      <c r="Q59" s="146">
        <f t="shared" si="3"/>
        <v>1.92</v>
      </c>
      <c r="R59" s="112">
        <f>SUM(M59-T59)</f>
        <v>384</v>
      </c>
      <c r="S59" s="113">
        <f t="shared" si="1"/>
        <v>4.58</v>
      </c>
      <c r="T59" s="97">
        <f>SUM(T60:T63)</f>
        <v>8392</v>
      </c>
      <c r="U59" s="97"/>
      <c r="W59" s="409" t="s">
        <v>394</v>
      </c>
      <c r="X59" s="409"/>
      <c r="Y59" s="104">
        <f>SUM(Y60:Y63)</f>
        <v>0.449</v>
      </c>
      <c r="Z59" s="141">
        <f t="shared" si="0"/>
        <v>0.45</v>
      </c>
    </row>
    <row r="60" spans="2:26" ht="10.5" customHeight="1">
      <c r="B60" s="33"/>
      <c r="C60" s="66"/>
      <c r="D60" s="66"/>
      <c r="E60" s="66"/>
      <c r="F60" s="66"/>
      <c r="G60" s="415" t="s">
        <v>379</v>
      </c>
      <c r="H60" s="415"/>
      <c r="I60" s="415"/>
      <c r="J60" s="415"/>
      <c r="K60" s="66"/>
      <c r="L60" s="260">
        <v>1400</v>
      </c>
      <c r="M60" s="129">
        <f t="shared" si="2"/>
        <v>2736</v>
      </c>
      <c r="N60" s="130">
        <v>1348</v>
      </c>
      <c r="O60" s="130">
        <v>1388</v>
      </c>
      <c r="P60" s="134">
        <f>SUM(M60/Z60)</f>
        <v>22800</v>
      </c>
      <c r="Q60" s="147">
        <f t="shared" si="3"/>
        <v>1.95</v>
      </c>
      <c r="R60" s="107">
        <f>SUM(M60-T60)</f>
        <v>156</v>
      </c>
      <c r="S60" s="110">
        <f t="shared" si="1"/>
        <v>6.05</v>
      </c>
      <c r="T60" s="58">
        <v>2580</v>
      </c>
      <c r="U60" s="58"/>
      <c r="W60" s="66"/>
      <c r="X60" s="99" t="s">
        <v>379</v>
      </c>
      <c r="Y60" s="103">
        <v>0.122</v>
      </c>
      <c r="Z60" s="126">
        <f t="shared" si="0"/>
        <v>0.12</v>
      </c>
    </row>
    <row r="61" spans="2:26" ht="10.5" customHeight="1">
      <c r="B61" s="33"/>
      <c r="C61" s="66"/>
      <c r="D61" s="66"/>
      <c r="E61" s="66"/>
      <c r="F61" s="66"/>
      <c r="G61" s="415" t="s">
        <v>380</v>
      </c>
      <c r="H61" s="415"/>
      <c r="I61" s="415"/>
      <c r="J61" s="415"/>
      <c r="K61" s="66"/>
      <c r="L61" s="260">
        <v>1063</v>
      </c>
      <c r="M61" s="129">
        <f t="shared" si="2"/>
        <v>2163</v>
      </c>
      <c r="N61" s="130">
        <v>1134</v>
      </c>
      <c r="O61" s="130">
        <v>1029</v>
      </c>
      <c r="P61" s="134">
        <f>SUM(M61/Z61)</f>
        <v>16638.46153846154</v>
      </c>
      <c r="Q61" s="147">
        <f t="shared" si="3"/>
        <v>2.03</v>
      </c>
      <c r="R61" s="107">
        <f>SUM(M61-T61)</f>
        <v>-76</v>
      </c>
      <c r="S61" s="110">
        <f t="shared" si="1"/>
        <v>-3.39</v>
      </c>
      <c r="T61" s="58">
        <v>2239</v>
      </c>
      <c r="U61" s="58"/>
      <c r="W61" s="66"/>
      <c r="X61" s="99" t="s">
        <v>380</v>
      </c>
      <c r="Y61" s="103">
        <v>0.125</v>
      </c>
      <c r="Z61" s="126">
        <f t="shared" si="0"/>
        <v>0.13</v>
      </c>
    </row>
    <row r="62" spans="2:26" ht="10.5" customHeight="1">
      <c r="B62" s="33"/>
      <c r="C62" s="66"/>
      <c r="D62" s="66"/>
      <c r="E62" s="66"/>
      <c r="F62" s="66"/>
      <c r="G62" s="415" t="s">
        <v>384</v>
      </c>
      <c r="H62" s="415"/>
      <c r="I62" s="415"/>
      <c r="J62" s="415"/>
      <c r="K62" s="66"/>
      <c r="L62" s="260">
        <v>936</v>
      </c>
      <c r="M62" s="129">
        <f t="shared" si="2"/>
        <v>1639</v>
      </c>
      <c r="N62" s="130">
        <v>771</v>
      </c>
      <c r="O62" s="130">
        <v>868</v>
      </c>
      <c r="P62" s="134">
        <f>SUM(M62/Z62)</f>
        <v>20487.5</v>
      </c>
      <c r="Q62" s="147">
        <f t="shared" si="3"/>
        <v>1.75</v>
      </c>
      <c r="R62" s="107">
        <f>SUM(M62-T62)</f>
        <v>-104</v>
      </c>
      <c r="S62" s="110">
        <f t="shared" si="1"/>
        <v>-5.97</v>
      </c>
      <c r="T62" s="58">
        <v>1743</v>
      </c>
      <c r="U62" s="58"/>
      <c r="W62" s="66"/>
      <c r="X62" s="99" t="s">
        <v>384</v>
      </c>
      <c r="Y62" s="103">
        <v>0.08</v>
      </c>
      <c r="Z62" s="126">
        <f t="shared" si="0"/>
        <v>0.08</v>
      </c>
    </row>
    <row r="63" spans="2:26" ht="10.5" customHeight="1">
      <c r="B63" s="33"/>
      <c r="C63" s="66"/>
      <c r="D63" s="66"/>
      <c r="E63" s="66"/>
      <c r="F63" s="66"/>
      <c r="G63" s="415" t="s">
        <v>387</v>
      </c>
      <c r="H63" s="415"/>
      <c r="I63" s="415"/>
      <c r="J63" s="415"/>
      <c r="K63" s="66"/>
      <c r="L63" s="260">
        <v>1173</v>
      </c>
      <c r="M63" s="129">
        <f t="shared" si="2"/>
        <v>2238</v>
      </c>
      <c r="N63" s="130">
        <v>1104</v>
      </c>
      <c r="O63" s="130">
        <v>1134</v>
      </c>
      <c r="P63" s="134">
        <f>SUM(M63/Z63)</f>
        <v>18650</v>
      </c>
      <c r="Q63" s="147">
        <f t="shared" si="3"/>
        <v>1.91</v>
      </c>
      <c r="R63" s="107">
        <f>SUM(M63-T63)</f>
        <v>408</v>
      </c>
      <c r="S63" s="110">
        <f t="shared" si="1"/>
        <v>22.3</v>
      </c>
      <c r="T63" s="58">
        <v>1830</v>
      </c>
      <c r="U63" s="58"/>
      <c r="W63" s="66"/>
      <c r="X63" s="99" t="s">
        <v>387</v>
      </c>
      <c r="Y63" s="103">
        <v>0.122</v>
      </c>
      <c r="Z63" s="126">
        <f t="shared" si="0"/>
        <v>0.12</v>
      </c>
    </row>
    <row r="64" spans="2:26" ht="6" customHeight="1">
      <c r="B64" s="33"/>
      <c r="C64" s="66"/>
      <c r="D64" s="66"/>
      <c r="E64" s="66"/>
      <c r="F64" s="66"/>
      <c r="G64" s="66"/>
      <c r="H64" s="66"/>
      <c r="I64" s="66"/>
      <c r="J64" s="66"/>
      <c r="K64" s="66"/>
      <c r="L64" s="206"/>
      <c r="M64" s="129"/>
      <c r="N64" s="129"/>
      <c r="O64" s="129"/>
      <c r="P64" s="134"/>
      <c r="Q64" s="147"/>
      <c r="R64" s="107"/>
      <c r="S64" s="110"/>
      <c r="T64" s="58"/>
      <c r="U64" s="58"/>
      <c r="W64" s="66"/>
      <c r="X64" s="66"/>
      <c r="Y64" s="103"/>
      <c r="Z64" s="126"/>
    </row>
    <row r="65" spans="2:26" s="34" customFormat="1" ht="10.5" customHeight="1">
      <c r="B65" s="35"/>
      <c r="C65" s="409" t="s">
        <v>395</v>
      </c>
      <c r="D65" s="409"/>
      <c r="E65" s="409"/>
      <c r="F65" s="409"/>
      <c r="G65" s="409"/>
      <c r="H65" s="409"/>
      <c r="I65" s="409"/>
      <c r="J65" s="409"/>
      <c r="K65" s="65"/>
      <c r="L65" s="205">
        <f>SUM(L66:L71)</f>
        <v>11739</v>
      </c>
      <c r="M65" s="135">
        <f t="shared" si="2"/>
        <v>23560</v>
      </c>
      <c r="N65" s="135">
        <f>SUM(N66:N71)</f>
        <v>11577</v>
      </c>
      <c r="O65" s="135">
        <f>SUM(O66:O71)</f>
        <v>11983</v>
      </c>
      <c r="P65" s="133">
        <f>SUM(M65/Z65)</f>
        <v>16949.640287769784</v>
      </c>
      <c r="Q65" s="146">
        <f>ROUND(M65/L65,2)</f>
        <v>2.01</v>
      </c>
      <c r="R65" s="112">
        <f aca="true" t="shared" si="6" ref="R65:R71">SUM(M65-T65)</f>
        <v>-216</v>
      </c>
      <c r="S65" s="113">
        <f t="shared" si="1"/>
        <v>-0.91</v>
      </c>
      <c r="T65" s="97">
        <f>SUM(T66:T71)</f>
        <v>23776</v>
      </c>
      <c r="U65" s="97"/>
      <c r="W65" s="409" t="s">
        <v>395</v>
      </c>
      <c r="X65" s="409"/>
      <c r="Y65" s="104">
        <f>SUM(Y66:Y71)</f>
        <v>1.387</v>
      </c>
      <c r="Z65" s="141">
        <f t="shared" si="0"/>
        <v>1.39</v>
      </c>
    </row>
    <row r="66" spans="2:26" ht="10.5" customHeight="1">
      <c r="B66" s="33"/>
      <c r="C66" s="66"/>
      <c r="D66" s="66"/>
      <c r="E66" s="66"/>
      <c r="F66" s="66"/>
      <c r="G66" s="415" t="s">
        <v>379</v>
      </c>
      <c r="H66" s="415"/>
      <c r="I66" s="415"/>
      <c r="J66" s="415"/>
      <c r="K66" s="66"/>
      <c r="L66" s="260">
        <v>2329</v>
      </c>
      <c r="M66" s="129">
        <f t="shared" si="2"/>
        <v>4091</v>
      </c>
      <c r="N66" s="130">
        <v>2003</v>
      </c>
      <c r="O66" s="130">
        <v>2088</v>
      </c>
      <c r="P66" s="134">
        <f aca="true" t="shared" si="7" ref="P66:P71">SUM(M66/Z66)</f>
        <v>19480.95238095238</v>
      </c>
      <c r="Q66" s="147">
        <f t="shared" si="3"/>
        <v>1.76</v>
      </c>
      <c r="R66" s="107">
        <f t="shared" si="6"/>
        <v>-84</v>
      </c>
      <c r="S66" s="110">
        <f t="shared" si="1"/>
        <v>-2.01</v>
      </c>
      <c r="T66" s="58">
        <v>4175</v>
      </c>
      <c r="U66" s="58"/>
      <c r="W66" s="66"/>
      <c r="X66" s="99" t="s">
        <v>379</v>
      </c>
      <c r="Y66" s="103">
        <v>0.206</v>
      </c>
      <c r="Z66" s="126">
        <f t="shared" si="0"/>
        <v>0.21</v>
      </c>
    </row>
    <row r="67" spans="2:26" ht="10.5" customHeight="1">
      <c r="B67" s="33"/>
      <c r="C67" s="66"/>
      <c r="D67" s="66"/>
      <c r="E67" s="66"/>
      <c r="F67" s="66"/>
      <c r="G67" s="415" t="s">
        <v>380</v>
      </c>
      <c r="H67" s="415"/>
      <c r="I67" s="415"/>
      <c r="J67" s="415"/>
      <c r="K67" s="66"/>
      <c r="L67" s="260">
        <v>2119</v>
      </c>
      <c r="M67" s="129">
        <f t="shared" si="2"/>
        <v>4311</v>
      </c>
      <c r="N67" s="130">
        <v>2084</v>
      </c>
      <c r="O67" s="130">
        <v>2227</v>
      </c>
      <c r="P67" s="134">
        <f t="shared" si="7"/>
        <v>17962.5</v>
      </c>
      <c r="Q67" s="147">
        <f t="shared" si="3"/>
        <v>2.03</v>
      </c>
      <c r="R67" s="107">
        <f t="shared" si="6"/>
        <v>-163</v>
      </c>
      <c r="S67" s="110">
        <f t="shared" si="1"/>
        <v>-3.64</v>
      </c>
      <c r="T67" s="58">
        <v>4474</v>
      </c>
      <c r="U67" s="58"/>
      <c r="W67" s="66"/>
      <c r="X67" s="99" t="s">
        <v>380</v>
      </c>
      <c r="Y67" s="103">
        <v>0.244</v>
      </c>
      <c r="Z67" s="126">
        <f t="shared" si="0"/>
        <v>0.24</v>
      </c>
    </row>
    <row r="68" spans="2:26" ht="10.5" customHeight="1">
      <c r="B68" s="33"/>
      <c r="C68" s="66"/>
      <c r="D68" s="66"/>
      <c r="E68" s="66"/>
      <c r="F68" s="66"/>
      <c r="G68" s="415" t="s">
        <v>384</v>
      </c>
      <c r="H68" s="415"/>
      <c r="I68" s="415"/>
      <c r="J68" s="415"/>
      <c r="K68" s="66"/>
      <c r="L68" s="260">
        <v>2191</v>
      </c>
      <c r="M68" s="129">
        <f t="shared" si="2"/>
        <v>4660</v>
      </c>
      <c r="N68" s="130">
        <v>2311</v>
      </c>
      <c r="O68" s="130">
        <v>2349</v>
      </c>
      <c r="P68" s="134">
        <f t="shared" si="7"/>
        <v>16068.96551724138</v>
      </c>
      <c r="Q68" s="147">
        <f t="shared" si="3"/>
        <v>2.13</v>
      </c>
      <c r="R68" s="107">
        <f t="shared" si="6"/>
        <v>218</v>
      </c>
      <c r="S68" s="110">
        <f t="shared" si="1"/>
        <v>4.91</v>
      </c>
      <c r="T68" s="58">
        <v>4442</v>
      </c>
      <c r="U68" s="58"/>
      <c r="W68" s="66"/>
      <c r="X68" s="99" t="s">
        <v>384</v>
      </c>
      <c r="Y68" s="103">
        <v>0.286</v>
      </c>
      <c r="Z68" s="126">
        <f t="shared" si="0"/>
        <v>0.29</v>
      </c>
    </row>
    <row r="69" spans="2:26" ht="10.5" customHeight="1">
      <c r="B69" s="33"/>
      <c r="C69" s="66"/>
      <c r="D69" s="66"/>
      <c r="E69" s="66"/>
      <c r="F69" s="66"/>
      <c r="G69" s="415" t="s">
        <v>387</v>
      </c>
      <c r="H69" s="415"/>
      <c r="I69" s="415"/>
      <c r="J69" s="415"/>
      <c r="K69" s="66"/>
      <c r="L69" s="260">
        <v>1808</v>
      </c>
      <c r="M69" s="129">
        <f t="shared" si="2"/>
        <v>3291</v>
      </c>
      <c r="N69" s="130">
        <v>1582</v>
      </c>
      <c r="O69" s="130">
        <v>1709</v>
      </c>
      <c r="P69" s="134">
        <f t="shared" si="7"/>
        <v>21940</v>
      </c>
      <c r="Q69" s="147">
        <f t="shared" si="3"/>
        <v>1.82</v>
      </c>
      <c r="R69" s="107">
        <f t="shared" si="6"/>
        <v>-128</v>
      </c>
      <c r="S69" s="110">
        <f t="shared" si="1"/>
        <v>-3.74</v>
      </c>
      <c r="T69" s="58">
        <v>3419</v>
      </c>
      <c r="U69" s="58"/>
      <c r="X69" s="99" t="s">
        <v>387</v>
      </c>
      <c r="Y69" s="103">
        <v>0.151</v>
      </c>
      <c r="Z69" s="126">
        <f t="shared" si="0"/>
        <v>0.15</v>
      </c>
    </row>
    <row r="70" spans="2:26" ht="10.5" customHeight="1">
      <c r="B70" s="33"/>
      <c r="C70" s="66"/>
      <c r="D70" s="66"/>
      <c r="E70" s="66"/>
      <c r="F70" s="66"/>
      <c r="G70" s="415" t="s">
        <v>390</v>
      </c>
      <c r="H70" s="415"/>
      <c r="I70" s="415"/>
      <c r="J70" s="415"/>
      <c r="K70" s="66"/>
      <c r="L70" s="260">
        <v>1767</v>
      </c>
      <c r="M70" s="129">
        <f t="shared" si="2"/>
        <v>3699</v>
      </c>
      <c r="N70" s="130">
        <v>1895</v>
      </c>
      <c r="O70" s="130">
        <v>1804</v>
      </c>
      <c r="P70" s="134">
        <f t="shared" si="7"/>
        <v>15412.5</v>
      </c>
      <c r="Q70" s="147">
        <f t="shared" si="3"/>
        <v>2.09</v>
      </c>
      <c r="R70" s="107">
        <f t="shared" si="6"/>
        <v>-186</v>
      </c>
      <c r="S70" s="110">
        <f t="shared" si="1"/>
        <v>-4.79</v>
      </c>
      <c r="T70" s="58">
        <v>3885</v>
      </c>
      <c r="U70" s="58"/>
      <c r="X70" s="99" t="s">
        <v>390</v>
      </c>
      <c r="Y70" s="103">
        <v>0.241</v>
      </c>
      <c r="Z70" s="126">
        <f t="shared" si="0"/>
        <v>0.24</v>
      </c>
    </row>
    <row r="71" spans="2:26" ht="10.5" customHeight="1">
      <c r="B71" s="33"/>
      <c r="C71" s="66"/>
      <c r="D71" s="66"/>
      <c r="E71" s="66"/>
      <c r="F71" s="66"/>
      <c r="G71" s="415" t="s">
        <v>391</v>
      </c>
      <c r="H71" s="415"/>
      <c r="I71" s="415"/>
      <c r="J71" s="415"/>
      <c r="K71" s="66"/>
      <c r="L71" s="260">
        <v>1525</v>
      </c>
      <c r="M71" s="129">
        <f t="shared" si="2"/>
        <v>3508</v>
      </c>
      <c r="N71" s="130">
        <v>1702</v>
      </c>
      <c r="O71" s="130">
        <v>1806</v>
      </c>
      <c r="P71" s="134">
        <f t="shared" si="7"/>
        <v>13492.307692307691</v>
      </c>
      <c r="Q71" s="147">
        <f t="shared" si="3"/>
        <v>2.3</v>
      </c>
      <c r="R71" s="107">
        <f t="shared" si="6"/>
        <v>127</v>
      </c>
      <c r="S71" s="110">
        <f t="shared" si="1"/>
        <v>3.76</v>
      </c>
      <c r="T71" s="58">
        <v>3381</v>
      </c>
      <c r="U71" s="58"/>
      <c r="X71" s="99" t="s">
        <v>391</v>
      </c>
      <c r="Y71" s="103">
        <v>0.259</v>
      </c>
      <c r="Z71" s="126">
        <f t="shared" si="0"/>
        <v>0.26</v>
      </c>
    </row>
    <row r="72" spans="2:26" ht="6" customHeight="1">
      <c r="B72" s="33"/>
      <c r="C72" s="66"/>
      <c r="D72" s="66"/>
      <c r="E72" s="66"/>
      <c r="F72" s="66"/>
      <c r="G72" s="66"/>
      <c r="H72" s="66"/>
      <c r="I72" s="66"/>
      <c r="J72" s="66"/>
      <c r="K72" s="66"/>
      <c r="L72" s="206"/>
      <c r="M72" s="129"/>
      <c r="N72" s="129"/>
      <c r="O72" s="129"/>
      <c r="P72" s="134"/>
      <c r="Q72" s="147"/>
      <c r="R72" s="107"/>
      <c r="S72" s="110"/>
      <c r="T72" s="58"/>
      <c r="U72" s="58"/>
      <c r="X72" s="66"/>
      <c r="Y72" s="103"/>
      <c r="Z72" s="126"/>
    </row>
    <row r="73" spans="2:26" s="34" customFormat="1" ht="10.5" customHeight="1">
      <c r="B73" s="35"/>
      <c r="C73" s="409" t="s">
        <v>396</v>
      </c>
      <c r="D73" s="409"/>
      <c r="E73" s="409"/>
      <c r="F73" s="409"/>
      <c r="G73" s="409"/>
      <c r="H73" s="409"/>
      <c r="I73" s="409"/>
      <c r="J73" s="409"/>
      <c r="K73" s="65"/>
      <c r="L73" s="205">
        <f>SUM(L74:L77)</f>
        <v>6949</v>
      </c>
      <c r="M73" s="135">
        <f t="shared" si="2"/>
        <v>13386</v>
      </c>
      <c r="N73" s="135">
        <f>SUM(N74:N77)</f>
        <v>6683</v>
      </c>
      <c r="O73" s="135">
        <f>SUM(O74:O77)</f>
        <v>6703</v>
      </c>
      <c r="P73" s="133">
        <f>SUM(M73/Z73)</f>
        <v>16732.5</v>
      </c>
      <c r="Q73" s="146">
        <f t="shared" si="3"/>
        <v>1.93</v>
      </c>
      <c r="R73" s="112">
        <f>SUM(M73-T73)</f>
        <v>540</v>
      </c>
      <c r="S73" s="113">
        <f t="shared" si="1"/>
        <v>4.2</v>
      </c>
      <c r="T73" s="97">
        <f>SUM(T74:T77)</f>
        <v>12846</v>
      </c>
      <c r="U73" s="97"/>
      <c r="W73" s="409" t="s">
        <v>396</v>
      </c>
      <c r="X73" s="409"/>
      <c r="Y73" s="104">
        <f>SUM(Y74:Y77)</f>
        <v>0.7949999999999999</v>
      </c>
      <c r="Z73" s="141">
        <f t="shared" si="0"/>
        <v>0.8</v>
      </c>
    </row>
    <row r="74" spans="2:26" ht="10.5" customHeight="1">
      <c r="B74" s="33"/>
      <c r="C74" s="66"/>
      <c r="D74" s="66"/>
      <c r="E74" s="66"/>
      <c r="F74" s="66"/>
      <c r="G74" s="415" t="s">
        <v>379</v>
      </c>
      <c r="H74" s="415"/>
      <c r="I74" s="415"/>
      <c r="J74" s="415"/>
      <c r="K74" s="66"/>
      <c r="L74" s="260">
        <v>1810</v>
      </c>
      <c r="M74" s="129">
        <f t="shared" si="2"/>
        <v>3401</v>
      </c>
      <c r="N74" s="130">
        <v>1711</v>
      </c>
      <c r="O74" s="130">
        <v>1690</v>
      </c>
      <c r="P74" s="134">
        <f>SUM(M74/Z74)</f>
        <v>16195.238095238095</v>
      </c>
      <c r="Q74" s="147">
        <f aca="true" t="shared" si="8" ref="Q74:Q83">ROUND(M74/L74,2)</f>
        <v>1.88</v>
      </c>
      <c r="R74" s="107">
        <f>SUM(M74-T74)</f>
        <v>146</v>
      </c>
      <c r="S74" s="110">
        <f aca="true" t="shared" si="9" ref="S74:S83">ROUND((R74/T74)*100,2)</f>
        <v>4.49</v>
      </c>
      <c r="T74" s="58">
        <v>3255</v>
      </c>
      <c r="U74" s="58"/>
      <c r="W74" s="66"/>
      <c r="X74" s="99" t="s">
        <v>379</v>
      </c>
      <c r="Y74" s="103">
        <v>0.206</v>
      </c>
      <c r="Z74" s="126">
        <f aca="true" t="shared" si="10" ref="Z74:Z83">ROUND(Y74,2)</f>
        <v>0.21</v>
      </c>
    </row>
    <row r="75" spans="2:26" ht="10.5" customHeight="1">
      <c r="B75" s="33"/>
      <c r="C75" s="66"/>
      <c r="D75" s="66"/>
      <c r="E75" s="66"/>
      <c r="F75" s="66"/>
      <c r="G75" s="415" t="s">
        <v>380</v>
      </c>
      <c r="H75" s="415"/>
      <c r="I75" s="415"/>
      <c r="J75" s="415"/>
      <c r="K75" s="66"/>
      <c r="L75" s="260">
        <v>1555</v>
      </c>
      <c r="M75" s="129">
        <f t="shared" si="2"/>
        <v>3091</v>
      </c>
      <c r="N75" s="130">
        <v>1548</v>
      </c>
      <c r="O75" s="130">
        <v>1543</v>
      </c>
      <c r="P75" s="134">
        <f>SUM(M75/Z75)</f>
        <v>11448.148148148148</v>
      </c>
      <c r="Q75" s="147">
        <f t="shared" si="8"/>
        <v>1.99</v>
      </c>
      <c r="R75" s="107">
        <f>SUM(M75-T75)</f>
        <v>6</v>
      </c>
      <c r="S75" s="110">
        <f t="shared" si="9"/>
        <v>0.19</v>
      </c>
      <c r="T75" s="58">
        <v>3085</v>
      </c>
      <c r="U75" s="58"/>
      <c r="W75" s="66"/>
      <c r="X75" s="99" t="s">
        <v>380</v>
      </c>
      <c r="Y75" s="103">
        <v>0.268</v>
      </c>
      <c r="Z75" s="126">
        <f t="shared" si="10"/>
        <v>0.27</v>
      </c>
    </row>
    <row r="76" spans="2:26" ht="10.5" customHeight="1">
      <c r="B76" s="33"/>
      <c r="C76" s="66"/>
      <c r="D76" s="66"/>
      <c r="E76" s="66"/>
      <c r="F76" s="66"/>
      <c r="G76" s="415" t="s">
        <v>384</v>
      </c>
      <c r="H76" s="415"/>
      <c r="I76" s="415"/>
      <c r="J76" s="415"/>
      <c r="K76" s="66"/>
      <c r="L76" s="260">
        <v>1814</v>
      </c>
      <c r="M76" s="129">
        <f>SUM(N76:O76)</f>
        <v>3287</v>
      </c>
      <c r="N76" s="130">
        <v>1628</v>
      </c>
      <c r="O76" s="130">
        <v>1659</v>
      </c>
      <c r="P76" s="134">
        <f>SUM(M76/Z76)</f>
        <v>25284.615384615383</v>
      </c>
      <c r="Q76" s="147">
        <f t="shared" si="8"/>
        <v>1.81</v>
      </c>
      <c r="R76" s="107">
        <f>SUM(M76-T76)</f>
        <v>-215</v>
      </c>
      <c r="S76" s="110">
        <f t="shared" si="9"/>
        <v>-6.14</v>
      </c>
      <c r="T76" s="58">
        <v>3502</v>
      </c>
      <c r="U76" s="58"/>
      <c r="W76" s="66"/>
      <c r="X76" s="99" t="s">
        <v>384</v>
      </c>
      <c r="Y76" s="103">
        <v>0.134</v>
      </c>
      <c r="Z76" s="126">
        <f t="shared" si="10"/>
        <v>0.13</v>
      </c>
    </row>
    <row r="77" spans="2:26" ht="10.5" customHeight="1">
      <c r="B77" s="33"/>
      <c r="C77" s="66"/>
      <c r="D77" s="66"/>
      <c r="E77" s="66"/>
      <c r="F77" s="66"/>
      <c r="G77" s="415" t="s">
        <v>387</v>
      </c>
      <c r="H77" s="415"/>
      <c r="I77" s="415"/>
      <c r="J77" s="415"/>
      <c r="K77" s="66"/>
      <c r="L77" s="260">
        <v>1770</v>
      </c>
      <c r="M77" s="129">
        <f>SUM(N77:O77)</f>
        <v>3607</v>
      </c>
      <c r="N77" s="130">
        <v>1796</v>
      </c>
      <c r="O77" s="130">
        <v>1811</v>
      </c>
      <c r="P77" s="134">
        <f>SUM(M77/Z77)</f>
        <v>18984.21052631579</v>
      </c>
      <c r="Q77" s="147">
        <f t="shared" si="8"/>
        <v>2.04</v>
      </c>
      <c r="R77" s="107">
        <f>SUM(M77-T77)</f>
        <v>603</v>
      </c>
      <c r="S77" s="110">
        <f t="shared" si="9"/>
        <v>20.07</v>
      </c>
      <c r="T77" s="58">
        <v>3004</v>
      </c>
      <c r="U77" s="58"/>
      <c r="X77" s="99" t="s">
        <v>387</v>
      </c>
      <c r="Y77" s="103">
        <v>0.187</v>
      </c>
      <c r="Z77" s="126">
        <f t="shared" si="10"/>
        <v>0.19</v>
      </c>
    </row>
    <row r="78" spans="2:26" ht="6" customHeight="1">
      <c r="B78" s="33"/>
      <c r="C78" s="66"/>
      <c r="D78" s="66"/>
      <c r="E78" s="66"/>
      <c r="F78" s="66"/>
      <c r="G78" s="66"/>
      <c r="H78" s="66"/>
      <c r="I78" s="66"/>
      <c r="J78" s="66"/>
      <c r="K78" s="66"/>
      <c r="L78" s="206"/>
      <c r="M78" s="129"/>
      <c r="N78" s="129"/>
      <c r="O78" s="129"/>
      <c r="P78" s="134"/>
      <c r="Q78" s="147"/>
      <c r="R78" s="107"/>
      <c r="S78" s="110"/>
      <c r="T78" s="58"/>
      <c r="U78" s="58"/>
      <c r="X78" s="66"/>
      <c r="Y78" s="103"/>
      <c r="Z78" s="126"/>
    </row>
    <row r="79" spans="2:26" s="34" customFormat="1" ht="10.5" customHeight="1">
      <c r="B79" s="35"/>
      <c r="C79" s="409" t="s">
        <v>397</v>
      </c>
      <c r="D79" s="409"/>
      <c r="E79" s="409"/>
      <c r="F79" s="409"/>
      <c r="G79" s="409"/>
      <c r="H79" s="409"/>
      <c r="I79" s="409"/>
      <c r="J79" s="409"/>
      <c r="K79" s="65"/>
      <c r="L79" s="205">
        <f>SUM(L80:L83)</f>
        <v>4587</v>
      </c>
      <c r="M79" s="135">
        <f>SUM(N79:O79)</f>
        <v>10053</v>
      </c>
      <c r="N79" s="135">
        <f>SUM(N80:N83)</f>
        <v>4925</v>
      </c>
      <c r="O79" s="135">
        <f>SUM(O80:O83)</f>
        <v>5128</v>
      </c>
      <c r="P79" s="133">
        <f>SUM(M79/Z79)</f>
        <v>13227.631578947368</v>
      </c>
      <c r="Q79" s="146">
        <f t="shared" si="8"/>
        <v>2.19</v>
      </c>
      <c r="R79" s="112">
        <f>SUM(M79-T79)</f>
        <v>175</v>
      </c>
      <c r="S79" s="113">
        <f t="shared" si="9"/>
        <v>1.77</v>
      </c>
      <c r="T79" s="97">
        <f>SUM(T80:T83)</f>
        <v>9878</v>
      </c>
      <c r="U79" s="97"/>
      <c r="W79" s="409" t="s">
        <v>397</v>
      </c>
      <c r="X79" s="409"/>
      <c r="Y79" s="104">
        <f>SUM(Y80:Y84)</f>
        <v>0.755</v>
      </c>
      <c r="Z79" s="141">
        <f t="shared" si="10"/>
        <v>0.76</v>
      </c>
    </row>
    <row r="80" spans="2:26" ht="10.5" customHeight="1">
      <c r="B80" s="33"/>
      <c r="C80" s="66"/>
      <c r="D80" s="66"/>
      <c r="E80" s="66"/>
      <c r="F80" s="66"/>
      <c r="G80" s="415" t="s">
        <v>379</v>
      </c>
      <c r="H80" s="415"/>
      <c r="I80" s="415"/>
      <c r="J80" s="415"/>
      <c r="K80" s="66"/>
      <c r="L80" s="260">
        <v>814</v>
      </c>
      <c r="M80" s="129">
        <f>SUM(N80:O80)</f>
        <v>1361</v>
      </c>
      <c r="N80" s="130">
        <v>687</v>
      </c>
      <c r="O80" s="130">
        <v>674</v>
      </c>
      <c r="P80" s="134">
        <f>SUM(M80/Z80)</f>
        <v>15122.222222222223</v>
      </c>
      <c r="Q80" s="147">
        <f t="shared" si="8"/>
        <v>1.67</v>
      </c>
      <c r="R80" s="107">
        <f>SUM(M80-T80)</f>
        <v>43</v>
      </c>
      <c r="S80" s="110">
        <f t="shared" si="9"/>
        <v>3.26</v>
      </c>
      <c r="T80" s="58">
        <v>1318</v>
      </c>
      <c r="U80" s="58"/>
      <c r="W80" s="66"/>
      <c r="X80" s="99" t="s">
        <v>379</v>
      </c>
      <c r="Y80" s="103">
        <v>0.091</v>
      </c>
      <c r="Z80" s="126">
        <f t="shared" si="10"/>
        <v>0.09</v>
      </c>
    </row>
    <row r="81" spans="2:26" ht="10.5" customHeight="1">
      <c r="B81" s="33"/>
      <c r="C81" s="66"/>
      <c r="D81" s="66"/>
      <c r="E81" s="66"/>
      <c r="F81" s="66"/>
      <c r="G81" s="415" t="s">
        <v>380</v>
      </c>
      <c r="H81" s="415"/>
      <c r="I81" s="415"/>
      <c r="J81" s="415"/>
      <c r="K81" s="66"/>
      <c r="L81" s="260">
        <v>1055</v>
      </c>
      <c r="M81" s="129">
        <f>SUM(N81:O81)</f>
        <v>2417</v>
      </c>
      <c r="N81" s="130">
        <v>1185</v>
      </c>
      <c r="O81" s="130">
        <v>1232</v>
      </c>
      <c r="P81" s="134">
        <f>SUM(M81/Z81)</f>
        <v>15106.25</v>
      </c>
      <c r="Q81" s="147">
        <f>ROUND(M81/L81,2)</f>
        <v>2.29</v>
      </c>
      <c r="R81" s="107">
        <f>SUM(M81-T81)</f>
        <v>-1</v>
      </c>
      <c r="S81" s="110">
        <f t="shared" si="9"/>
        <v>-0.04</v>
      </c>
      <c r="T81" s="58">
        <v>2418</v>
      </c>
      <c r="U81" s="58"/>
      <c r="W81" s="66"/>
      <c r="X81" s="99" t="s">
        <v>380</v>
      </c>
      <c r="Y81" s="103">
        <v>0.155</v>
      </c>
      <c r="Z81" s="126">
        <f t="shared" si="10"/>
        <v>0.16</v>
      </c>
    </row>
    <row r="82" spans="2:26" ht="10.5" customHeight="1">
      <c r="B82" s="33"/>
      <c r="C82" s="66"/>
      <c r="D82" s="66"/>
      <c r="E82" s="66"/>
      <c r="F82" s="66"/>
      <c r="G82" s="415" t="s">
        <v>384</v>
      </c>
      <c r="H82" s="415"/>
      <c r="I82" s="415"/>
      <c r="J82" s="415"/>
      <c r="K82" s="66"/>
      <c r="L82" s="260">
        <v>1072</v>
      </c>
      <c r="M82" s="129">
        <f>SUM(N82:O82)</f>
        <v>2517</v>
      </c>
      <c r="N82" s="130">
        <v>1202</v>
      </c>
      <c r="O82" s="130">
        <v>1315</v>
      </c>
      <c r="P82" s="134">
        <f>SUM(M82/Z82)</f>
        <v>8679.310344827587</v>
      </c>
      <c r="Q82" s="147">
        <f t="shared" si="8"/>
        <v>2.35</v>
      </c>
      <c r="R82" s="107">
        <f>SUM(M82-T82)</f>
        <v>63</v>
      </c>
      <c r="S82" s="110">
        <f t="shared" si="9"/>
        <v>2.57</v>
      </c>
      <c r="T82" s="58">
        <v>2454</v>
      </c>
      <c r="U82" s="58"/>
      <c r="W82" s="66"/>
      <c r="X82" s="99" t="s">
        <v>384</v>
      </c>
      <c r="Y82" s="103">
        <v>0.286</v>
      </c>
      <c r="Z82" s="126">
        <f t="shared" si="10"/>
        <v>0.29</v>
      </c>
    </row>
    <row r="83" spans="2:26" ht="10.5" customHeight="1">
      <c r="B83" s="33"/>
      <c r="C83" s="66"/>
      <c r="D83" s="66"/>
      <c r="E83" s="66"/>
      <c r="F83" s="66"/>
      <c r="G83" s="415" t="s">
        <v>387</v>
      </c>
      <c r="H83" s="415"/>
      <c r="I83" s="415"/>
      <c r="J83" s="415"/>
      <c r="K83" s="66"/>
      <c r="L83" s="260">
        <v>1646</v>
      </c>
      <c r="M83" s="129">
        <f>SUM(N83:O83)</f>
        <v>3758</v>
      </c>
      <c r="N83" s="130">
        <v>1851</v>
      </c>
      <c r="O83" s="130">
        <v>1907</v>
      </c>
      <c r="P83" s="134">
        <f>SUM(M83/Z83)</f>
        <v>17081.81818181818</v>
      </c>
      <c r="Q83" s="147">
        <f t="shared" si="8"/>
        <v>2.28</v>
      </c>
      <c r="R83" s="107">
        <f>SUM(M83-T83)</f>
        <v>70</v>
      </c>
      <c r="S83" s="110">
        <f t="shared" si="9"/>
        <v>1.9</v>
      </c>
      <c r="T83" s="60">
        <v>3688</v>
      </c>
      <c r="U83" s="60"/>
      <c r="X83" s="99" t="s">
        <v>387</v>
      </c>
      <c r="Y83" s="103">
        <v>0.223</v>
      </c>
      <c r="Z83" s="126">
        <f t="shared" si="10"/>
        <v>0.22</v>
      </c>
    </row>
    <row r="84" spans="2:21" s="33" customFormat="1" ht="10.5" customHeight="1">
      <c r="B84" s="36"/>
      <c r="C84" s="36"/>
      <c r="D84" s="36"/>
      <c r="E84" s="36"/>
      <c r="F84" s="36"/>
      <c r="G84" s="36"/>
      <c r="H84" s="36"/>
      <c r="I84" s="36"/>
      <c r="J84" s="36"/>
      <c r="K84" s="36"/>
      <c r="L84" s="181"/>
      <c r="M84" s="36"/>
      <c r="N84" s="36"/>
      <c r="O84" s="36"/>
      <c r="P84" s="36"/>
      <c r="Q84" s="106"/>
      <c r="R84" s="108"/>
      <c r="S84" s="111"/>
      <c r="T84" s="72"/>
      <c r="U84" s="52"/>
    </row>
    <row r="85" spans="2:6" ht="10.5" customHeight="1">
      <c r="B85" s="359" t="s">
        <v>234</v>
      </c>
      <c r="C85" s="359"/>
      <c r="D85" s="359"/>
      <c r="E85" s="29" t="s">
        <v>450</v>
      </c>
      <c r="F85" s="277" t="s">
        <v>631</v>
      </c>
    </row>
    <row r="86" ht="15.75" customHeight="1"/>
    <row r="87" ht="15.75" customHeight="1"/>
    <row r="88" ht="15.75" customHeight="1"/>
    <row r="89" ht="15.75" customHeight="1"/>
    <row r="90" ht="15.75" customHeight="1"/>
    <row r="91" ht="15.75" customHeight="1"/>
    <row r="92" ht="15.75" customHeight="1"/>
    <row r="93" spans="12:15" ht="15.75" customHeight="1">
      <c r="L93" s="132"/>
      <c r="M93" s="132"/>
      <c r="N93" s="132"/>
      <c r="O93" s="132"/>
    </row>
    <row r="94" spans="3:15" ht="11.25">
      <c r="C94" s="407" t="s">
        <v>411</v>
      </c>
      <c r="D94" s="407"/>
      <c r="E94" s="407"/>
      <c r="F94" s="407"/>
      <c r="G94" s="407"/>
      <c r="H94" s="407"/>
      <c r="I94" s="407"/>
      <c r="J94" s="407"/>
      <c r="L94" s="132">
        <f>SUM(L11,L15,L19,L21,L26,L30,L36,L41,L49,L54,L59,L65,L73,L79)</f>
        <v>69191</v>
      </c>
      <c r="M94" s="132">
        <f>SUM(M11,M15,M19,M21,M26,M30,M36,M41,M49,M54,M59,M65,M73,M79)</f>
        <v>134844</v>
      </c>
      <c r="N94" s="132">
        <f>SUM(N11,N15,N19,N21,N26,N30,N36,N41,N49,N54,N59,N65,N73,N79)</f>
        <v>66763</v>
      </c>
      <c r="O94" s="132">
        <f>SUM(O11,O15,O19,O21,O26,O30,O36,O41,O49,O54,O59,O65,O73,O79)</f>
        <v>68081</v>
      </c>
    </row>
    <row r="95" spans="3:15" ht="11.25">
      <c r="C95" s="407" t="s">
        <v>33</v>
      </c>
      <c r="D95" s="407"/>
      <c r="E95" s="407"/>
      <c r="F95" s="407"/>
      <c r="G95" s="407"/>
      <c r="H95" s="407"/>
      <c r="I95" s="407"/>
      <c r="J95" s="407"/>
      <c r="L95" s="132">
        <f>SUM('48'!K89)</f>
        <v>75799</v>
      </c>
      <c r="M95" s="132">
        <f>SUM('48'!L89)</f>
        <v>184350</v>
      </c>
      <c r="N95" s="132">
        <f>SUM('48'!M89)</f>
        <v>92310</v>
      </c>
      <c r="O95" s="132">
        <f>SUM('48'!N89)</f>
        <v>92040</v>
      </c>
    </row>
    <row r="96" spans="3:15" ht="11.25">
      <c r="C96" s="407" t="s">
        <v>34</v>
      </c>
      <c r="D96" s="407"/>
      <c r="E96" s="407"/>
      <c r="F96" s="407"/>
      <c r="G96" s="407"/>
      <c r="H96" s="407"/>
      <c r="I96" s="407"/>
      <c r="J96" s="407"/>
      <c r="L96" s="132">
        <f>SUM('49'!K89)</f>
        <v>65386</v>
      </c>
      <c r="M96" s="132">
        <f>SUM('49'!L89)</f>
        <v>150606</v>
      </c>
      <c r="N96" s="132">
        <f>SUM('49'!M89)</f>
        <v>74837</v>
      </c>
      <c r="O96" s="132">
        <f>SUM('49'!N89)</f>
        <v>75769</v>
      </c>
    </row>
    <row r="97" spans="3:15" ht="11.25">
      <c r="C97" s="407" t="s">
        <v>35</v>
      </c>
      <c r="D97" s="407"/>
      <c r="E97" s="407"/>
      <c r="F97" s="407"/>
      <c r="G97" s="407"/>
      <c r="H97" s="407"/>
      <c r="I97" s="407"/>
      <c r="J97" s="407"/>
      <c r="L97" s="132">
        <f>SUM('50'!K89)</f>
        <v>76867</v>
      </c>
      <c r="M97" s="132">
        <f>SUM('50'!L89)</f>
        <v>188332</v>
      </c>
      <c r="N97" s="132">
        <f>SUM('50'!M89)</f>
        <v>93175</v>
      </c>
      <c r="O97" s="132">
        <f>SUM('50'!N89)</f>
        <v>95157</v>
      </c>
    </row>
  </sheetData>
  <sheetProtection/>
  <mergeCells count="87">
    <mergeCell ref="C94:J94"/>
    <mergeCell ref="C95:J95"/>
    <mergeCell ref="C96:J96"/>
    <mergeCell ref="C97:J97"/>
    <mergeCell ref="G83:J83"/>
    <mergeCell ref="B85:D85"/>
    <mergeCell ref="B3:T3"/>
    <mergeCell ref="C79:J79"/>
    <mergeCell ref="G80:J80"/>
    <mergeCell ref="G81:J81"/>
    <mergeCell ref="G82:J82"/>
    <mergeCell ref="G74:J74"/>
    <mergeCell ref="G75:J75"/>
    <mergeCell ref="G76:J76"/>
    <mergeCell ref="G66:J66"/>
    <mergeCell ref="G67:J67"/>
    <mergeCell ref="G68:J68"/>
    <mergeCell ref="G77:J77"/>
    <mergeCell ref="G69:J69"/>
    <mergeCell ref="G70:J70"/>
    <mergeCell ref="G71:J71"/>
    <mergeCell ref="C73:J73"/>
    <mergeCell ref="C59:J59"/>
    <mergeCell ref="G60:J60"/>
    <mergeCell ref="G61:J61"/>
    <mergeCell ref="G62:J62"/>
    <mergeCell ref="G63:J63"/>
    <mergeCell ref="C65:J65"/>
    <mergeCell ref="G51:J51"/>
    <mergeCell ref="G52:J52"/>
    <mergeCell ref="C54:J54"/>
    <mergeCell ref="G55:J55"/>
    <mergeCell ref="G56:J56"/>
    <mergeCell ref="G57:J57"/>
    <mergeCell ref="G44:J44"/>
    <mergeCell ref="G45:J45"/>
    <mergeCell ref="G46:J46"/>
    <mergeCell ref="G47:J47"/>
    <mergeCell ref="C49:J49"/>
    <mergeCell ref="G50:J50"/>
    <mergeCell ref="G37:J37"/>
    <mergeCell ref="G38:J38"/>
    <mergeCell ref="G39:J39"/>
    <mergeCell ref="C41:J41"/>
    <mergeCell ref="G42:J42"/>
    <mergeCell ref="G43:J43"/>
    <mergeCell ref="C30:J30"/>
    <mergeCell ref="G31:J31"/>
    <mergeCell ref="G32:J32"/>
    <mergeCell ref="G33:J33"/>
    <mergeCell ref="G34:J34"/>
    <mergeCell ref="C36:J36"/>
    <mergeCell ref="G22:J22"/>
    <mergeCell ref="G23:J23"/>
    <mergeCell ref="G24:J24"/>
    <mergeCell ref="C26:J26"/>
    <mergeCell ref="G27:J27"/>
    <mergeCell ref="G28:J28"/>
    <mergeCell ref="G13:J13"/>
    <mergeCell ref="C15:J15"/>
    <mergeCell ref="G16:J16"/>
    <mergeCell ref="G17:J17"/>
    <mergeCell ref="C19:J19"/>
    <mergeCell ref="C21:J21"/>
    <mergeCell ref="B5:K6"/>
    <mergeCell ref="M5:O5"/>
    <mergeCell ref="L5:L6"/>
    <mergeCell ref="C9:J9"/>
    <mergeCell ref="C11:J11"/>
    <mergeCell ref="G12:J12"/>
    <mergeCell ref="W11:X11"/>
    <mergeCell ref="W15:X15"/>
    <mergeCell ref="W59:X59"/>
    <mergeCell ref="W54:X54"/>
    <mergeCell ref="W49:X49"/>
    <mergeCell ref="W30:X30"/>
    <mergeCell ref="W19:X19"/>
    <mergeCell ref="W6:Z6"/>
    <mergeCell ref="R5:S5"/>
    <mergeCell ref="W79:X79"/>
    <mergeCell ref="W65:X65"/>
    <mergeCell ref="W73:X73"/>
    <mergeCell ref="W36:X36"/>
    <mergeCell ref="W41:X41"/>
    <mergeCell ref="W21:X21"/>
    <mergeCell ref="W26:X26"/>
    <mergeCell ref="W9:X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28">
      <selection activeCell="P75" sqref="P75"/>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19" ht="10.5" customHeight="1">
      <c r="A1" s="275" t="s">
        <v>514</v>
      </c>
      <c r="R1" s="82"/>
      <c r="S1" s="82"/>
    </row>
    <row r="2" ht="10.5" customHeight="1"/>
    <row r="3" spans="2:19" s="42" customFormat="1" ht="18" customHeight="1">
      <c r="B3" s="419" t="s">
        <v>663</v>
      </c>
      <c r="C3" s="419"/>
      <c r="D3" s="419"/>
      <c r="E3" s="419"/>
      <c r="F3" s="419"/>
      <c r="G3" s="419"/>
      <c r="H3" s="419"/>
      <c r="I3" s="419"/>
      <c r="J3" s="419"/>
      <c r="K3" s="419"/>
      <c r="L3" s="419"/>
      <c r="M3" s="419"/>
      <c r="N3" s="419"/>
      <c r="O3" s="419"/>
      <c r="P3" s="419"/>
      <c r="Q3" s="419"/>
      <c r="R3" s="419"/>
      <c r="S3" s="419"/>
    </row>
    <row r="4" spans="2:19" ht="12.75" customHeight="1" thickBot="1">
      <c r="B4" s="33"/>
      <c r="R4" s="33"/>
      <c r="S4" s="1"/>
    </row>
    <row r="5" spans="2:23" ht="13.5" customHeight="1">
      <c r="B5" s="410" t="s">
        <v>374</v>
      </c>
      <c r="C5" s="408"/>
      <c r="D5" s="408"/>
      <c r="E5" s="408"/>
      <c r="F5" s="408"/>
      <c r="G5" s="408"/>
      <c r="H5" s="408"/>
      <c r="I5" s="408"/>
      <c r="J5" s="408"/>
      <c r="K5" s="408" t="s">
        <v>227</v>
      </c>
      <c r="L5" s="408" t="s">
        <v>217</v>
      </c>
      <c r="M5" s="408"/>
      <c r="N5" s="408"/>
      <c r="O5" s="234" t="s">
        <v>221</v>
      </c>
      <c r="P5" s="234" t="s">
        <v>444</v>
      </c>
      <c r="Q5" s="408" t="s">
        <v>375</v>
      </c>
      <c r="R5" s="408"/>
      <c r="S5" s="238" t="s">
        <v>459</v>
      </c>
      <c r="T5" s="56"/>
      <c r="V5" s="417"/>
      <c r="W5" s="417"/>
    </row>
    <row r="6" spans="2:23" ht="13.5" customHeight="1">
      <c r="B6" s="412"/>
      <c r="C6" s="413"/>
      <c r="D6" s="413"/>
      <c r="E6" s="413"/>
      <c r="F6" s="413"/>
      <c r="G6" s="413"/>
      <c r="H6" s="413"/>
      <c r="I6" s="413"/>
      <c r="J6" s="413"/>
      <c r="K6" s="413"/>
      <c r="L6" s="187" t="s">
        <v>483</v>
      </c>
      <c r="M6" s="207" t="s">
        <v>224</v>
      </c>
      <c r="N6" s="207" t="s">
        <v>225</v>
      </c>
      <c r="O6" s="235" t="s">
        <v>226</v>
      </c>
      <c r="P6" s="235" t="s">
        <v>449</v>
      </c>
      <c r="Q6" s="187" t="s">
        <v>376</v>
      </c>
      <c r="R6" s="188" t="s">
        <v>377</v>
      </c>
      <c r="S6" s="239" t="s">
        <v>481</v>
      </c>
      <c r="T6" s="56"/>
      <c r="V6" s="418"/>
      <c r="W6" s="418"/>
    </row>
    <row r="7" spans="3:23" ht="10.5" customHeight="1">
      <c r="C7" s="44"/>
      <c r="D7" s="44"/>
      <c r="E7" s="44"/>
      <c r="F7" s="44"/>
      <c r="G7" s="44"/>
      <c r="H7" s="44"/>
      <c r="I7" s="44"/>
      <c r="J7" s="44"/>
      <c r="K7" s="208"/>
      <c r="L7" s="258"/>
      <c r="M7" s="32"/>
      <c r="N7" s="32"/>
      <c r="O7" s="32"/>
      <c r="P7" s="32"/>
      <c r="Q7" s="44"/>
      <c r="R7" s="1" t="s">
        <v>460</v>
      </c>
      <c r="S7" s="56"/>
      <c r="T7" s="32"/>
      <c r="V7" s="44"/>
      <c r="W7" s="44"/>
    </row>
    <row r="8" spans="11:12" ht="9" customHeight="1">
      <c r="K8" s="204"/>
      <c r="L8" s="33"/>
    </row>
    <row r="9" spans="3:25" s="34" customFormat="1" ht="10.5" customHeight="1">
      <c r="C9" s="409" t="s">
        <v>398</v>
      </c>
      <c r="D9" s="409"/>
      <c r="E9" s="409"/>
      <c r="F9" s="409"/>
      <c r="G9" s="409"/>
      <c r="H9" s="409"/>
      <c r="I9" s="409"/>
      <c r="J9" s="65"/>
      <c r="K9" s="209">
        <f>SUM(K10:K14)</f>
        <v>8418</v>
      </c>
      <c r="L9" s="127">
        <f>SUM(L10:L14)</f>
        <v>17827</v>
      </c>
      <c r="M9" s="127">
        <f>SUM(M10:M14)</f>
        <v>8980</v>
      </c>
      <c r="N9" s="127">
        <f>SUM(N10:N14)</f>
        <v>8847</v>
      </c>
      <c r="O9" s="142">
        <f>SUM(L9/Y9)</f>
        <v>16660.7476635514</v>
      </c>
      <c r="P9" s="144">
        <f>ROUND(L9/K9,2)</f>
        <v>2.12</v>
      </c>
      <c r="Q9" s="117">
        <f>SUM(L9-S9)</f>
        <v>-154</v>
      </c>
      <c r="R9" s="118" t="s">
        <v>634</v>
      </c>
      <c r="S9" s="97">
        <f>SUM(S10:S14)</f>
        <v>17981</v>
      </c>
      <c r="V9" s="409" t="s">
        <v>398</v>
      </c>
      <c r="W9" s="409"/>
      <c r="X9" s="104">
        <f>SUM(X10:X14)</f>
        <v>1.071</v>
      </c>
      <c r="Y9" s="141">
        <f>ROUND(X9,2)</f>
        <v>1.07</v>
      </c>
    </row>
    <row r="10" spans="3:25" ht="10.5" customHeight="1">
      <c r="C10" s="66"/>
      <c r="D10" s="66"/>
      <c r="E10" s="66"/>
      <c r="F10" s="415" t="s">
        <v>379</v>
      </c>
      <c r="G10" s="415"/>
      <c r="H10" s="415"/>
      <c r="I10" s="415"/>
      <c r="J10" s="66"/>
      <c r="K10" s="260">
        <v>1847</v>
      </c>
      <c r="L10" s="128">
        <f>SUM(M10:N10)</f>
        <v>3767</v>
      </c>
      <c r="M10" s="129">
        <v>1830</v>
      </c>
      <c r="N10" s="129">
        <v>1937</v>
      </c>
      <c r="O10" s="143">
        <f>SUM(L10/Y10)</f>
        <v>17938.09523809524</v>
      </c>
      <c r="P10" s="145">
        <f aca="true" t="shared" si="0" ref="P10:P73">ROUND(L10/K10,2)</f>
        <v>2.04</v>
      </c>
      <c r="Q10" s="67">
        <f>SUM(L10-S10)</f>
        <v>-381</v>
      </c>
      <c r="R10" s="68" t="s">
        <v>635</v>
      </c>
      <c r="S10" s="58">
        <v>4148</v>
      </c>
      <c r="V10" s="66"/>
      <c r="W10" s="99" t="s">
        <v>379</v>
      </c>
      <c r="X10" s="103">
        <v>0.207</v>
      </c>
      <c r="Y10" s="126">
        <f aca="true" t="shared" si="1" ref="Y10:Y73">ROUND(X10,2)</f>
        <v>0.21</v>
      </c>
    </row>
    <row r="11" spans="3:25" ht="10.5" customHeight="1">
      <c r="C11" s="66"/>
      <c r="D11" s="66"/>
      <c r="E11" s="66"/>
      <c r="F11" s="415" t="s">
        <v>380</v>
      </c>
      <c r="G11" s="415"/>
      <c r="H11" s="415"/>
      <c r="I11" s="415"/>
      <c r="J11" s="66"/>
      <c r="K11" s="260">
        <v>1580</v>
      </c>
      <c r="L11" s="128">
        <f>SUM(M11:N11)</f>
        <v>3096</v>
      </c>
      <c r="M11" s="129">
        <v>1609</v>
      </c>
      <c r="N11" s="129">
        <v>1487</v>
      </c>
      <c r="O11" s="143">
        <f>SUM(L11/Y11)</f>
        <v>17200</v>
      </c>
      <c r="P11" s="145">
        <f t="shared" si="0"/>
        <v>1.96</v>
      </c>
      <c r="Q11" s="67">
        <f aca="true" t="shared" si="2" ref="Q11:Q73">SUM(L11-S11)</f>
        <v>11</v>
      </c>
      <c r="R11" s="68">
        <v>0.36</v>
      </c>
      <c r="S11" s="58">
        <v>3085</v>
      </c>
      <c r="V11" s="66"/>
      <c r="W11" s="99" t="s">
        <v>380</v>
      </c>
      <c r="X11" s="103">
        <v>0.184</v>
      </c>
      <c r="Y11" s="126">
        <f t="shared" si="1"/>
        <v>0.18</v>
      </c>
    </row>
    <row r="12" spans="3:25" ht="10.5" customHeight="1">
      <c r="C12" s="66"/>
      <c r="D12" s="66"/>
      <c r="E12" s="66"/>
      <c r="F12" s="415" t="s">
        <v>384</v>
      </c>
      <c r="G12" s="415"/>
      <c r="H12" s="415"/>
      <c r="I12" s="415"/>
      <c r="J12" s="66"/>
      <c r="K12" s="260">
        <v>2077</v>
      </c>
      <c r="L12" s="128">
        <f>SUM(M12:N12)</f>
        <v>4577</v>
      </c>
      <c r="M12" s="129">
        <v>2296</v>
      </c>
      <c r="N12" s="129">
        <v>2281</v>
      </c>
      <c r="O12" s="143">
        <f>SUM(L12/Y12)</f>
        <v>16951.85185185185</v>
      </c>
      <c r="P12" s="145">
        <f t="shared" si="0"/>
        <v>2.2</v>
      </c>
      <c r="Q12" s="67">
        <f t="shared" si="2"/>
        <v>443</v>
      </c>
      <c r="R12" s="68">
        <v>10.72</v>
      </c>
      <c r="S12" s="58">
        <v>4134</v>
      </c>
      <c r="V12" s="66"/>
      <c r="W12" s="99" t="s">
        <v>384</v>
      </c>
      <c r="X12" s="103">
        <v>0.267</v>
      </c>
      <c r="Y12" s="126">
        <f t="shared" si="1"/>
        <v>0.27</v>
      </c>
    </row>
    <row r="13" spans="3:25" ht="10.5" customHeight="1">
      <c r="C13" s="66"/>
      <c r="D13" s="66"/>
      <c r="E13" s="66"/>
      <c r="F13" s="415" t="s">
        <v>387</v>
      </c>
      <c r="G13" s="415"/>
      <c r="H13" s="415"/>
      <c r="I13" s="415"/>
      <c r="J13" s="66"/>
      <c r="K13" s="260">
        <v>1756</v>
      </c>
      <c r="L13" s="128">
        <f>SUM(M13:N13)</f>
        <v>4081</v>
      </c>
      <c r="M13" s="129">
        <v>2053</v>
      </c>
      <c r="N13" s="129">
        <v>2028</v>
      </c>
      <c r="O13" s="143">
        <f aca="true" t="shared" si="3" ref="O13:O73">SUM(L13/Y13)</f>
        <v>15114.814814814814</v>
      </c>
      <c r="P13" s="145">
        <f t="shared" si="0"/>
        <v>2.32</v>
      </c>
      <c r="Q13" s="67">
        <f t="shared" si="2"/>
        <v>-197</v>
      </c>
      <c r="R13" s="68" t="s">
        <v>636</v>
      </c>
      <c r="S13" s="58">
        <v>4278</v>
      </c>
      <c r="V13" s="66"/>
      <c r="W13" s="99" t="s">
        <v>387</v>
      </c>
      <c r="X13" s="103">
        <v>0.267</v>
      </c>
      <c r="Y13" s="126">
        <f t="shared" si="1"/>
        <v>0.27</v>
      </c>
    </row>
    <row r="14" spans="3:25" ht="10.5" customHeight="1">
      <c r="C14" s="66"/>
      <c r="D14" s="66"/>
      <c r="E14" s="66"/>
      <c r="F14" s="415" t="s">
        <v>390</v>
      </c>
      <c r="G14" s="415"/>
      <c r="H14" s="415"/>
      <c r="I14" s="415"/>
      <c r="J14" s="66"/>
      <c r="K14" s="260">
        <v>1158</v>
      </c>
      <c r="L14" s="128">
        <f>SUM(M14:N14)</f>
        <v>2306</v>
      </c>
      <c r="M14" s="129">
        <v>1192</v>
      </c>
      <c r="N14" s="129">
        <v>1114</v>
      </c>
      <c r="O14" s="143">
        <f t="shared" si="3"/>
        <v>15373.333333333334</v>
      </c>
      <c r="P14" s="145">
        <f t="shared" si="0"/>
        <v>1.99</v>
      </c>
      <c r="Q14" s="67">
        <f t="shared" si="2"/>
        <v>-30</v>
      </c>
      <c r="R14" s="68" t="s">
        <v>637</v>
      </c>
      <c r="S14" s="58">
        <v>2336</v>
      </c>
      <c r="V14" s="66"/>
      <c r="W14" s="99" t="s">
        <v>390</v>
      </c>
      <c r="X14" s="103">
        <v>0.146</v>
      </c>
      <c r="Y14" s="126">
        <f t="shared" si="1"/>
        <v>0.15</v>
      </c>
    </row>
    <row r="15" spans="3:25" ht="9" customHeight="1">
      <c r="C15" s="66"/>
      <c r="D15" s="66"/>
      <c r="E15" s="66"/>
      <c r="F15" s="66"/>
      <c r="G15" s="66"/>
      <c r="H15" s="66"/>
      <c r="I15" s="66"/>
      <c r="J15" s="66"/>
      <c r="K15" s="210"/>
      <c r="L15" s="128"/>
      <c r="M15" s="128"/>
      <c r="N15" s="128"/>
      <c r="O15" s="143"/>
      <c r="P15" s="145"/>
      <c r="Q15" s="67"/>
      <c r="R15" s="68"/>
      <c r="S15" s="58"/>
      <c r="V15" s="66"/>
      <c r="W15" s="66"/>
      <c r="X15" s="103"/>
      <c r="Y15" s="126"/>
    </row>
    <row r="16" spans="3:25" s="34" customFormat="1" ht="10.5" customHeight="1">
      <c r="C16" s="409" t="s">
        <v>399</v>
      </c>
      <c r="D16" s="409"/>
      <c r="E16" s="409"/>
      <c r="F16" s="409"/>
      <c r="G16" s="409"/>
      <c r="H16" s="409"/>
      <c r="I16" s="409"/>
      <c r="J16" s="65"/>
      <c r="K16" s="209">
        <f>SUM(K17:K18)</f>
        <v>2453</v>
      </c>
      <c r="L16" s="127">
        <f>SUM(L17:L18)</f>
        <v>5542</v>
      </c>
      <c r="M16" s="127">
        <f>SUM(M17:M18)</f>
        <v>2803</v>
      </c>
      <c r="N16" s="127">
        <f>SUM(N17:N18)</f>
        <v>2739</v>
      </c>
      <c r="O16" s="142">
        <f t="shared" si="3"/>
        <v>15834.285714285716</v>
      </c>
      <c r="P16" s="144">
        <f t="shared" si="0"/>
        <v>2.26</v>
      </c>
      <c r="Q16" s="117">
        <f t="shared" si="2"/>
        <v>444</v>
      </c>
      <c r="R16" s="118">
        <v>8.71</v>
      </c>
      <c r="S16" s="97">
        <f>SUM(S17:S18)</f>
        <v>5098</v>
      </c>
      <c r="V16" s="409" t="s">
        <v>399</v>
      </c>
      <c r="W16" s="409"/>
      <c r="X16" s="104">
        <f>SUM(X17:X18)</f>
        <v>0.353</v>
      </c>
      <c r="Y16" s="141">
        <f t="shared" si="1"/>
        <v>0.35</v>
      </c>
    </row>
    <row r="17" spans="3:25" ht="10.5" customHeight="1">
      <c r="C17" s="66"/>
      <c r="D17" s="66"/>
      <c r="E17" s="66"/>
      <c r="F17" s="415" t="s">
        <v>379</v>
      </c>
      <c r="G17" s="415"/>
      <c r="H17" s="415"/>
      <c r="I17" s="415"/>
      <c r="J17" s="66"/>
      <c r="K17" s="260">
        <v>1485</v>
      </c>
      <c r="L17" s="128">
        <f>SUM(M17:N17)</f>
        <v>3431</v>
      </c>
      <c r="M17" s="129">
        <v>1722</v>
      </c>
      <c r="N17" s="129">
        <v>1709</v>
      </c>
      <c r="O17" s="143">
        <f t="shared" si="3"/>
        <v>17155</v>
      </c>
      <c r="P17" s="145">
        <f t="shared" si="0"/>
        <v>2.31</v>
      </c>
      <c r="Q17" s="67">
        <f t="shared" si="2"/>
        <v>76</v>
      </c>
      <c r="R17" s="68">
        <v>2.27</v>
      </c>
      <c r="S17" s="58">
        <v>3355</v>
      </c>
      <c r="V17" s="66"/>
      <c r="W17" s="99" t="s">
        <v>379</v>
      </c>
      <c r="X17" s="103">
        <v>0.201</v>
      </c>
      <c r="Y17" s="126">
        <f t="shared" si="1"/>
        <v>0.2</v>
      </c>
    </row>
    <row r="18" spans="3:25" ht="10.5" customHeight="1">
      <c r="C18" s="66"/>
      <c r="D18" s="66"/>
      <c r="E18" s="66"/>
      <c r="F18" s="415" t="s">
        <v>380</v>
      </c>
      <c r="G18" s="415"/>
      <c r="H18" s="415"/>
      <c r="I18" s="415"/>
      <c r="J18" s="66"/>
      <c r="K18" s="260">
        <v>968</v>
      </c>
      <c r="L18" s="128">
        <f>SUM(M18:N18)</f>
        <v>2111</v>
      </c>
      <c r="M18" s="129">
        <v>1081</v>
      </c>
      <c r="N18" s="129">
        <v>1030</v>
      </c>
      <c r="O18" s="143">
        <f t="shared" si="3"/>
        <v>14073.333333333334</v>
      </c>
      <c r="P18" s="145">
        <f t="shared" si="0"/>
        <v>2.18</v>
      </c>
      <c r="Q18" s="67">
        <f t="shared" si="2"/>
        <v>368</v>
      </c>
      <c r="R18" s="68">
        <v>21.11</v>
      </c>
      <c r="S18" s="58">
        <v>1743</v>
      </c>
      <c r="V18" s="66"/>
      <c r="W18" s="99" t="s">
        <v>380</v>
      </c>
      <c r="X18" s="103">
        <v>0.152</v>
      </c>
      <c r="Y18" s="126">
        <f t="shared" si="1"/>
        <v>0.15</v>
      </c>
    </row>
    <row r="19" spans="11:25" ht="9" customHeight="1">
      <c r="K19" s="210"/>
      <c r="L19" s="128"/>
      <c r="M19" s="128"/>
      <c r="N19" s="128"/>
      <c r="O19" s="143"/>
      <c r="P19" s="145"/>
      <c r="Q19" s="67"/>
      <c r="R19" s="68"/>
      <c r="S19" s="58"/>
      <c r="X19" s="103"/>
      <c r="Y19" s="126"/>
    </row>
    <row r="20" spans="3:25" s="34" customFormat="1" ht="10.5" customHeight="1">
      <c r="C20" s="409" t="s">
        <v>400</v>
      </c>
      <c r="D20" s="409"/>
      <c r="E20" s="409"/>
      <c r="F20" s="409"/>
      <c r="G20" s="409"/>
      <c r="H20" s="409"/>
      <c r="I20" s="409"/>
      <c r="J20" s="65"/>
      <c r="K20" s="209">
        <f>SUM(K21:K24)</f>
        <v>5148</v>
      </c>
      <c r="L20" s="127">
        <f>SUM(L21:L24)</f>
        <v>11420</v>
      </c>
      <c r="M20" s="127">
        <f>SUM(M21:M24)</f>
        <v>5693</v>
      </c>
      <c r="N20" s="127">
        <f>SUM(N21:N24)</f>
        <v>5727</v>
      </c>
      <c r="O20" s="142">
        <f t="shared" si="3"/>
        <v>14641.02564102564</v>
      </c>
      <c r="P20" s="144">
        <f t="shared" si="0"/>
        <v>2.22</v>
      </c>
      <c r="Q20" s="117">
        <f t="shared" si="2"/>
        <v>577</v>
      </c>
      <c r="R20" s="118">
        <v>5.32</v>
      </c>
      <c r="S20" s="97">
        <f>SUM(S21:S24)</f>
        <v>10843</v>
      </c>
      <c r="V20" s="409" t="s">
        <v>400</v>
      </c>
      <c r="W20" s="409"/>
      <c r="X20" s="104">
        <f>SUM(X21:X24)</f>
        <v>0.783</v>
      </c>
      <c r="Y20" s="141">
        <f t="shared" si="1"/>
        <v>0.78</v>
      </c>
    </row>
    <row r="21" spans="3:25" ht="10.5" customHeight="1">
      <c r="C21" s="66"/>
      <c r="D21" s="66"/>
      <c r="E21" s="66"/>
      <c r="F21" s="415" t="s">
        <v>379</v>
      </c>
      <c r="G21" s="415"/>
      <c r="H21" s="415"/>
      <c r="I21" s="415"/>
      <c r="J21" s="66"/>
      <c r="K21" s="260">
        <v>94</v>
      </c>
      <c r="L21" s="128">
        <f>SUM(M21:N21)</f>
        <v>234</v>
      </c>
      <c r="M21" s="129">
        <v>123</v>
      </c>
      <c r="N21" s="129">
        <v>111</v>
      </c>
      <c r="O21" s="143">
        <f t="shared" si="3"/>
        <v>1560</v>
      </c>
      <c r="P21" s="145">
        <f t="shared" si="0"/>
        <v>2.49</v>
      </c>
      <c r="Q21" s="67">
        <f t="shared" si="2"/>
        <v>-23</v>
      </c>
      <c r="R21" s="68" t="s">
        <v>638</v>
      </c>
      <c r="S21" s="58">
        <v>257</v>
      </c>
      <c r="V21" s="66"/>
      <c r="W21" s="99" t="s">
        <v>379</v>
      </c>
      <c r="X21" s="103">
        <v>0.149</v>
      </c>
      <c r="Y21" s="126">
        <f t="shared" si="1"/>
        <v>0.15</v>
      </c>
    </row>
    <row r="22" spans="3:25" ht="10.5" customHeight="1">
      <c r="C22" s="66"/>
      <c r="D22" s="66"/>
      <c r="E22" s="66"/>
      <c r="F22" s="415" t="s">
        <v>380</v>
      </c>
      <c r="G22" s="415"/>
      <c r="H22" s="415"/>
      <c r="I22" s="415"/>
      <c r="J22" s="66"/>
      <c r="K22" s="260">
        <v>928</v>
      </c>
      <c r="L22" s="128">
        <f>SUM(M22:N22)</f>
        <v>2171</v>
      </c>
      <c r="M22" s="129">
        <v>1124</v>
      </c>
      <c r="N22" s="129">
        <v>1047</v>
      </c>
      <c r="O22" s="143">
        <f t="shared" si="3"/>
        <v>13568.75</v>
      </c>
      <c r="P22" s="145">
        <f t="shared" si="0"/>
        <v>2.34</v>
      </c>
      <c r="Q22" s="67">
        <f t="shared" si="2"/>
        <v>45</v>
      </c>
      <c r="R22" s="68">
        <v>2.12</v>
      </c>
      <c r="S22" s="58">
        <v>2126</v>
      </c>
      <c r="V22" s="66"/>
      <c r="W22" s="99" t="s">
        <v>380</v>
      </c>
      <c r="X22" s="103">
        <v>0.161</v>
      </c>
      <c r="Y22" s="126">
        <f t="shared" si="1"/>
        <v>0.16</v>
      </c>
    </row>
    <row r="23" spans="3:25" ht="10.5" customHeight="1">
      <c r="C23" s="66"/>
      <c r="D23" s="66"/>
      <c r="E23" s="66"/>
      <c r="F23" s="415" t="s">
        <v>384</v>
      </c>
      <c r="G23" s="415"/>
      <c r="H23" s="415"/>
      <c r="I23" s="415"/>
      <c r="J23" s="66"/>
      <c r="K23" s="260">
        <v>2108</v>
      </c>
      <c r="L23" s="128">
        <f>SUM(M23:N23)</f>
        <v>4504</v>
      </c>
      <c r="M23" s="129">
        <v>2258</v>
      </c>
      <c r="N23" s="129">
        <v>2246</v>
      </c>
      <c r="O23" s="143">
        <f t="shared" si="3"/>
        <v>19582.608695652172</v>
      </c>
      <c r="P23" s="145">
        <f t="shared" si="0"/>
        <v>2.14</v>
      </c>
      <c r="Q23" s="67">
        <f t="shared" si="2"/>
        <v>316</v>
      </c>
      <c r="R23" s="68">
        <v>7.55</v>
      </c>
      <c r="S23" s="58">
        <v>4188</v>
      </c>
      <c r="V23" s="66"/>
      <c r="W23" s="99" t="s">
        <v>384</v>
      </c>
      <c r="X23" s="103">
        <v>0.232</v>
      </c>
      <c r="Y23" s="126">
        <f t="shared" si="1"/>
        <v>0.23</v>
      </c>
    </row>
    <row r="24" spans="3:25" ht="10.5" customHeight="1">
      <c r="C24" s="66"/>
      <c r="D24" s="66"/>
      <c r="E24" s="66"/>
      <c r="F24" s="415" t="s">
        <v>387</v>
      </c>
      <c r="G24" s="415"/>
      <c r="H24" s="415"/>
      <c r="I24" s="415"/>
      <c r="J24" s="66"/>
      <c r="K24" s="260">
        <v>2018</v>
      </c>
      <c r="L24" s="128">
        <f>SUM(M24:N24)</f>
        <v>4511</v>
      </c>
      <c r="M24" s="129">
        <v>2188</v>
      </c>
      <c r="N24" s="129">
        <v>2323</v>
      </c>
      <c r="O24" s="143">
        <f t="shared" si="3"/>
        <v>18795.833333333336</v>
      </c>
      <c r="P24" s="145">
        <f t="shared" si="0"/>
        <v>2.24</v>
      </c>
      <c r="Q24" s="67">
        <f t="shared" si="2"/>
        <v>239</v>
      </c>
      <c r="R24" s="68">
        <v>5.59</v>
      </c>
      <c r="S24" s="58">
        <v>4272</v>
      </c>
      <c r="V24" s="66"/>
      <c r="W24" s="99" t="s">
        <v>387</v>
      </c>
      <c r="X24" s="103">
        <v>0.241</v>
      </c>
      <c r="Y24" s="126">
        <f t="shared" si="1"/>
        <v>0.24</v>
      </c>
    </row>
    <row r="25" spans="11:25" ht="9" customHeight="1">
      <c r="K25" s="210"/>
      <c r="L25" s="128"/>
      <c r="M25" s="128"/>
      <c r="N25" s="128"/>
      <c r="O25" s="143"/>
      <c r="P25" s="145"/>
      <c r="Q25" s="67"/>
      <c r="R25" s="68"/>
      <c r="S25" s="58"/>
      <c r="X25" s="103"/>
      <c r="Y25" s="126"/>
    </row>
    <row r="26" spans="3:25" s="34" customFormat="1" ht="10.5" customHeight="1">
      <c r="C26" s="409" t="s">
        <v>401</v>
      </c>
      <c r="D26" s="409"/>
      <c r="E26" s="409"/>
      <c r="F26" s="409"/>
      <c r="G26" s="409"/>
      <c r="H26" s="409"/>
      <c r="I26" s="409"/>
      <c r="J26" s="65"/>
      <c r="K26" s="209">
        <f>SUM(K27:K30)</f>
        <v>4604</v>
      </c>
      <c r="L26" s="127">
        <f>SUM(L27:L30)</f>
        <v>10772</v>
      </c>
      <c r="M26" s="127">
        <f>SUM(M27:M30)</f>
        <v>5544</v>
      </c>
      <c r="N26" s="127">
        <f>SUM(N27:N30)</f>
        <v>5228</v>
      </c>
      <c r="O26" s="142">
        <f t="shared" si="3"/>
        <v>14756.164383561645</v>
      </c>
      <c r="P26" s="144">
        <f t="shared" si="0"/>
        <v>2.34</v>
      </c>
      <c r="Q26" s="117">
        <f t="shared" si="2"/>
        <v>750</v>
      </c>
      <c r="R26" s="118">
        <v>7.48</v>
      </c>
      <c r="S26" s="97">
        <f>SUM(S27:S30)</f>
        <v>10022</v>
      </c>
      <c r="V26" s="409" t="s">
        <v>401</v>
      </c>
      <c r="W26" s="409"/>
      <c r="X26" s="104">
        <f>SUM(X27:X30)</f>
        <v>0.7260000000000001</v>
      </c>
      <c r="Y26" s="141">
        <f t="shared" si="1"/>
        <v>0.73</v>
      </c>
    </row>
    <row r="27" spans="3:25" ht="10.5" customHeight="1">
      <c r="C27" s="66"/>
      <c r="D27" s="66"/>
      <c r="E27" s="66"/>
      <c r="F27" s="415" t="s">
        <v>379</v>
      </c>
      <c r="G27" s="415"/>
      <c r="H27" s="415"/>
      <c r="I27" s="415"/>
      <c r="J27" s="66"/>
      <c r="K27" s="260">
        <v>1251</v>
      </c>
      <c r="L27" s="128">
        <f>SUM(M27:N27)</f>
        <v>2958</v>
      </c>
      <c r="M27" s="129">
        <v>1559</v>
      </c>
      <c r="N27" s="129">
        <v>1399</v>
      </c>
      <c r="O27" s="143">
        <f t="shared" si="3"/>
        <v>14790</v>
      </c>
      <c r="P27" s="145">
        <f t="shared" si="0"/>
        <v>2.36</v>
      </c>
      <c r="Q27" s="67">
        <f t="shared" si="2"/>
        <v>48</v>
      </c>
      <c r="R27" s="68">
        <v>1.65</v>
      </c>
      <c r="S27" s="58">
        <v>2910</v>
      </c>
      <c r="V27" s="66"/>
      <c r="W27" s="99" t="s">
        <v>379</v>
      </c>
      <c r="X27" s="103">
        <v>0.198</v>
      </c>
      <c r="Y27" s="126">
        <f t="shared" si="1"/>
        <v>0.2</v>
      </c>
    </row>
    <row r="28" spans="3:25" ht="10.5" customHeight="1">
      <c r="C28" s="66"/>
      <c r="D28" s="66"/>
      <c r="E28" s="66"/>
      <c r="F28" s="415" t="s">
        <v>380</v>
      </c>
      <c r="G28" s="415"/>
      <c r="H28" s="415"/>
      <c r="I28" s="415"/>
      <c r="J28" s="66"/>
      <c r="K28" s="260">
        <v>1151</v>
      </c>
      <c r="L28" s="128">
        <f>SUM(M28:N28)</f>
        <v>2765</v>
      </c>
      <c r="M28" s="129">
        <v>1391</v>
      </c>
      <c r="N28" s="129">
        <v>1374</v>
      </c>
      <c r="O28" s="143">
        <f t="shared" si="3"/>
        <v>17281.25</v>
      </c>
      <c r="P28" s="145">
        <f t="shared" si="0"/>
        <v>2.4</v>
      </c>
      <c r="Q28" s="67">
        <f t="shared" si="2"/>
        <v>181</v>
      </c>
      <c r="R28" s="68">
        <v>7</v>
      </c>
      <c r="S28" s="58">
        <v>2584</v>
      </c>
      <c r="V28" s="66"/>
      <c r="W28" s="99" t="s">
        <v>380</v>
      </c>
      <c r="X28" s="103">
        <v>0.158</v>
      </c>
      <c r="Y28" s="126">
        <f t="shared" si="1"/>
        <v>0.16</v>
      </c>
    </row>
    <row r="29" spans="3:25" ht="10.5" customHeight="1">
      <c r="C29" s="66"/>
      <c r="D29" s="66"/>
      <c r="E29" s="66"/>
      <c r="F29" s="415" t="s">
        <v>384</v>
      </c>
      <c r="G29" s="415"/>
      <c r="H29" s="415"/>
      <c r="I29" s="415"/>
      <c r="J29" s="66"/>
      <c r="K29" s="260">
        <v>1299</v>
      </c>
      <c r="L29" s="128">
        <f>SUM(M29:N29)</f>
        <v>2953</v>
      </c>
      <c r="M29" s="129">
        <v>1542</v>
      </c>
      <c r="N29" s="129">
        <v>1411</v>
      </c>
      <c r="O29" s="143">
        <f t="shared" si="3"/>
        <v>14765</v>
      </c>
      <c r="P29" s="145">
        <f t="shared" si="0"/>
        <v>2.27</v>
      </c>
      <c r="Q29" s="67">
        <f t="shared" si="2"/>
        <v>328</v>
      </c>
      <c r="R29" s="68">
        <v>12.5</v>
      </c>
      <c r="S29" s="58">
        <v>2625</v>
      </c>
      <c r="V29" s="66"/>
      <c r="W29" s="99" t="s">
        <v>384</v>
      </c>
      <c r="X29" s="103">
        <v>0.2</v>
      </c>
      <c r="Y29" s="126">
        <f t="shared" si="1"/>
        <v>0.2</v>
      </c>
    </row>
    <row r="30" spans="3:25" ht="10.5" customHeight="1">
      <c r="C30" s="66"/>
      <c r="D30" s="66"/>
      <c r="E30" s="66"/>
      <c r="F30" s="415" t="s">
        <v>387</v>
      </c>
      <c r="G30" s="415"/>
      <c r="H30" s="415"/>
      <c r="I30" s="415"/>
      <c r="J30" s="66"/>
      <c r="K30" s="260">
        <v>903</v>
      </c>
      <c r="L30" s="128">
        <f>SUM(M30:N30)</f>
        <v>2096</v>
      </c>
      <c r="M30" s="129">
        <v>1052</v>
      </c>
      <c r="N30" s="129">
        <v>1044</v>
      </c>
      <c r="O30" s="143">
        <f t="shared" si="3"/>
        <v>12329.411764705881</v>
      </c>
      <c r="P30" s="145">
        <f t="shared" si="0"/>
        <v>2.32</v>
      </c>
      <c r="Q30" s="67">
        <f t="shared" si="2"/>
        <v>193</v>
      </c>
      <c r="R30" s="68">
        <v>10.14</v>
      </c>
      <c r="S30" s="58">
        <v>1903</v>
      </c>
      <c r="V30" s="66"/>
      <c r="W30" s="99" t="s">
        <v>387</v>
      </c>
      <c r="X30" s="103">
        <v>0.17</v>
      </c>
      <c r="Y30" s="126">
        <f t="shared" si="1"/>
        <v>0.17</v>
      </c>
    </row>
    <row r="31" spans="3:25" ht="9" customHeight="1">
      <c r="C31" s="33"/>
      <c r="D31" s="33"/>
      <c r="E31" s="33"/>
      <c r="F31" s="33"/>
      <c r="G31" s="33"/>
      <c r="H31" s="33"/>
      <c r="I31" s="33"/>
      <c r="J31" s="33"/>
      <c r="K31" s="206"/>
      <c r="L31" s="129"/>
      <c r="M31" s="129"/>
      <c r="N31" s="129"/>
      <c r="O31" s="143"/>
      <c r="P31" s="145"/>
      <c r="Q31" s="67"/>
      <c r="R31" s="68"/>
      <c r="S31" s="52"/>
      <c r="V31" s="33"/>
      <c r="W31" s="33"/>
      <c r="X31" s="103"/>
      <c r="Y31" s="126"/>
    </row>
    <row r="32" spans="3:25" s="34" customFormat="1" ht="10.5" customHeight="1">
      <c r="C32" s="409" t="s">
        <v>402</v>
      </c>
      <c r="D32" s="409"/>
      <c r="E32" s="409"/>
      <c r="F32" s="409"/>
      <c r="G32" s="409"/>
      <c r="H32" s="409"/>
      <c r="I32" s="409"/>
      <c r="J32" s="65"/>
      <c r="K32" s="209">
        <f>SUM(K33:K36)</f>
        <v>7094</v>
      </c>
      <c r="L32" s="127">
        <f>SUM(L33:L36)</f>
        <v>16931</v>
      </c>
      <c r="M32" s="127">
        <f>SUM(M33:M36)</f>
        <v>8351</v>
      </c>
      <c r="N32" s="127">
        <f>SUM(N33:N36)</f>
        <v>8580</v>
      </c>
      <c r="O32" s="142">
        <f t="shared" si="3"/>
        <v>14227.731092436976</v>
      </c>
      <c r="P32" s="144">
        <f t="shared" si="0"/>
        <v>2.39</v>
      </c>
      <c r="Q32" s="117">
        <f t="shared" si="2"/>
        <v>1097</v>
      </c>
      <c r="R32" s="118">
        <v>6.93</v>
      </c>
      <c r="S32" s="97">
        <f>SUM(S33:S36)</f>
        <v>15834</v>
      </c>
      <c r="V32" s="409" t="s">
        <v>402</v>
      </c>
      <c r="W32" s="409"/>
      <c r="X32" s="104">
        <f>SUM(X33:X36)</f>
        <v>1.1880000000000002</v>
      </c>
      <c r="Y32" s="141">
        <f t="shared" si="1"/>
        <v>1.19</v>
      </c>
    </row>
    <row r="33" spans="3:25" ht="10.5" customHeight="1">
      <c r="C33" s="66"/>
      <c r="D33" s="66"/>
      <c r="E33" s="66"/>
      <c r="F33" s="415" t="s">
        <v>379</v>
      </c>
      <c r="G33" s="415"/>
      <c r="H33" s="415"/>
      <c r="I33" s="415"/>
      <c r="J33" s="66"/>
      <c r="K33" s="260">
        <v>2341</v>
      </c>
      <c r="L33" s="128">
        <f>SUM(M33:N33)</f>
        <v>5441</v>
      </c>
      <c r="M33" s="129">
        <v>2710</v>
      </c>
      <c r="N33" s="129">
        <v>2731</v>
      </c>
      <c r="O33" s="143">
        <f t="shared" si="3"/>
        <v>16487.878787878788</v>
      </c>
      <c r="P33" s="145">
        <f t="shared" si="0"/>
        <v>2.32</v>
      </c>
      <c r="Q33" s="67">
        <f t="shared" si="2"/>
        <v>-25</v>
      </c>
      <c r="R33" s="68" t="s">
        <v>639</v>
      </c>
      <c r="S33" s="58">
        <v>5466</v>
      </c>
      <c r="V33" s="66"/>
      <c r="W33" s="99" t="s">
        <v>379</v>
      </c>
      <c r="X33" s="103">
        <v>0.329</v>
      </c>
      <c r="Y33" s="126">
        <f t="shared" si="1"/>
        <v>0.33</v>
      </c>
    </row>
    <row r="34" spans="3:25" ht="10.5" customHeight="1">
      <c r="C34" s="66"/>
      <c r="D34" s="66"/>
      <c r="E34" s="66"/>
      <c r="F34" s="415" t="s">
        <v>380</v>
      </c>
      <c r="G34" s="415"/>
      <c r="H34" s="415"/>
      <c r="I34" s="415"/>
      <c r="J34" s="66"/>
      <c r="K34" s="260">
        <v>1434</v>
      </c>
      <c r="L34" s="128">
        <f>SUM(M34:N34)</f>
        <v>3504</v>
      </c>
      <c r="M34" s="129">
        <v>1710</v>
      </c>
      <c r="N34" s="129">
        <v>1794</v>
      </c>
      <c r="O34" s="143">
        <f t="shared" si="3"/>
        <v>11303.225806451614</v>
      </c>
      <c r="P34" s="145">
        <f t="shared" si="0"/>
        <v>2.44</v>
      </c>
      <c r="Q34" s="67">
        <f t="shared" si="2"/>
        <v>486</v>
      </c>
      <c r="R34" s="68">
        <v>16.1</v>
      </c>
      <c r="S34" s="58">
        <v>3018</v>
      </c>
      <c r="V34" s="66"/>
      <c r="W34" s="99" t="s">
        <v>380</v>
      </c>
      <c r="X34" s="103">
        <v>0.311</v>
      </c>
      <c r="Y34" s="126">
        <f t="shared" si="1"/>
        <v>0.31</v>
      </c>
    </row>
    <row r="35" spans="3:25" ht="10.5" customHeight="1">
      <c r="C35" s="66"/>
      <c r="D35" s="66"/>
      <c r="E35" s="66"/>
      <c r="F35" s="415" t="s">
        <v>384</v>
      </c>
      <c r="G35" s="415"/>
      <c r="H35" s="415"/>
      <c r="I35" s="415"/>
      <c r="J35" s="66"/>
      <c r="K35" s="260">
        <v>1847</v>
      </c>
      <c r="L35" s="128">
        <f>SUM(M35:N35)</f>
        <v>4374</v>
      </c>
      <c r="M35" s="129">
        <v>2118</v>
      </c>
      <c r="N35" s="129">
        <v>2256</v>
      </c>
      <c r="O35" s="143">
        <f t="shared" si="3"/>
        <v>14580</v>
      </c>
      <c r="P35" s="145">
        <f t="shared" si="0"/>
        <v>2.37</v>
      </c>
      <c r="Q35" s="67">
        <f t="shared" si="2"/>
        <v>335</v>
      </c>
      <c r="R35" s="68">
        <v>8.29</v>
      </c>
      <c r="S35" s="58">
        <v>4039</v>
      </c>
      <c r="V35" s="66"/>
      <c r="W35" s="99" t="s">
        <v>384</v>
      </c>
      <c r="X35" s="103">
        <v>0.295</v>
      </c>
      <c r="Y35" s="126">
        <f t="shared" si="1"/>
        <v>0.3</v>
      </c>
    </row>
    <row r="36" spans="3:25" ht="10.5" customHeight="1">
      <c r="C36" s="66"/>
      <c r="D36" s="66"/>
      <c r="E36" s="66"/>
      <c r="F36" s="415" t="s">
        <v>387</v>
      </c>
      <c r="G36" s="415"/>
      <c r="H36" s="415"/>
      <c r="I36" s="415"/>
      <c r="J36" s="66"/>
      <c r="K36" s="260">
        <v>1472</v>
      </c>
      <c r="L36" s="128">
        <f>SUM(M36:N36)</f>
        <v>3612</v>
      </c>
      <c r="M36" s="129">
        <v>1813</v>
      </c>
      <c r="N36" s="129">
        <v>1799</v>
      </c>
      <c r="O36" s="143">
        <f t="shared" si="3"/>
        <v>14448</v>
      </c>
      <c r="P36" s="145">
        <f t="shared" si="0"/>
        <v>2.45</v>
      </c>
      <c r="Q36" s="67">
        <f t="shared" si="2"/>
        <v>301</v>
      </c>
      <c r="R36" s="68">
        <v>9.09</v>
      </c>
      <c r="S36" s="58">
        <v>3311</v>
      </c>
      <c r="V36" s="66"/>
      <c r="W36" s="99" t="s">
        <v>387</v>
      </c>
      <c r="X36" s="103">
        <v>0.253</v>
      </c>
      <c r="Y36" s="126">
        <f t="shared" si="1"/>
        <v>0.25</v>
      </c>
    </row>
    <row r="37" spans="3:25" ht="9" customHeight="1">
      <c r="C37" s="66"/>
      <c r="D37" s="66"/>
      <c r="E37" s="66"/>
      <c r="F37" s="66"/>
      <c r="G37" s="66"/>
      <c r="H37" s="66"/>
      <c r="I37" s="66"/>
      <c r="J37" s="66"/>
      <c r="K37" s="210"/>
      <c r="L37" s="128"/>
      <c r="M37" s="128"/>
      <c r="N37" s="128"/>
      <c r="O37" s="143"/>
      <c r="P37" s="145"/>
      <c r="Q37" s="67"/>
      <c r="R37" s="68"/>
      <c r="S37" s="58"/>
      <c r="V37" s="66"/>
      <c r="W37" s="66"/>
      <c r="X37" s="103"/>
      <c r="Y37" s="126"/>
    </row>
    <row r="38" spans="3:25" s="34" customFormat="1" ht="10.5" customHeight="1">
      <c r="C38" s="409" t="s">
        <v>403</v>
      </c>
      <c r="D38" s="409"/>
      <c r="E38" s="409"/>
      <c r="F38" s="409"/>
      <c r="G38" s="409"/>
      <c r="H38" s="409"/>
      <c r="I38" s="409"/>
      <c r="J38" s="65"/>
      <c r="K38" s="209">
        <f>SUM(K39:K44)</f>
        <v>9283</v>
      </c>
      <c r="L38" s="127">
        <f>SUM(L39:L44)</f>
        <v>22508</v>
      </c>
      <c r="M38" s="127">
        <f>SUM(M39:M44)</f>
        <v>11160</v>
      </c>
      <c r="N38" s="127">
        <f>SUM(N39:N44)</f>
        <v>11348</v>
      </c>
      <c r="O38" s="142">
        <f t="shared" si="3"/>
        <v>12788.636363636364</v>
      </c>
      <c r="P38" s="144">
        <f t="shared" si="0"/>
        <v>2.42</v>
      </c>
      <c r="Q38" s="117">
        <f t="shared" si="2"/>
        <v>1321</v>
      </c>
      <c r="R38" s="118">
        <v>6.23</v>
      </c>
      <c r="S38" s="97">
        <f>SUM(S39:S44)</f>
        <v>21187</v>
      </c>
      <c r="V38" s="409" t="s">
        <v>403</v>
      </c>
      <c r="W38" s="409"/>
      <c r="X38" s="139">
        <f>SUM(X39:X44)</f>
        <v>1.7610000000000001</v>
      </c>
      <c r="Y38" s="141">
        <f t="shared" si="1"/>
        <v>1.76</v>
      </c>
    </row>
    <row r="39" spans="3:25" ht="10.5" customHeight="1">
      <c r="C39" s="66"/>
      <c r="D39" s="66"/>
      <c r="E39" s="66"/>
      <c r="F39" s="415" t="s">
        <v>379</v>
      </c>
      <c r="G39" s="415"/>
      <c r="H39" s="415"/>
      <c r="I39" s="415"/>
      <c r="J39" s="66"/>
      <c r="K39" s="260">
        <v>1531</v>
      </c>
      <c r="L39" s="128">
        <f aca="true" t="shared" si="4" ref="L39:L44">SUM(M39:N39)</f>
        <v>3627</v>
      </c>
      <c r="M39" s="129">
        <v>1809</v>
      </c>
      <c r="N39" s="129">
        <v>1818</v>
      </c>
      <c r="O39" s="143">
        <f t="shared" si="3"/>
        <v>9067.5</v>
      </c>
      <c r="P39" s="145">
        <f t="shared" si="0"/>
        <v>2.37</v>
      </c>
      <c r="Q39" s="67">
        <f t="shared" si="2"/>
        <v>42</v>
      </c>
      <c r="R39" s="68">
        <v>1.17</v>
      </c>
      <c r="S39" s="58">
        <v>3585</v>
      </c>
      <c r="V39" s="66"/>
      <c r="W39" s="99" t="s">
        <v>379</v>
      </c>
      <c r="X39" s="140">
        <v>0.395</v>
      </c>
      <c r="Y39" s="126">
        <f t="shared" si="1"/>
        <v>0.4</v>
      </c>
    </row>
    <row r="40" spans="3:25" ht="10.5" customHeight="1">
      <c r="C40" s="66"/>
      <c r="D40" s="66"/>
      <c r="E40" s="66"/>
      <c r="F40" s="415" t="s">
        <v>380</v>
      </c>
      <c r="G40" s="415"/>
      <c r="H40" s="415"/>
      <c r="I40" s="415"/>
      <c r="J40" s="66"/>
      <c r="K40" s="260">
        <v>1791</v>
      </c>
      <c r="L40" s="128">
        <f t="shared" si="4"/>
        <v>4205</v>
      </c>
      <c r="M40" s="129">
        <v>2159</v>
      </c>
      <c r="N40" s="129">
        <v>2046</v>
      </c>
      <c r="O40" s="143">
        <f>SUM(L40/Y40)</f>
        <v>14016.666666666668</v>
      </c>
      <c r="P40" s="145">
        <f t="shared" si="0"/>
        <v>2.35</v>
      </c>
      <c r="Q40" s="67">
        <f t="shared" si="2"/>
        <v>-171</v>
      </c>
      <c r="R40" s="68" t="s">
        <v>640</v>
      </c>
      <c r="S40" s="58">
        <v>4376</v>
      </c>
      <c r="V40" s="66"/>
      <c r="W40" s="99" t="s">
        <v>380</v>
      </c>
      <c r="X40" s="140">
        <v>0.306</v>
      </c>
      <c r="Y40" s="126">
        <v>0.3</v>
      </c>
    </row>
    <row r="41" spans="3:25" ht="10.5" customHeight="1">
      <c r="C41" s="66"/>
      <c r="D41" s="66"/>
      <c r="E41" s="66"/>
      <c r="F41" s="415" t="s">
        <v>384</v>
      </c>
      <c r="G41" s="415"/>
      <c r="H41" s="415"/>
      <c r="I41" s="415"/>
      <c r="J41" s="66"/>
      <c r="K41" s="260">
        <v>1648</v>
      </c>
      <c r="L41" s="128">
        <f t="shared" si="4"/>
        <v>3901</v>
      </c>
      <c r="M41" s="129">
        <v>1916</v>
      </c>
      <c r="N41" s="129">
        <v>1985</v>
      </c>
      <c r="O41" s="143">
        <f t="shared" si="3"/>
        <v>15604</v>
      </c>
      <c r="P41" s="145">
        <f t="shared" si="0"/>
        <v>2.37</v>
      </c>
      <c r="Q41" s="67">
        <f t="shared" si="2"/>
        <v>263</v>
      </c>
      <c r="R41" s="68">
        <v>7.23</v>
      </c>
      <c r="S41" s="58">
        <v>3638</v>
      </c>
      <c r="V41" s="66"/>
      <c r="W41" s="99" t="s">
        <v>384</v>
      </c>
      <c r="X41" s="140">
        <v>0.245</v>
      </c>
      <c r="Y41" s="126">
        <f t="shared" si="1"/>
        <v>0.25</v>
      </c>
    </row>
    <row r="42" spans="3:25" ht="10.5" customHeight="1">
      <c r="C42" s="66"/>
      <c r="D42" s="66"/>
      <c r="E42" s="66"/>
      <c r="F42" s="415" t="s">
        <v>387</v>
      </c>
      <c r="G42" s="415"/>
      <c r="H42" s="415"/>
      <c r="I42" s="415"/>
      <c r="J42" s="66"/>
      <c r="K42" s="260">
        <v>1714</v>
      </c>
      <c r="L42" s="128">
        <f t="shared" si="4"/>
        <v>4285</v>
      </c>
      <c r="M42" s="129">
        <v>2059</v>
      </c>
      <c r="N42" s="129">
        <v>2226</v>
      </c>
      <c r="O42" s="143">
        <f t="shared" si="3"/>
        <v>13822.58064516129</v>
      </c>
      <c r="P42" s="145">
        <f t="shared" si="0"/>
        <v>2.5</v>
      </c>
      <c r="Q42" s="67">
        <f t="shared" si="2"/>
        <v>211</v>
      </c>
      <c r="R42" s="68">
        <v>5.18</v>
      </c>
      <c r="S42" s="58">
        <v>4074</v>
      </c>
      <c r="V42" s="66"/>
      <c r="W42" s="99" t="s">
        <v>387</v>
      </c>
      <c r="X42" s="140">
        <v>0.307</v>
      </c>
      <c r="Y42" s="126">
        <f t="shared" si="1"/>
        <v>0.31</v>
      </c>
    </row>
    <row r="43" spans="3:25" ht="10.5" customHeight="1">
      <c r="C43" s="66"/>
      <c r="D43" s="66"/>
      <c r="E43" s="66"/>
      <c r="F43" s="415" t="s">
        <v>390</v>
      </c>
      <c r="G43" s="415"/>
      <c r="H43" s="415"/>
      <c r="I43" s="415"/>
      <c r="J43" s="66"/>
      <c r="K43" s="260">
        <v>1485</v>
      </c>
      <c r="L43" s="128">
        <f t="shared" si="4"/>
        <v>3507</v>
      </c>
      <c r="M43" s="129">
        <v>1738</v>
      </c>
      <c r="N43" s="129">
        <v>1769</v>
      </c>
      <c r="O43" s="143">
        <f t="shared" si="3"/>
        <v>13488.461538461537</v>
      </c>
      <c r="P43" s="145">
        <f t="shared" si="0"/>
        <v>2.36</v>
      </c>
      <c r="Q43" s="67">
        <f t="shared" si="2"/>
        <v>526</v>
      </c>
      <c r="R43" s="68">
        <v>17.65</v>
      </c>
      <c r="S43" s="58">
        <v>2981</v>
      </c>
      <c r="V43" s="66"/>
      <c r="W43" s="99" t="s">
        <v>390</v>
      </c>
      <c r="X43" s="140">
        <v>0.261</v>
      </c>
      <c r="Y43" s="126">
        <f t="shared" si="1"/>
        <v>0.26</v>
      </c>
    </row>
    <row r="44" spans="3:25" ht="10.5" customHeight="1">
      <c r="C44" s="66"/>
      <c r="D44" s="66"/>
      <c r="E44" s="66"/>
      <c r="F44" s="415" t="s">
        <v>391</v>
      </c>
      <c r="G44" s="415"/>
      <c r="H44" s="415"/>
      <c r="I44" s="415"/>
      <c r="J44" s="66"/>
      <c r="K44" s="260">
        <v>1114</v>
      </c>
      <c r="L44" s="128">
        <f t="shared" si="4"/>
        <v>2983</v>
      </c>
      <c r="M44" s="129">
        <v>1479</v>
      </c>
      <c r="N44" s="129">
        <v>1504</v>
      </c>
      <c r="O44" s="143">
        <f t="shared" si="3"/>
        <v>11932</v>
      </c>
      <c r="P44" s="145">
        <f t="shared" si="0"/>
        <v>2.68</v>
      </c>
      <c r="Q44" s="67">
        <f t="shared" si="2"/>
        <v>450</v>
      </c>
      <c r="R44" s="68">
        <v>17.77</v>
      </c>
      <c r="S44" s="58">
        <v>2533</v>
      </c>
      <c r="V44" s="66"/>
      <c r="W44" s="99" t="s">
        <v>391</v>
      </c>
      <c r="X44" s="140">
        <v>0.247</v>
      </c>
      <c r="Y44" s="126">
        <f t="shared" si="1"/>
        <v>0.25</v>
      </c>
    </row>
    <row r="45" spans="3:25" ht="9" customHeight="1">
      <c r="C45" s="66"/>
      <c r="D45" s="66"/>
      <c r="E45" s="66"/>
      <c r="F45" s="416"/>
      <c r="G45" s="416"/>
      <c r="H45" s="416"/>
      <c r="I45" s="416"/>
      <c r="J45" s="66"/>
      <c r="K45" s="210"/>
      <c r="L45" s="128"/>
      <c r="M45" s="128"/>
      <c r="N45" s="128"/>
      <c r="O45" s="143"/>
      <c r="P45" s="145"/>
      <c r="Q45" s="67"/>
      <c r="R45" s="68"/>
      <c r="S45" s="58"/>
      <c r="V45" s="66"/>
      <c r="W45" s="66"/>
      <c r="X45" s="140"/>
      <c r="Y45" s="126"/>
    </row>
    <row r="46" spans="3:25" s="34" customFormat="1" ht="10.5" customHeight="1">
      <c r="C46" s="409" t="s">
        <v>404</v>
      </c>
      <c r="D46" s="409"/>
      <c r="E46" s="409"/>
      <c r="F46" s="409"/>
      <c r="G46" s="409"/>
      <c r="H46" s="409"/>
      <c r="I46" s="409"/>
      <c r="J46" s="65"/>
      <c r="K46" s="209">
        <f>SUM(K47:K52)</f>
        <v>5222</v>
      </c>
      <c r="L46" s="127">
        <f>SUM(L47:L52)</f>
        <v>13774</v>
      </c>
      <c r="M46" s="127">
        <f>SUM(M47:M52)</f>
        <v>6991</v>
      </c>
      <c r="N46" s="127">
        <f>SUM(N47:N52)</f>
        <v>6783</v>
      </c>
      <c r="O46" s="142">
        <f t="shared" si="3"/>
        <v>9981.159420289856</v>
      </c>
      <c r="P46" s="144">
        <f t="shared" si="0"/>
        <v>2.64</v>
      </c>
      <c r="Q46" s="117">
        <f t="shared" si="2"/>
        <v>1888</v>
      </c>
      <c r="R46" s="118">
        <v>15.88</v>
      </c>
      <c r="S46" s="97">
        <f>SUM(S47:S52)</f>
        <v>11886</v>
      </c>
      <c r="V46" s="409" t="s">
        <v>404</v>
      </c>
      <c r="W46" s="409"/>
      <c r="X46" s="139">
        <f>SUM(X47:X52)</f>
        <v>1.3840000000000001</v>
      </c>
      <c r="Y46" s="141">
        <f t="shared" si="1"/>
        <v>1.38</v>
      </c>
    </row>
    <row r="47" spans="3:25" ht="10.5" customHeight="1">
      <c r="C47" s="66"/>
      <c r="D47" s="66"/>
      <c r="E47" s="66"/>
      <c r="F47" s="415" t="s">
        <v>379</v>
      </c>
      <c r="G47" s="415"/>
      <c r="H47" s="415"/>
      <c r="I47" s="415"/>
      <c r="J47" s="66"/>
      <c r="K47" s="260">
        <v>1003</v>
      </c>
      <c r="L47" s="128">
        <f aca="true" t="shared" si="5" ref="L47:L52">SUM(M47:N47)</f>
        <v>2596</v>
      </c>
      <c r="M47" s="129">
        <v>1295</v>
      </c>
      <c r="N47" s="129">
        <v>1301</v>
      </c>
      <c r="O47" s="143">
        <f t="shared" si="3"/>
        <v>11286.95652173913</v>
      </c>
      <c r="P47" s="145">
        <f t="shared" si="0"/>
        <v>2.59</v>
      </c>
      <c r="Q47" s="67">
        <f t="shared" si="2"/>
        <v>4</v>
      </c>
      <c r="R47" s="68">
        <v>0.15</v>
      </c>
      <c r="S47" s="58">
        <v>2592</v>
      </c>
      <c r="V47" s="66"/>
      <c r="W47" s="99" t="s">
        <v>379</v>
      </c>
      <c r="X47" s="140">
        <v>0.229</v>
      </c>
      <c r="Y47" s="126">
        <f t="shared" si="1"/>
        <v>0.23</v>
      </c>
    </row>
    <row r="48" spans="3:25" ht="10.5" customHeight="1">
      <c r="C48" s="66"/>
      <c r="D48" s="66"/>
      <c r="E48" s="66"/>
      <c r="F48" s="415" t="s">
        <v>380</v>
      </c>
      <c r="G48" s="415"/>
      <c r="H48" s="415"/>
      <c r="I48" s="415"/>
      <c r="J48" s="66"/>
      <c r="K48" s="260">
        <v>674</v>
      </c>
      <c r="L48" s="128">
        <f t="shared" si="5"/>
        <v>1850</v>
      </c>
      <c r="M48" s="129">
        <v>919</v>
      </c>
      <c r="N48" s="129">
        <v>931</v>
      </c>
      <c r="O48" s="143">
        <f t="shared" si="3"/>
        <v>8809.52380952381</v>
      </c>
      <c r="P48" s="145">
        <f t="shared" si="0"/>
        <v>2.74</v>
      </c>
      <c r="Q48" s="67">
        <f t="shared" si="2"/>
        <v>42</v>
      </c>
      <c r="R48" s="68">
        <v>2.32</v>
      </c>
      <c r="S48" s="58">
        <v>1808</v>
      </c>
      <c r="V48" s="66"/>
      <c r="W48" s="99" t="s">
        <v>380</v>
      </c>
      <c r="X48" s="140">
        <v>0.208</v>
      </c>
      <c r="Y48" s="126">
        <f t="shared" si="1"/>
        <v>0.21</v>
      </c>
    </row>
    <row r="49" spans="3:25" ht="10.5" customHeight="1">
      <c r="C49" s="66"/>
      <c r="D49" s="66"/>
      <c r="E49" s="66"/>
      <c r="F49" s="415" t="s">
        <v>384</v>
      </c>
      <c r="G49" s="415"/>
      <c r="H49" s="415"/>
      <c r="I49" s="415"/>
      <c r="J49" s="66"/>
      <c r="K49" s="260">
        <v>870</v>
      </c>
      <c r="L49" s="128">
        <f t="shared" si="5"/>
        <v>2344</v>
      </c>
      <c r="M49" s="129">
        <v>1205</v>
      </c>
      <c r="N49" s="129">
        <v>1139</v>
      </c>
      <c r="O49" s="143">
        <f t="shared" si="3"/>
        <v>10654.545454545454</v>
      </c>
      <c r="P49" s="145">
        <f t="shared" si="0"/>
        <v>2.69</v>
      </c>
      <c r="Q49" s="67">
        <f t="shared" si="2"/>
        <v>745</v>
      </c>
      <c r="R49" s="68">
        <v>46.59</v>
      </c>
      <c r="S49" s="58">
        <v>1599</v>
      </c>
      <c r="V49" s="66"/>
      <c r="W49" s="99" t="s">
        <v>384</v>
      </c>
      <c r="X49" s="140">
        <v>0.218</v>
      </c>
      <c r="Y49" s="126">
        <f t="shared" si="1"/>
        <v>0.22</v>
      </c>
    </row>
    <row r="50" spans="3:25" ht="10.5" customHeight="1">
      <c r="C50" s="66"/>
      <c r="D50" s="66"/>
      <c r="E50" s="66"/>
      <c r="F50" s="415" t="s">
        <v>387</v>
      </c>
      <c r="G50" s="415"/>
      <c r="H50" s="415"/>
      <c r="I50" s="415"/>
      <c r="J50" s="66"/>
      <c r="K50" s="260">
        <v>1050</v>
      </c>
      <c r="L50" s="128">
        <f t="shared" si="5"/>
        <v>2937</v>
      </c>
      <c r="M50" s="129">
        <v>1496</v>
      </c>
      <c r="N50" s="129">
        <v>1441</v>
      </c>
      <c r="O50" s="143">
        <f t="shared" si="3"/>
        <v>12769.565217391304</v>
      </c>
      <c r="P50" s="145">
        <f t="shared" si="0"/>
        <v>2.8</v>
      </c>
      <c r="Q50" s="67">
        <f t="shared" si="2"/>
        <v>403</v>
      </c>
      <c r="R50" s="68">
        <v>15.9</v>
      </c>
      <c r="S50" s="58">
        <v>2534</v>
      </c>
      <c r="V50" s="66"/>
      <c r="W50" s="99" t="s">
        <v>387</v>
      </c>
      <c r="X50" s="140">
        <v>0.229</v>
      </c>
      <c r="Y50" s="126">
        <f t="shared" si="1"/>
        <v>0.23</v>
      </c>
    </row>
    <row r="51" spans="3:25" ht="10.5" customHeight="1">
      <c r="C51" s="66"/>
      <c r="D51" s="66"/>
      <c r="E51" s="66"/>
      <c r="F51" s="415" t="s">
        <v>390</v>
      </c>
      <c r="G51" s="415"/>
      <c r="H51" s="415"/>
      <c r="I51" s="415"/>
      <c r="J51" s="66"/>
      <c r="K51" s="260">
        <v>734</v>
      </c>
      <c r="L51" s="128">
        <f t="shared" si="5"/>
        <v>1786</v>
      </c>
      <c r="M51" s="129">
        <v>935</v>
      </c>
      <c r="N51" s="129">
        <v>851</v>
      </c>
      <c r="O51" s="143">
        <f t="shared" si="3"/>
        <v>7441.666666666667</v>
      </c>
      <c r="P51" s="145">
        <f t="shared" si="0"/>
        <v>2.43</v>
      </c>
      <c r="Q51" s="67">
        <f t="shared" si="2"/>
        <v>312</v>
      </c>
      <c r="R51" s="68">
        <v>21.17</v>
      </c>
      <c r="S51" s="58">
        <v>1474</v>
      </c>
      <c r="V51" s="66"/>
      <c r="W51" s="99" t="s">
        <v>390</v>
      </c>
      <c r="X51" s="140">
        <v>0.236</v>
      </c>
      <c r="Y51" s="126">
        <f t="shared" si="1"/>
        <v>0.24</v>
      </c>
    </row>
    <row r="52" spans="3:25" ht="10.5" customHeight="1">
      <c r="C52" s="66"/>
      <c r="D52" s="66"/>
      <c r="E52" s="66"/>
      <c r="F52" s="415" t="s">
        <v>391</v>
      </c>
      <c r="G52" s="415"/>
      <c r="H52" s="415"/>
      <c r="I52" s="415"/>
      <c r="J52" s="66"/>
      <c r="K52" s="260">
        <v>891</v>
      </c>
      <c r="L52" s="128">
        <f t="shared" si="5"/>
        <v>2261</v>
      </c>
      <c r="M52" s="129">
        <v>1141</v>
      </c>
      <c r="N52" s="129">
        <v>1120</v>
      </c>
      <c r="O52" s="143">
        <f t="shared" si="3"/>
        <v>8696.153846153846</v>
      </c>
      <c r="P52" s="145">
        <f t="shared" si="0"/>
        <v>2.54</v>
      </c>
      <c r="Q52" s="67">
        <f t="shared" si="2"/>
        <v>382</v>
      </c>
      <c r="R52" s="68">
        <v>20.33</v>
      </c>
      <c r="S52" s="58">
        <v>1879</v>
      </c>
      <c r="V52" s="66"/>
      <c r="W52" s="99" t="s">
        <v>391</v>
      </c>
      <c r="X52" s="140">
        <v>0.264</v>
      </c>
      <c r="Y52" s="126">
        <f t="shared" si="1"/>
        <v>0.26</v>
      </c>
    </row>
    <row r="53" spans="11:25" ht="9" customHeight="1">
      <c r="K53" s="210"/>
      <c r="L53" s="128"/>
      <c r="M53" s="128"/>
      <c r="N53" s="128"/>
      <c r="O53" s="143"/>
      <c r="P53" s="145"/>
      <c r="Q53" s="67"/>
      <c r="R53" s="68"/>
      <c r="S53" s="58"/>
      <c r="X53" s="140"/>
      <c r="Y53" s="126"/>
    </row>
    <row r="54" spans="3:25" s="34" customFormat="1" ht="10.5" customHeight="1">
      <c r="C54" s="409" t="s">
        <v>405</v>
      </c>
      <c r="D54" s="409"/>
      <c r="E54" s="409"/>
      <c r="F54" s="409"/>
      <c r="G54" s="409"/>
      <c r="H54" s="409"/>
      <c r="I54" s="409"/>
      <c r="J54" s="65"/>
      <c r="K54" s="209">
        <f>SUM(K55:K62)</f>
        <v>11662</v>
      </c>
      <c r="L54" s="127">
        <f>SUM(L55:L62)</f>
        <v>26088</v>
      </c>
      <c r="M54" s="127">
        <f>SUM(M55:M62)</f>
        <v>13555</v>
      </c>
      <c r="N54" s="127">
        <f>SUM(N55:N62)</f>
        <v>12533</v>
      </c>
      <c r="O54" s="142">
        <f t="shared" si="3"/>
        <v>15907.317073170732</v>
      </c>
      <c r="P54" s="144">
        <f t="shared" si="0"/>
        <v>2.24</v>
      </c>
      <c r="Q54" s="117">
        <f t="shared" si="2"/>
        <v>303</v>
      </c>
      <c r="R54" s="118">
        <v>1.18</v>
      </c>
      <c r="S54" s="97">
        <f>SUM(S55:S62)</f>
        <v>25785</v>
      </c>
      <c r="V54" s="409" t="s">
        <v>405</v>
      </c>
      <c r="W54" s="409"/>
      <c r="X54" s="139">
        <f>SUM(X55:X62)</f>
        <v>1.637</v>
      </c>
      <c r="Y54" s="141">
        <f t="shared" si="1"/>
        <v>1.64</v>
      </c>
    </row>
    <row r="55" spans="3:25" ht="10.5" customHeight="1">
      <c r="C55" s="66"/>
      <c r="D55" s="66"/>
      <c r="E55" s="66"/>
      <c r="F55" s="415" t="s">
        <v>379</v>
      </c>
      <c r="G55" s="415"/>
      <c r="H55" s="415"/>
      <c r="I55" s="415"/>
      <c r="J55" s="66"/>
      <c r="K55" s="260">
        <v>2283</v>
      </c>
      <c r="L55" s="128">
        <f aca="true" t="shared" si="6" ref="L55:L62">SUM(M55:N55)</f>
        <v>4495</v>
      </c>
      <c r="M55" s="129">
        <v>2303</v>
      </c>
      <c r="N55" s="129">
        <v>2192</v>
      </c>
      <c r="O55" s="143">
        <f t="shared" si="3"/>
        <v>17288.46153846154</v>
      </c>
      <c r="P55" s="145">
        <f t="shared" si="0"/>
        <v>1.97</v>
      </c>
      <c r="Q55" s="67">
        <f t="shared" si="2"/>
        <v>-272</v>
      </c>
      <c r="R55" s="68" t="s">
        <v>641</v>
      </c>
      <c r="S55" s="58">
        <v>4767</v>
      </c>
      <c r="V55" s="66"/>
      <c r="W55" s="99" t="s">
        <v>379</v>
      </c>
      <c r="X55" s="140">
        <v>0.261</v>
      </c>
      <c r="Y55" s="126">
        <f t="shared" si="1"/>
        <v>0.26</v>
      </c>
    </row>
    <row r="56" spans="3:25" ht="10.5" customHeight="1">
      <c r="C56" s="66"/>
      <c r="D56" s="66"/>
      <c r="E56" s="66"/>
      <c r="F56" s="415" t="s">
        <v>380</v>
      </c>
      <c r="G56" s="415"/>
      <c r="H56" s="415"/>
      <c r="I56" s="415"/>
      <c r="J56" s="66"/>
      <c r="K56" s="260">
        <v>2904</v>
      </c>
      <c r="L56" s="128">
        <f t="shared" si="6"/>
        <v>6438</v>
      </c>
      <c r="M56" s="129">
        <v>3302</v>
      </c>
      <c r="N56" s="129">
        <v>3136</v>
      </c>
      <c r="O56" s="143">
        <f t="shared" si="3"/>
        <v>25752</v>
      </c>
      <c r="P56" s="145">
        <f t="shared" si="0"/>
        <v>2.22</v>
      </c>
      <c r="Q56" s="67">
        <f t="shared" si="2"/>
        <v>-39</v>
      </c>
      <c r="R56" s="68" t="s">
        <v>642</v>
      </c>
      <c r="S56" s="58">
        <v>6477</v>
      </c>
      <c r="V56" s="66"/>
      <c r="W56" s="99" t="s">
        <v>380</v>
      </c>
      <c r="X56" s="140">
        <v>0.251</v>
      </c>
      <c r="Y56" s="126">
        <f t="shared" si="1"/>
        <v>0.25</v>
      </c>
    </row>
    <row r="57" spans="3:25" ht="10.5" customHeight="1">
      <c r="C57" s="66"/>
      <c r="D57" s="66"/>
      <c r="E57" s="66"/>
      <c r="F57" s="415" t="s">
        <v>384</v>
      </c>
      <c r="G57" s="415"/>
      <c r="H57" s="415"/>
      <c r="I57" s="415"/>
      <c r="J57" s="66"/>
      <c r="K57" s="260">
        <v>1045</v>
      </c>
      <c r="L57" s="128">
        <f t="shared" si="6"/>
        <v>2409</v>
      </c>
      <c r="M57" s="129">
        <v>1165</v>
      </c>
      <c r="N57" s="129">
        <v>1244</v>
      </c>
      <c r="O57" s="143">
        <f t="shared" si="3"/>
        <v>18530.76923076923</v>
      </c>
      <c r="P57" s="145">
        <f t="shared" si="0"/>
        <v>2.31</v>
      </c>
      <c r="Q57" s="67">
        <f t="shared" si="2"/>
        <v>409</v>
      </c>
      <c r="R57" s="68">
        <v>20.45</v>
      </c>
      <c r="S57" s="58">
        <v>2000</v>
      </c>
      <c r="V57" s="66"/>
      <c r="W57" s="99" t="s">
        <v>384</v>
      </c>
      <c r="X57" s="140">
        <v>0.134</v>
      </c>
      <c r="Y57" s="126">
        <f t="shared" si="1"/>
        <v>0.13</v>
      </c>
    </row>
    <row r="58" spans="3:25" ht="10.5" customHeight="1">
      <c r="C58" s="66"/>
      <c r="D58" s="66"/>
      <c r="E58" s="66"/>
      <c r="F58" s="415" t="s">
        <v>387</v>
      </c>
      <c r="G58" s="415"/>
      <c r="H58" s="415"/>
      <c r="I58" s="415"/>
      <c r="J58" s="66"/>
      <c r="K58" s="260">
        <v>21</v>
      </c>
      <c r="L58" s="128">
        <f t="shared" si="6"/>
        <v>942</v>
      </c>
      <c r="M58" s="129">
        <v>878</v>
      </c>
      <c r="N58" s="129">
        <v>64</v>
      </c>
      <c r="O58" s="143">
        <f t="shared" si="3"/>
        <v>3768</v>
      </c>
      <c r="P58" s="145">
        <v>44.86</v>
      </c>
      <c r="Q58" s="67">
        <f t="shared" si="2"/>
        <v>-253</v>
      </c>
      <c r="R58" s="68" t="s">
        <v>643</v>
      </c>
      <c r="S58" s="58">
        <v>1195</v>
      </c>
      <c r="V58" s="66"/>
      <c r="W58" s="99" t="s">
        <v>387</v>
      </c>
      <c r="X58" s="140">
        <v>0.249</v>
      </c>
      <c r="Y58" s="126">
        <f t="shared" si="1"/>
        <v>0.25</v>
      </c>
    </row>
    <row r="59" spans="3:25" ht="10.5" customHeight="1">
      <c r="C59" s="66"/>
      <c r="D59" s="66"/>
      <c r="E59" s="66"/>
      <c r="F59" s="415" t="s">
        <v>390</v>
      </c>
      <c r="G59" s="415"/>
      <c r="H59" s="415"/>
      <c r="I59" s="415"/>
      <c r="J59" s="66"/>
      <c r="K59" s="260">
        <v>1051</v>
      </c>
      <c r="L59" s="128">
        <f t="shared" si="6"/>
        <v>2279</v>
      </c>
      <c r="M59" s="129">
        <v>1179</v>
      </c>
      <c r="N59" s="129">
        <v>1100</v>
      </c>
      <c r="O59" s="143">
        <f t="shared" si="3"/>
        <v>16278.571428571428</v>
      </c>
      <c r="P59" s="145">
        <f t="shared" si="0"/>
        <v>2.17</v>
      </c>
      <c r="Q59" s="67">
        <f t="shared" si="2"/>
        <v>121</v>
      </c>
      <c r="R59" s="68">
        <v>5.61</v>
      </c>
      <c r="S59" s="58">
        <v>2158</v>
      </c>
      <c r="V59" s="66"/>
      <c r="W59" s="99" t="s">
        <v>390</v>
      </c>
      <c r="X59" s="140">
        <v>0.139</v>
      </c>
      <c r="Y59" s="126">
        <f t="shared" si="1"/>
        <v>0.14</v>
      </c>
    </row>
    <row r="60" spans="3:25" ht="10.5" customHeight="1">
      <c r="C60" s="66"/>
      <c r="D60" s="66"/>
      <c r="E60" s="66"/>
      <c r="F60" s="415" t="s">
        <v>391</v>
      </c>
      <c r="G60" s="415"/>
      <c r="H60" s="415"/>
      <c r="I60" s="415"/>
      <c r="J60" s="66"/>
      <c r="K60" s="260">
        <v>1250</v>
      </c>
      <c r="L60" s="128">
        <f t="shared" si="6"/>
        <v>2771</v>
      </c>
      <c r="M60" s="129">
        <v>1320</v>
      </c>
      <c r="N60" s="129">
        <v>1451</v>
      </c>
      <c r="O60" s="143">
        <f t="shared" si="3"/>
        <v>15394.444444444445</v>
      </c>
      <c r="P60" s="145">
        <f t="shared" si="0"/>
        <v>2.22</v>
      </c>
      <c r="Q60" s="67">
        <f t="shared" si="2"/>
        <v>299</v>
      </c>
      <c r="R60" s="68">
        <v>12.1</v>
      </c>
      <c r="S60" s="58">
        <v>2472</v>
      </c>
      <c r="V60" s="66"/>
      <c r="W60" s="99" t="s">
        <v>391</v>
      </c>
      <c r="X60" s="140">
        <v>0.178</v>
      </c>
      <c r="Y60" s="126">
        <f t="shared" si="1"/>
        <v>0.18</v>
      </c>
    </row>
    <row r="61" spans="3:25" ht="10.5" customHeight="1">
      <c r="C61" s="66"/>
      <c r="D61" s="66"/>
      <c r="E61" s="66"/>
      <c r="F61" s="415" t="s">
        <v>406</v>
      </c>
      <c r="G61" s="415"/>
      <c r="H61" s="415"/>
      <c r="I61" s="415"/>
      <c r="J61" s="66"/>
      <c r="K61" s="260">
        <v>1323</v>
      </c>
      <c r="L61" s="128">
        <f t="shared" si="6"/>
        <v>2954</v>
      </c>
      <c r="M61" s="129">
        <v>1507</v>
      </c>
      <c r="N61" s="129">
        <v>1447</v>
      </c>
      <c r="O61" s="143">
        <f t="shared" si="3"/>
        <v>14066.666666666668</v>
      </c>
      <c r="P61" s="145">
        <f t="shared" si="0"/>
        <v>2.23</v>
      </c>
      <c r="Q61" s="67">
        <f t="shared" si="2"/>
        <v>-97</v>
      </c>
      <c r="R61" s="68" t="s">
        <v>644</v>
      </c>
      <c r="S61" s="58">
        <v>3051</v>
      </c>
      <c r="V61" s="66"/>
      <c r="W61" s="99" t="s">
        <v>406</v>
      </c>
      <c r="X61" s="140">
        <v>0.21</v>
      </c>
      <c r="Y61" s="126">
        <f t="shared" si="1"/>
        <v>0.21</v>
      </c>
    </row>
    <row r="62" spans="3:25" ht="10.5" customHeight="1">
      <c r="C62" s="66"/>
      <c r="D62" s="66"/>
      <c r="E62" s="66"/>
      <c r="F62" s="415" t="s">
        <v>407</v>
      </c>
      <c r="G62" s="415"/>
      <c r="H62" s="415"/>
      <c r="I62" s="415"/>
      <c r="J62" s="66"/>
      <c r="K62" s="260">
        <v>1785</v>
      </c>
      <c r="L62" s="128">
        <f t="shared" si="6"/>
        <v>3800</v>
      </c>
      <c r="M62" s="129">
        <v>1901</v>
      </c>
      <c r="N62" s="129">
        <v>1899</v>
      </c>
      <c r="O62" s="143">
        <f t="shared" si="3"/>
        <v>17272.727272727272</v>
      </c>
      <c r="P62" s="145">
        <f t="shared" si="0"/>
        <v>2.13</v>
      </c>
      <c r="Q62" s="67">
        <f t="shared" si="2"/>
        <v>135</v>
      </c>
      <c r="R62" s="68">
        <v>3.68</v>
      </c>
      <c r="S62" s="58">
        <v>3665</v>
      </c>
      <c r="V62" s="66"/>
      <c r="W62" s="99" t="s">
        <v>407</v>
      </c>
      <c r="X62" s="140">
        <v>0.215</v>
      </c>
      <c r="Y62" s="126">
        <f t="shared" si="1"/>
        <v>0.22</v>
      </c>
    </row>
    <row r="63" spans="11:25" ht="9" customHeight="1">
      <c r="K63" s="210"/>
      <c r="L63" s="128"/>
      <c r="M63" s="128"/>
      <c r="N63" s="128"/>
      <c r="O63" s="143"/>
      <c r="P63" s="145"/>
      <c r="Q63" s="67"/>
      <c r="R63" s="68"/>
      <c r="S63" s="58"/>
      <c r="X63" s="140"/>
      <c r="Y63" s="126"/>
    </row>
    <row r="64" spans="3:25" s="34" customFormat="1" ht="10.5" customHeight="1">
      <c r="C64" s="409" t="s">
        <v>408</v>
      </c>
      <c r="D64" s="409"/>
      <c r="E64" s="409"/>
      <c r="F64" s="409"/>
      <c r="G64" s="409"/>
      <c r="H64" s="409"/>
      <c r="I64" s="409"/>
      <c r="J64" s="65"/>
      <c r="K64" s="209">
        <f>SUM(K65:K69)</f>
        <v>9890</v>
      </c>
      <c r="L64" s="127">
        <f>SUM(L65:L69)</f>
        <v>25523</v>
      </c>
      <c r="M64" s="127">
        <f>SUM(M65:M69)</f>
        <v>12822</v>
      </c>
      <c r="N64" s="127">
        <f>SUM(N65:N69)</f>
        <v>12701</v>
      </c>
      <c r="O64" s="142">
        <f t="shared" si="3"/>
        <v>15375.301204819278</v>
      </c>
      <c r="P64" s="144">
        <f t="shared" si="0"/>
        <v>2.58</v>
      </c>
      <c r="Q64" s="117">
        <f t="shared" si="2"/>
        <v>2004</v>
      </c>
      <c r="R64" s="118">
        <v>8.52</v>
      </c>
      <c r="S64" s="98">
        <f>SUM(S65:S69)</f>
        <v>23519</v>
      </c>
      <c r="V64" s="409" t="s">
        <v>408</v>
      </c>
      <c r="W64" s="409"/>
      <c r="X64" s="139">
        <f>SUM(X65:X69)</f>
        <v>1.6640000000000001</v>
      </c>
      <c r="Y64" s="141">
        <f t="shared" si="1"/>
        <v>1.66</v>
      </c>
    </row>
    <row r="65" spans="3:25" ht="10.5" customHeight="1">
      <c r="C65" s="66"/>
      <c r="D65" s="66"/>
      <c r="E65" s="66"/>
      <c r="F65" s="415" t="s">
        <v>379</v>
      </c>
      <c r="G65" s="415"/>
      <c r="H65" s="415"/>
      <c r="I65" s="415"/>
      <c r="J65" s="66"/>
      <c r="K65" s="260">
        <v>1820</v>
      </c>
      <c r="L65" s="128">
        <f>SUM(M65:N65)</f>
        <v>4552</v>
      </c>
      <c r="M65" s="129">
        <v>2288</v>
      </c>
      <c r="N65" s="129">
        <v>2264</v>
      </c>
      <c r="O65" s="143">
        <f t="shared" si="3"/>
        <v>16257.142857142855</v>
      </c>
      <c r="P65" s="145">
        <f t="shared" si="0"/>
        <v>2.5</v>
      </c>
      <c r="Q65" s="67">
        <f t="shared" si="2"/>
        <v>87</v>
      </c>
      <c r="R65" s="68">
        <v>1.95</v>
      </c>
      <c r="S65" s="58">
        <v>4465</v>
      </c>
      <c r="V65" s="66"/>
      <c r="W65" s="99" t="s">
        <v>379</v>
      </c>
      <c r="X65" s="140">
        <v>0.275</v>
      </c>
      <c r="Y65" s="126">
        <f t="shared" si="1"/>
        <v>0.28</v>
      </c>
    </row>
    <row r="66" spans="3:25" ht="10.5" customHeight="1">
      <c r="C66" s="66"/>
      <c r="D66" s="66"/>
      <c r="E66" s="66"/>
      <c r="F66" s="415" t="s">
        <v>380</v>
      </c>
      <c r="G66" s="415"/>
      <c r="H66" s="415"/>
      <c r="I66" s="415"/>
      <c r="J66" s="66"/>
      <c r="K66" s="260">
        <v>2812</v>
      </c>
      <c r="L66" s="128">
        <f>SUM(M66:N66)</f>
        <v>6370</v>
      </c>
      <c r="M66" s="129">
        <v>3166</v>
      </c>
      <c r="N66" s="129">
        <v>3204</v>
      </c>
      <c r="O66" s="143">
        <f t="shared" si="3"/>
        <v>15925</v>
      </c>
      <c r="P66" s="145">
        <f t="shared" si="0"/>
        <v>2.27</v>
      </c>
      <c r="Q66" s="67">
        <f t="shared" si="2"/>
        <v>374</v>
      </c>
      <c r="R66" s="68">
        <v>6.24</v>
      </c>
      <c r="S66" s="58">
        <v>5996</v>
      </c>
      <c r="V66" s="66"/>
      <c r="W66" s="99" t="s">
        <v>380</v>
      </c>
      <c r="X66" s="140">
        <v>0.4</v>
      </c>
      <c r="Y66" s="126">
        <f t="shared" si="1"/>
        <v>0.4</v>
      </c>
    </row>
    <row r="67" spans="3:25" ht="10.5" customHeight="1">
      <c r="C67" s="66"/>
      <c r="D67" s="66"/>
      <c r="E67" s="66"/>
      <c r="F67" s="415" t="s">
        <v>384</v>
      </c>
      <c r="G67" s="415"/>
      <c r="H67" s="415"/>
      <c r="I67" s="415"/>
      <c r="J67" s="66"/>
      <c r="K67" s="260">
        <v>2010</v>
      </c>
      <c r="L67" s="128">
        <f>SUM(M67:N67)</f>
        <v>5878</v>
      </c>
      <c r="M67" s="129">
        <v>2998</v>
      </c>
      <c r="N67" s="129">
        <v>2880</v>
      </c>
      <c r="O67" s="143">
        <f t="shared" si="3"/>
        <v>18368.75</v>
      </c>
      <c r="P67" s="145">
        <f t="shared" si="0"/>
        <v>2.92</v>
      </c>
      <c r="Q67" s="67">
        <f t="shared" si="2"/>
        <v>302</v>
      </c>
      <c r="R67" s="68">
        <v>5.42</v>
      </c>
      <c r="S67" s="58">
        <v>5576</v>
      </c>
      <c r="V67" s="66"/>
      <c r="W67" s="99" t="s">
        <v>384</v>
      </c>
      <c r="X67" s="140">
        <v>0.319</v>
      </c>
      <c r="Y67" s="126">
        <f t="shared" si="1"/>
        <v>0.32</v>
      </c>
    </row>
    <row r="68" spans="3:25" ht="10.5" customHeight="1">
      <c r="C68" s="66"/>
      <c r="D68" s="66"/>
      <c r="E68" s="66"/>
      <c r="F68" s="415" t="s">
        <v>387</v>
      </c>
      <c r="G68" s="415"/>
      <c r="H68" s="415"/>
      <c r="I68" s="415"/>
      <c r="J68" s="66"/>
      <c r="K68" s="260">
        <v>2031</v>
      </c>
      <c r="L68" s="128">
        <f>SUM(M68:N68)</f>
        <v>5552</v>
      </c>
      <c r="M68" s="129">
        <v>2806</v>
      </c>
      <c r="N68" s="129">
        <v>2746</v>
      </c>
      <c r="O68" s="143">
        <f t="shared" si="3"/>
        <v>13219.04761904762</v>
      </c>
      <c r="P68" s="145">
        <f t="shared" si="0"/>
        <v>2.73</v>
      </c>
      <c r="Q68" s="67">
        <f t="shared" si="2"/>
        <v>352</v>
      </c>
      <c r="R68" s="68">
        <v>6.77</v>
      </c>
      <c r="S68" s="58">
        <v>5200</v>
      </c>
      <c r="V68" s="66"/>
      <c r="W68" s="99" t="s">
        <v>387</v>
      </c>
      <c r="X68" s="140">
        <v>0.415</v>
      </c>
      <c r="Y68" s="126">
        <f t="shared" si="1"/>
        <v>0.42</v>
      </c>
    </row>
    <row r="69" spans="3:25" ht="10.5" customHeight="1">
      <c r="C69" s="66"/>
      <c r="D69" s="66"/>
      <c r="E69" s="66"/>
      <c r="F69" s="415" t="s">
        <v>390</v>
      </c>
      <c r="G69" s="415"/>
      <c r="H69" s="415"/>
      <c r="I69" s="415"/>
      <c r="J69" s="66"/>
      <c r="K69" s="260">
        <v>1217</v>
      </c>
      <c r="L69" s="128">
        <f>SUM(M69:N69)</f>
        <v>3171</v>
      </c>
      <c r="M69" s="129">
        <v>1564</v>
      </c>
      <c r="N69" s="129">
        <v>1607</v>
      </c>
      <c r="O69" s="143">
        <f t="shared" si="3"/>
        <v>12196.153846153846</v>
      </c>
      <c r="P69" s="145">
        <f t="shared" si="0"/>
        <v>2.61</v>
      </c>
      <c r="Q69" s="67">
        <f t="shared" si="2"/>
        <v>889</v>
      </c>
      <c r="R69" s="68">
        <v>38.96</v>
      </c>
      <c r="S69" s="58">
        <v>2282</v>
      </c>
      <c r="V69" s="66"/>
      <c r="W69" s="99" t="s">
        <v>390</v>
      </c>
      <c r="X69" s="140">
        <v>0.255</v>
      </c>
      <c r="Y69" s="126">
        <f t="shared" si="1"/>
        <v>0.26</v>
      </c>
    </row>
    <row r="70" spans="3:25" ht="9" customHeight="1">
      <c r="C70" s="66"/>
      <c r="D70" s="66"/>
      <c r="E70" s="66"/>
      <c r="F70" s="66"/>
      <c r="G70" s="66"/>
      <c r="H70" s="66"/>
      <c r="I70" s="66"/>
      <c r="J70" s="66"/>
      <c r="K70" s="210"/>
      <c r="L70" s="128"/>
      <c r="M70" s="128"/>
      <c r="N70" s="128"/>
      <c r="O70" s="143"/>
      <c r="P70" s="145"/>
      <c r="Q70" s="67"/>
      <c r="R70" s="68"/>
      <c r="S70" s="58"/>
      <c r="V70" s="66"/>
      <c r="W70" s="66"/>
      <c r="X70" s="140"/>
      <c r="Y70" s="126"/>
    </row>
    <row r="71" spans="3:25" s="34" customFormat="1" ht="10.5" customHeight="1">
      <c r="C71" s="409" t="s">
        <v>409</v>
      </c>
      <c r="D71" s="409"/>
      <c r="E71" s="409"/>
      <c r="F71" s="409"/>
      <c r="G71" s="409"/>
      <c r="H71" s="409"/>
      <c r="I71" s="409"/>
      <c r="J71" s="65"/>
      <c r="K71" s="209">
        <f>SUM(K72:K78)</f>
        <v>12025</v>
      </c>
      <c r="L71" s="127">
        <f>SUM(L72:L78)</f>
        <v>33965</v>
      </c>
      <c r="M71" s="127">
        <f>SUM(M72:M78)</f>
        <v>16411</v>
      </c>
      <c r="N71" s="127">
        <f>SUM(N72:N78)</f>
        <v>17554</v>
      </c>
      <c r="O71" s="142">
        <f t="shared" si="3"/>
        <v>20338.323353293414</v>
      </c>
      <c r="P71" s="144">
        <f t="shared" si="0"/>
        <v>2.82</v>
      </c>
      <c r="Q71" s="117">
        <f t="shared" si="2"/>
        <v>-2347</v>
      </c>
      <c r="R71" s="118" t="s">
        <v>645</v>
      </c>
      <c r="S71" s="97">
        <f>SUM(S72:S78)</f>
        <v>36312</v>
      </c>
      <c r="V71" s="409" t="s">
        <v>409</v>
      </c>
      <c r="W71" s="409"/>
      <c r="X71" s="139">
        <f>SUM(X72:X78)</f>
        <v>1.674</v>
      </c>
      <c r="Y71" s="141">
        <f t="shared" si="1"/>
        <v>1.67</v>
      </c>
    </row>
    <row r="72" spans="3:25" s="33" customFormat="1" ht="10.5" customHeight="1">
      <c r="C72" s="66"/>
      <c r="D72" s="66"/>
      <c r="E72" s="66"/>
      <c r="F72" s="415" t="s">
        <v>379</v>
      </c>
      <c r="G72" s="415"/>
      <c r="H72" s="415"/>
      <c r="I72" s="415"/>
      <c r="J72" s="66"/>
      <c r="K72" s="260">
        <v>1471</v>
      </c>
      <c r="L72" s="128">
        <f aca="true" t="shared" si="7" ref="L72:L78">SUM(M72:N72)</f>
        <v>3599</v>
      </c>
      <c r="M72" s="129">
        <v>1756</v>
      </c>
      <c r="N72" s="129">
        <v>1843</v>
      </c>
      <c r="O72" s="143">
        <f t="shared" si="3"/>
        <v>51414.28571428571</v>
      </c>
      <c r="P72" s="145">
        <f t="shared" si="0"/>
        <v>2.45</v>
      </c>
      <c r="Q72" s="67">
        <f t="shared" si="2"/>
        <v>-433</v>
      </c>
      <c r="R72" s="68" t="s">
        <v>646</v>
      </c>
      <c r="S72" s="58">
        <v>4032</v>
      </c>
      <c r="V72" s="66"/>
      <c r="W72" s="99" t="s">
        <v>379</v>
      </c>
      <c r="X72" s="140">
        <v>0.071</v>
      </c>
      <c r="Y72" s="126">
        <f t="shared" si="1"/>
        <v>0.07</v>
      </c>
    </row>
    <row r="73" spans="3:25" s="33" customFormat="1" ht="10.5" customHeight="1">
      <c r="C73" s="66"/>
      <c r="D73" s="66"/>
      <c r="E73" s="66"/>
      <c r="F73" s="415" t="s">
        <v>380</v>
      </c>
      <c r="G73" s="415"/>
      <c r="H73" s="415"/>
      <c r="I73" s="415"/>
      <c r="J73" s="66"/>
      <c r="K73" s="260">
        <v>2487</v>
      </c>
      <c r="L73" s="128">
        <f t="shared" si="7"/>
        <v>7471</v>
      </c>
      <c r="M73" s="129">
        <v>3516</v>
      </c>
      <c r="N73" s="129">
        <v>3955</v>
      </c>
      <c r="O73" s="143">
        <f t="shared" si="3"/>
        <v>28734.615384615383</v>
      </c>
      <c r="P73" s="145">
        <f t="shared" si="0"/>
        <v>3</v>
      </c>
      <c r="Q73" s="67">
        <f t="shared" si="2"/>
        <v>-464</v>
      </c>
      <c r="R73" s="68" t="s">
        <v>647</v>
      </c>
      <c r="S73" s="58">
        <v>7935</v>
      </c>
      <c r="V73" s="66"/>
      <c r="W73" s="99" t="s">
        <v>380</v>
      </c>
      <c r="X73" s="140">
        <v>0.257</v>
      </c>
      <c r="Y73" s="126">
        <f t="shared" si="1"/>
        <v>0.26</v>
      </c>
    </row>
    <row r="74" spans="3:25" ht="10.5" customHeight="1">
      <c r="C74" s="66"/>
      <c r="D74" s="66"/>
      <c r="E74" s="66"/>
      <c r="F74" s="415" t="s">
        <v>384</v>
      </c>
      <c r="G74" s="415"/>
      <c r="H74" s="415"/>
      <c r="I74" s="415"/>
      <c r="J74" s="66"/>
      <c r="K74" s="260">
        <v>3689</v>
      </c>
      <c r="L74" s="128">
        <f t="shared" si="7"/>
        <v>10454</v>
      </c>
      <c r="M74" s="129">
        <v>5126</v>
      </c>
      <c r="N74" s="129">
        <v>5328</v>
      </c>
      <c r="O74" s="143">
        <f>SUM(L74/Y74)</f>
        <v>36048.27586206897</v>
      </c>
      <c r="P74" s="145">
        <f>ROUND(L74/K74,2)</f>
        <v>2.83</v>
      </c>
      <c r="Q74" s="67">
        <f>SUM(L74-S74)</f>
        <v>-498</v>
      </c>
      <c r="R74" s="68" t="s">
        <v>648</v>
      </c>
      <c r="S74" s="58">
        <v>10952</v>
      </c>
      <c r="V74" s="66"/>
      <c r="W74" s="99" t="s">
        <v>384</v>
      </c>
      <c r="X74" s="140">
        <v>0.288</v>
      </c>
      <c r="Y74" s="126">
        <f>ROUND(X74,2)</f>
        <v>0.29</v>
      </c>
    </row>
    <row r="75" spans="3:25" ht="10.5" customHeight="1">
      <c r="C75" s="66"/>
      <c r="D75" s="66"/>
      <c r="E75" s="66"/>
      <c r="F75" s="415" t="s">
        <v>387</v>
      </c>
      <c r="G75" s="415"/>
      <c r="H75" s="415"/>
      <c r="I75" s="415"/>
      <c r="J75" s="66"/>
      <c r="K75" s="260">
        <v>7</v>
      </c>
      <c r="L75" s="128">
        <f t="shared" si="7"/>
        <v>7</v>
      </c>
      <c r="M75" s="129">
        <v>7</v>
      </c>
      <c r="N75" s="128">
        <v>0</v>
      </c>
      <c r="O75" s="143">
        <f>SUM(L75/Y75)</f>
        <v>11.475409836065573</v>
      </c>
      <c r="P75" s="145">
        <v>1</v>
      </c>
      <c r="Q75" s="128">
        <v>0</v>
      </c>
      <c r="R75" s="68" t="s">
        <v>649</v>
      </c>
      <c r="S75" s="69" t="s">
        <v>410</v>
      </c>
      <c r="V75" s="66"/>
      <c r="W75" s="99" t="s">
        <v>387</v>
      </c>
      <c r="X75" s="140">
        <v>0.61</v>
      </c>
      <c r="Y75" s="126">
        <f>ROUND(X75,2)</f>
        <v>0.61</v>
      </c>
    </row>
    <row r="76" spans="3:25" ht="10.5" customHeight="1">
      <c r="C76" s="66"/>
      <c r="D76" s="66"/>
      <c r="E76" s="66"/>
      <c r="F76" s="415" t="s">
        <v>390</v>
      </c>
      <c r="G76" s="415"/>
      <c r="H76" s="415"/>
      <c r="I76" s="415"/>
      <c r="J76" s="66"/>
      <c r="K76" s="260">
        <v>1506</v>
      </c>
      <c r="L76" s="128">
        <f t="shared" si="7"/>
        <v>4305</v>
      </c>
      <c r="M76" s="129">
        <v>2057</v>
      </c>
      <c r="N76" s="129">
        <v>2248</v>
      </c>
      <c r="O76" s="143">
        <f>SUM(L76/Y76)</f>
        <v>26906.25</v>
      </c>
      <c r="P76" s="145">
        <f>ROUND(L76/K76,2)</f>
        <v>2.86</v>
      </c>
      <c r="Q76" s="67">
        <f>SUM(L76-S76)</f>
        <v>-560</v>
      </c>
      <c r="R76" s="68" t="s">
        <v>650</v>
      </c>
      <c r="S76" s="58">
        <v>4865</v>
      </c>
      <c r="V76" s="66"/>
      <c r="W76" s="99" t="s">
        <v>390</v>
      </c>
      <c r="X76" s="140">
        <v>0.164</v>
      </c>
      <c r="Y76" s="126">
        <f>ROUND(X76,2)</f>
        <v>0.16</v>
      </c>
    </row>
    <row r="77" spans="3:25" ht="10.5" customHeight="1">
      <c r="C77" s="66"/>
      <c r="D77" s="66"/>
      <c r="E77" s="66"/>
      <c r="F77" s="415" t="s">
        <v>391</v>
      </c>
      <c r="G77" s="415"/>
      <c r="H77" s="415"/>
      <c r="I77" s="415"/>
      <c r="J77" s="66"/>
      <c r="K77" s="260">
        <v>451</v>
      </c>
      <c r="L77" s="128">
        <f t="shared" si="7"/>
        <v>1312</v>
      </c>
      <c r="M77" s="129">
        <v>616</v>
      </c>
      <c r="N77" s="129">
        <v>696</v>
      </c>
      <c r="O77" s="143">
        <f>SUM(L77/Y77)</f>
        <v>16400</v>
      </c>
      <c r="P77" s="145">
        <f>ROUND(L77/K77,2)</f>
        <v>2.91</v>
      </c>
      <c r="Q77" s="67">
        <f>SUM(L77-S77)</f>
        <v>-39</v>
      </c>
      <c r="R77" s="68" t="s">
        <v>651</v>
      </c>
      <c r="S77" s="58">
        <v>1351</v>
      </c>
      <c r="V77" s="66"/>
      <c r="W77" s="99" t="s">
        <v>391</v>
      </c>
      <c r="X77" s="140">
        <v>0.078</v>
      </c>
      <c r="Y77" s="126">
        <f>ROUND(X77,2)</f>
        <v>0.08</v>
      </c>
    </row>
    <row r="78" spans="3:25" ht="10.5" customHeight="1">
      <c r="C78" s="66"/>
      <c r="D78" s="66"/>
      <c r="E78" s="66"/>
      <c r="F78" s="415" t="s">
        <v>406</v>
      </c>
      <c r="G78" s="415"/>
      <c r="H78" s="415"/>
      <c r="I78" s="415"/>
      <c r="J78" s="66"/>
      <c r="K78" s="260">
        <v>2414</v>
      </c>
      <c r="L78" s="128">
        <f t="shared" si="7"/>
        <v>6817</v>
      </c>
      <c r="M78" s="129">
        <v>3333</v>
      </c>
      <c r="N78" s="129">
        <v>3484</v>
      </c>
      <c r="O78" s="143">
        <f>SUM(L78/Y78)</f>
        <v>32461.904761904763</v>
      </c>
      <c r="P78" s="145">
        <f>ROUND(L78/K78,2)</f>
        <v>2.82</v>
      </c>
      <c r="Q78" s="67">
        <f>SUM(L78-S78)</f>
        <v>-360</v>
      </c>
      <c r="R78" s="68" t="s">
        <v>652</v>
      </c>
      <c r="S78" s="60">
        <v>7177</v>
      </c>
      <c r="V78" s="66"/>
      <c r="W78" s="99" t="s">
        <v>406</v>
      </c>
      <c r="X78" s="140">
        <v>0.206</v>
      </c>
      <c r="Y78" s="126">
        <f>ROUND(X78,2)</f>
        <v>0.21</v>
      </c>
    </row>
    <row r="79" spans="2:24" s="33" customFormat="1" ht="10.5" customHeight="1">
      <c r="B79" s="36"/>
      <c r="C79" s="36"/>
      <c r="D79" s="36"/>
      <c r="E79" s="36"/>
      <c r="F79" s="36"/>
      <c r="G79" s="36"/>
      <c r="H79" s="36"/>
      <c r="I79" s="36"/>
      <c r="J79" s="36"/>
      <c r="K79" s="181"/>
      <c r="L79" s="36"/>
      <c r="M79" s="36"/>
      <c r="N79" s="36"/>
      <c r="O79" s="36"/>
      <c r="P79" s="36"/>
      <c r="Q79" s="36"/>
      <c r="R79" s="36"/>
      <c r="S79" s="36"/>
      <c r="V79" s="36"/>
      <c r="W79" s="36"/>
      <c r="X79" s="45"/>
    </row>
    <row r="80" s="33" customFormat="1" ht="10.5" customHeight="1"/>
    <row r="81" ht="15.75" customHeight="1"/>
    <row r="82" ht="15.75" customHeight="1"/>
    <row r="83" ht="15.75" customHeight="1"/>
    <row r="84" ht="15.75" customHeight="1"/>
    <row r="85" ht="15.75" customHeight="1"/>
    <row r="86" ht="15.75" customHeight="1"/>
    <row r="87" ht="15.75" customHeight="1"/>
    <row r="88" ht="15.75" customHeight="1"/>
    <row r="89" spans="3:23" ht="15.75" customHeight="1">
      <c r="C89" s="416" t="s">
        <v>411</v>
      </c>
      <c r="D89" s="416"/>
      <c r="E89" s="416"/>
      <c r="F89" s="416"/>
      <c r="G89" s="416"/>
      <c r="H89" s="416"/>
      <c r="I89" s="416"/>
      <c r="J89" s="66"/>
      <c r="K89" s="121">
        <f>SUM(K9,K16,K20,K26,K32,K38,K46,K54,K64,K71)</f>
        <v>75799</v>
      </c>
      <c r="L89" s="121">
        <f>SUM(L9,L16,L20,L26,L32,L38,L46,L54,L64,L71)</f>
        <v>184350</v>
      </c>
      <c r="M89" s="121">
        <f>SUM(M9,M16,M20,M26,M32,M38,M46,M54,M64,M71)</f>
        <v>92310</v>
      </c>
      <c r="N89" s="121">
        <f>SUM(N9,N16,N20,N26,N32,N38,N46,N54,N64,N71)</f>
        <v>92040</v>
      </c>
      <c r="O89" s="121">
        <f>SUM(O9,O16,O20,O26,O32,O38,O46,O54,O64,O71)</f>
        <v>150510.69191007104</v>
      </c>
      <c r="P89" s="122"/>
      <c r="Q89" s="123"/>
      <c r="R89" s="124"/>
      <c r="S89" s="121">
        <f>SUM(S9,S16,S20,S26,S32,S38,S46,S54,S64,S71)</f>
        <v>178467</v>
      </c>
      <c r="V89" s="416" t="s">
        <v>411</v>
      </c>
      <c r="W89" s="416"/>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4:I74"/>
    <mergeCell ref="F73:I73"/>
    <mergeCell ref="F72:I72"/>
    <mergeCell ref="C71:I71"/>
    <mergeCell ref="F69:I69"/>
    <mergeCell ref="F68:I68"/>
    <mergeCell ref="F67:I67"/>
    <mergeCell ref="F66:I66"/>
    <mergeCell ref="B3:S3"/>
    <mergeCell ref="C89:I89"/>
    <mergeCell ref="F78:I78"/>
    <mergeCell ref="F77:I77"/>
    <mergeCell ref="F76:I76"/>
    <mergeCell ref="F75:I75"/>
    <mergeCell ref="F60:I60"/>
    <mergeCell ref="F59:I59"/>
    <mergeCell ref="F58:I58"/>
    <mergeCell ref="F57:I57"/>
    <mergeCell ref="F65:I65"/>
    <mergeCell ref="C64:I64"/>
    <mergeCell ref="F62:I62"/>
    <mergeCell ref="F61:I61"/>
    <mergeCell ref="F51:I51"/>
    <mergeCell ref="F50:I50"/>
    <mergeCell ref="F49:I49"/>
    <mergeCell ref="F48:I48"/>
    <mergeCell ref="F56:I56"/>
    <mergeCell ref="F55:I55"/>
    <mergeCell ref="C54:I54"/>
    <mergeCell ref="F52:I52"/>
    <mergeCell ref="F43:I43"/>
    <mergeCell ref="F42:I42"/>
    <mergeCell ref="F41:I41"/>
    <mergeCell ref="F40:I40"/>
    <mergeCell ref="F47:I47"/>
    <mergeCell ref="F45:I45"/>
    <mergeCell ref="C46:I46"/>
    <mergeCell ref="F44:I44"/>
    <mergeCell ref="F34:I34"/>
    <mergeCell ref="F33:I33"/>
    <mergeCell ref="C32:I32"/>
    <mergeCell ref="F30:I30"/>
    <mergeCell ref="F39:I39"/>
    <mergeCell ref="C38:I38"/>
    <mergeCell ref="F36:I36"/>
    <mergeCell ref="F35:I35"/>
    <mergeCell ref="F24:I24"/>
    <mergeCell ref="F23:I23"/>
    <mergeCell ref="F22:I22"/>
    <mergeCell ref="F21:I21"/>
    <mergeCell ref="F29:I29"/>
    <mergeCell ref="F28:I28"/>
    <mergeCell ref="F27:I27"/>
    <mergeCell ref="C26:I26"/>
    <mergeCell ref="F14:I14"/>
    <mergeCell ref="F13:I13"/>
    <mergeCell ref="F12:I12"/>
    <mergeCell ref="F11:I11"/>
    <mergeCell ref="C20:I20"/>
    <mergeCell ref="F18:I18"/>
    <mergeCell ref="F17:I17"/>
    <mergeCell ref="C16:I16"/>
    <mergeCell ref="F10:I10"/>
    <mergeCell ref="C9:I9"/>
    <mergeCell ref="Q5:R5"/>
    <mergeCell ref="B5:J6"/>
    <mergeCell ref="K5:K6"/>
    <mergeCell ref="L5:N5"/>
    <mergeCell ref="V32:W32"/>
    <mergeCell ref="V26:W26"/>
    <mergeCell ref="V20:W20"/>
    <mergeCell ref="V16:W16"/>
    <mergeCell ref="V5:W6"/>
    <mergeCell ref="V9:W9"/>
    <mergeCell ref="V89:W89"/>
    <mergeCell ref="V71:W71"/>
    <mergeCell ref="V64:W64"/>
    <mergeCell ref="V54:W54"/>
    <mergeCell ref="V46:W46"/>
    <mergeCell ref="V38:W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31">
      <selection activeCell="K79" sqref="K79"/>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3" ht="10.5" customHeight="1">
      <c r="A1" s="40"/>
      <c r="B1" s="3"/>
      <c r="C1" s="82"/>
      <c r="D1" s="82"/>
      <c r="E1" s="82"/>
      <c r="F1" s="82"/>
      <c r="G1" s="82"/>
      <c r="H1" s="82"/>
      <c r="I1" s="82"/>
      <c r="J1" s="82"/>
      <c r="K1" s="82"/>
      <c r="T1" s="276" t="s">
        <v>517</v>
      </c>
      <c r="V1" s="82"/>
      <c r="W1" s="82"/>
    </row>
    <row r="2" ht="10.5" customHeight="1"/>
    <row r="3" spans="2:20" s="42" customFormat="1" ht="18" customHeight="1">
      <c r="B3" s="420" t="s">
        <v>664</v>
      </c>
      <c r="C3" s="420"/>
      <c r="D3" s="420"/>
      <c r="E3" s="420"/>
      <c r="F3" s="420"/>
      <c r="G3" s="420"/>
      <c r="H3" s="420"/>
      <c r="I3" s="420"/>
      <c r="J3" s="420"/>
      <c r="K3" s="420"/>
      <c r="L3" s="420"/>
      <c r="M3" s="420"/>
      <c r="N3" s="420"/>
      <c r="O3" s="420"/>
      <c r="P3" s="420"/>
      <c r="Q3" s="420"/>
      <c r="R3" s="420"/>
      <c r="S3" s="420"/>
      <c r="T3" s="63"/>
    </row>
    <row r="4" spans="2:23" ht="12.75" customHeight="1" thickBot="1">
      <c r="B4" s="33"/>
      <c r="C4" s="33"/>
      <c r="D4" s="33"/>
      <c r="E4" s="33"/>
      <c r="F4" s="33"/>
      <c r="G4" s="33"/>
      <c r="H4" s="33"/>
      <c r="I4" s="33"/>
      <c r="J4" s="33"/>
      <c r="K4" s="33"/>
      <c r="L4" s="33"/>
      <c r="M4" s="33"/>
      <c r="N4" s="33"/>
      <c r="O4" s="33"/>
      <c r="P4" s="33"/>
      <c r="Q4" s="33"/>
      <c r="R4" s="33"/>
      <c r="S4" s="33"/>
      <c r="T4" s="33"/>
      <c r="V4" s="43"/>
      <c r="W4" s="43"/>
    </row>
    <row r="5" spans="2:20" ht="13.5" customHeight="1">
      <c r="B5" s="410" t="s">
        <v>374</v>
      </c>
      <c r="C5" s="408"/>
      <c r="D5" s="408"/>
      <c r="E5" s="408"/>
      <c r="F5" s="408"/>
      <c r="G5" s="408"/>
      <c r="H5" s="408"/>
      <c r="I5" s="408"/>
      <c r="J5" s="411"/>
      <c r="K5" s="408" t="s">
        <v>227</v>
      </c>
      <c r="L5" s="408" t="s">
        <v>217</v>
      </c>
      <c r="M5" s="408"/>
      <c r="N5" s="408"/>
      <c r="O5" s="234" t="s">
        <v>221</v>
      </c>
      <c r="P5" s="234" t="s">
        <v>444</v>
      </c>
      <c r="Q5" s="408" t="s">
        <v>375</v>
      </c>
      <c r="R5" s="408"/>
      <c r="S5" s="238" t="s">
        <v>459</v>
      </c>
      <c r="T5" s="56"/>
    </row>
    <row r="6" spans="2:20" ht="13.5" customHeight="1">
      <c r="B6" s="412"/>
      <c r="C6" s="413"/>
      <c r="D6" s="413"/>
      <c r="E6" s="413"/>
      <c r="F6" s="413"/>
      <c r="G6" s="413"/>
      <c r="H6" s="413"/>
      <c r="I6" s="413"/>
      <c r="J6" s="414"/>
      <c r="K6" s="413"/>
      <c r="L6" s="187" t="s">
        <v>483</v>
      </c>
      <c r="M6" s="207" t="s">
        <v>224</v>
      </c>
      <c r="N6" s="207" t="s">
        <v>225</v>
      </c>
      <c r="O6" s="235" t="s">
        <v>226</v>
      </c>
      <c r="P6" s="235" t="s">
        <v>32</v>
      </c>
      <c r="Q6" s="187" t="s">
        <v>376</v>
      </c>
      <c r="R6" s="188" t="s">
        <v>377</v>
      </c>
      <c r="S6" s="239" t="s">
        <v>481</v>
      </c>
      <c r="T6" s="56"/>
    </row>
    <row r="7" spans="3:23" ht="10.5" customHeight="1">
      <c r="C7" s="44"/>
      <c r="D7" s="44"/>
      <c r="E7" s="44"/>
      <c r="F7" s="44"/>
      <c r="G7" s="44"/>
      <c r="H7" s="44"/>
      <c r="I7" s="44"/>
      <c r="J7" s="44"/>
      <c r="K7" s="208"/>
      <c r="L7" s="32"/>
      <c r="M7" s="32"/>
      <c r="N7" s="32"/>
      <c r="O7" s="32"/>
      <c r="P7" s="32"/>
      <c r="Q7" s="44"/>
      <c r="R7" s="1" t="s">
        <v>463</v>
      </c>
      <c r="S7" s="56"/>
      <c r="T7" s="32"/>
      <c r="V7" s="44"/>
      <c r="W7" s="44"/>
    </row>
    <row r="8" spans="11:14" ht="8.25" customHeight="1">
      <c r="K8" s="204"/>
      <c r="L8" s="33"/>
      <c r="M8" s="33"/>
      <c r="N8" s="33"/>
    </row>
    <row r="9" spans="3:25" s="34" customFormat="1" ht="10.5" customHeight="1">
      <c r="C9" s="409" t="s">
        <v>412</v>
      </c>
      <c r="D9" s="409"/>
      <c r="E9" s="409"/>
      <c r="F9" s="409"/>
      <c r="G9" s="409"/>
      <c r="H9" s="409"/>
      <c r="I9" s="409"/>
      <c r="J9" s="65"/>
      <c r="K9" s="209">
        <f>SUM(K10:K12)</f>
        <v>5674</v>
      </c>
      <c r="L9" s="127">
        <f>SUM(L10:L12)</f>
        <v>12556</v>
      </c>
      <c r="M9" s="127">
        <f>SUM(M10:M12)</f>
        <v>6327</v>
      </c>
      <c r="N9" s="127">
        <f>SUM(N10:N12)</f>
        <v>6229</v>
      </c>
      <c r="O9" s="142">
        <f>SUM(L9/Y9)</f>
        <v>16306.493506493505</v>
      </c>
      <c r="P9" s="119">
        <f>ROUND(L9/K9,2)</f>
        <v>2.21</v>
      </c>
      <c r="Q9" s="116">
        <f>SUM(L9-S9)</f>
        <v>843</v>
      </c>
      <c r="R9" s="120">
        <f>ROUND((Q9/S9)*100,2)</f>
        <v>7.2</v>
      </c>
      <c r="S9" s="97">
        <f>SUM(S10:S12)</f>
        <v>11713</v>
      </c>
      <c r="V9" s="409" t="s">
        <v>412</v>
      </c>
      <c r="W9" s="409"/>
      <c r="X9" s="139">
        <f>SUM(X10:X12)</f>
        <v>0.771</v>
      </c>
      <c r="Y9" s="136">
        <f>ROUND(X9,2)</f>
        <v>0.77</v>
      </c>
    </row>
    <row r="10" spans="3:25" ht="10.5" customHeight="1">
      <c r="C10" s="66"/>
      <c r="D10" s="66"/>
      <c r="E10" s="66"/>
      <c r="F10" s="415" t="s">
        <v>379</v>
      </c>
      <c r="G10" s="415"/>
      <c r="H10" s="415"/>
      <c r="I10" s="415"/>
      <c r="J10" s="66"/>
      <c r="K10" s="260">
        <v>1519</v>
      </c>
      <c r="L10" s="128">
        <f>SUM(M10:N10)</f>
        <v>3866</v>
      </c>
      <c r="M10" s="129">
        <v>1935</v>
      </c>
      <c r="N10" s="129">
        <v>1931</v>
      </c>
      <c r="O10" s="143">
        <f aca="true" t="shared" si="0" ref="O10:O73">SUM(L10/Y10)</f>
        <v>15464</v>
      </c>
      <c r="P10" s="70">
        <f aca="true" t="shared" si="1" ref="P10:P73">ROUND(L10/K10,2)</f>
        <v>2.55</v>
      </c>
      <c r="Q10" s="61">
        <f aca="true" t="shared" si="2" ref="Q10:Q73">SUM(L10-S10)</f>
        <v>114</v>
      </c>
      <c r="R10" s="71">
        <f aca="true" t="shared" si="3" ref="R10:R73">ROUND((Q10/S10)*100,2)</f>
        <v>3.04</v>
      </c>
      <c r="S10" s="60">
        <v>3752</v>
      </c>
      <c r="V10" s="66"/>
      <c r="W10" s="99" t="s">
        <v>379</v>
      </c>
      <c r="X10" s="140">
        <v>0.246</v>
      </c>
      <c r="Y10" s="137">
        <f aca="true" t="shared" si="4" ref="Y10:Y73">ROUND(X10,2)</f>
        <v>0.25</v>
      </c>
    </row>
    <row r="11" spans="3:25" ht="10.5" customHeight="1">
      <c r="C11" s="66"/>
      <c r="D11" s="66"/>
      <c r="E11" s="66"/>
      <c r="F11" s="415" t="s">
        <v>380</v>
      </c>
      <c r="G11" s="415"/>
      <c r="H11" s="415"/>
      <c r="I11" s="415"/>
      <c r="J11" s="66"/>
      <c r="K11" s="260">
        <v>2262</v>
      </c>
      <c r="L11" s="128">
        <f>SUM(M11:N11)</f>
        <v>4701</v>
      </c>
      <c r="M11" s="129">
        <v>2371</v>
      </c>
      <c r="N11" s="129">
        <v>2330</v>
      </c>
      <c r="O11" s="143">
        <f t="shared" si="0"/>
        <v>15670</v>
      </c>
      <c r="P11" s="70">
        <f t="shared" si="1"/>
        <v>2.08</v>
      </c>
      <c r="Q11" s="61">
        <f t="shared" si="2"/>
        <v>-97</v>
      </c>
      <c r="R11" s="71">
        <f t="shared" si="3"/>
        <v>-2.02</v>
      </c>
      <c r="S11" s="60">
        <v>4798</v>
      </c>
      <c r="V11" s="66"/>
      <c r="W11" s="99" t="s">
        <v>380</v>
      </c>
      <c r="X11" s="140">
        <v>0.296</v>
      </c>
      <c r="Y11" s="137">
        <f t="shared" si="4"/>
        <v>0.3</v>
      </c>
    </row>
    <row r="12" spans="3:25" ht="10.5" customHeight="1">
      <c r="C12" s="66"/>
      <c r="D12" s="66"/>
      <c r="E12" s="66"/>
      <c r="F12" s="415" t="s">
        <v>384</v>
      </c>
      <c r="G12" s="415"/>
      <c r="H12" s="415"/>
      <c r="I12" s="415"/>
      <c r="J12" s="66"/>
      <c r="K12" s="260">
        <v>1893</v>
      </c>
      <c r="L12" s="128">
        <f>SUM(M12:N12)</f>
        <v>3989</v>
      </c>
      <c r="M12" s="129">
        <v>2021</v>
      </c>
      <c r="N12" s="129">
        <v>1968</v>
      </c>
      <c r="O12" s="143">
        <f t="shared" si="0"/>
        <v>17343.478260869564</v>
      </c>
      <c r="P12" s="70">
        <f t="shared" si="1"/>
        <v>2.11</v>
      </c>
      <c r="Q12" s="61">
        <f t="shared" si="2"/>
        <v>826</v>
      </c>
      <c r="R12" s="71">
        <f t="shared" si="3"/>
        <v>26.11</v>
      </c>
      <c r="S12" s="60">
        <v>3163</v>
      </c>
      <c r="V12" s="66"/>
      <c r="W12" s="99" t="s">
        <v>384</v>
      </c>
      <c r="X12" s="140">
        <v>0.229</v>
      </c>
      <c r="Y12" s="137">
        <f t="shared" si="4"/>
        <v>0.23</v>
      </c>
    </row>
    <row r="13" spans="11:25" ht="8.25" customHeight="1">
      <c r="K13" s="210"/>
      <c r="L13" s="128"/>
      <c r="M13" s="128"/>
      <c r="N13" s="128"/>
      <c r="O13" s="143"/>
      <c r="P13" s="70"/>
      <c r="Q13" s="61"/>
      <c r="R13" s="71"/>
      <c r="S13" s="60"/>
      <c r="X13" s="103"/>
      <c r="Y13" s="137"/>
    </row>
    <row r="14" spans="3:25" s="34" customFormat="1" ht="10.5" customHeight="1">
      <c r="C14" s="409" t="s">
        <v>413</v>
      </c>
      <c r="D14" s="409"/>
      <c r="E14" s="409"/>
      <c r="F14" s="409"/>
      <c r="G14" s="409"/>
      <c r="H14" s="409"/>
      <c r="I14" s="409"/>
      <c r="J14" s="65"/>
      <c r="K14" s="209">
        <f>SUM(K15:K18)</f>
        <v>3962</v>
      </c>
      <c r="L14" s="127">
        <f>SUM(L15:L18)</f>
        <v>10696</v>
      </c>
      <c r="M14" s="127">
        <f>SUM(M15:M18)</f>
        <v>5468</v>
      </c>
      <c r="N14" s="127">
        <f>SUM(N15:N18)</f>
        <v>5228</v>
      </c>
      <c r="O14" s="142">
        <f t="shared" si="0"/>
        <v>9064.406779661018</v>
      </c>
      <c r="P14" s="119">
        <f t="shared" si="1"/>
        <v>2.7</v>
      </c>
      <c r="Q14" s="116">
        <f t="shared" si="2"/>
        <v>692</v>
      </c>
      <c r="R14" s="120">
        <f t="shared" si="3"/>
        <v>6.92</v>
      </c>
      <c r="S14" s="97">
        <f>SUM(S15:S18)</f>
        <v>10004</v>
      </c>
      <c r="V14" s="409" t="s">
        <v>413</v>
      </c>
      <c r="W14" s="409"/>
      <c r="X14" s="104">
        <f>SUM(X15:X18)</f>
        <v>1.183</v>
      </c>
      <c r="Y14" s="136">
        <f t="shared" si="4"/>
        <v>1.18</v>
      </c>
    </row>
    <row r="15" spans="3:25" ht="10.5" customHeight="1">
      <c r="C15" s="66"/>
      <c r="D15" s="66"/>
      <c r="E15" s="66"/>
      <c r="F15" s="415" t="s">
        <v>379</v>
      </c>
      <c r="G15" s="415"/>
      <c r="H15" s="415"/>
      <c r="I15" s="415"/>
      <c r="J15" s="66"/>
      <c r="K15" s="260">
        <v>981</v>
      </c>
      <c r="L15" s="128">
        <f>SUM(M15:N15)</f>
        <v>2611</v>
      </c>
      <c r="M15" s="129">
        <v>1330</v>
      </c>
      <c r="N15" s="129">
        <v>1281</v>
      </c>
      <c r="O15" s="143">
        <f t="shared" si="0"/>
        <v>10879.166666666668</v>
      </c>
      <c r="P15" s="70">
        <f t="shared" si="1"/>
        <v>2.66</v>
      </c>
      <c r="Q15" s="61">
        <f t="shared" si="2"/>
        <v>72</v>
      </c>
      <c r="R15" s="71">
        <f t="shared" si="3"/>
        <v>2.84</v>
      </c>
      <c r="S15" s="60">
        <v>2539</v>
      </c>
      <c r="V15" s="66"/>
      <c r="W15" s="99" t="s">
        <v>379</v>
      </c>
      <c r="X15" s="103">
        <v>0.244</v>
      </c>
      <c r="Y15" s="137">
        <f t="shared" si="4"/>
        <v>0.24</v>
      </c>
    </row>
    <row r="16" spans="3:25" ht="10.5" customHeight="1">
      <c r="C16" s="66"/>
      <c r="D16" s="66"/>
      <c r="E16" s="66"/>
      <c r="F16" s="415" t="s">
        <v>380</v>
      </c>
      <c r="G16" s="415"/>
      <c r="H16" s="415"/>
      <c r="I16" s="415"/>
      <c r="J16" s="66"/>
      <c r="K16" s="260">
        <v>819</v>
      </c>
      <c r="L16" s="128">
        <f>SUM(M16:N16)</f>
        <v>2161</v>
      </c>
      <c r="M16" s="129">
        <v>1095</v>
      </c>
      <c r="N16" s="129">
        <v>1066</v>
      </c>
      <c r="O16" s="143">
        <f t="shared" si="0"/>
        <v>7451.724137931035</v>
      </c>
      <c r="P16" s="70">
        <f t="shared" si="1"/>
        <v>2.64</v>
      </c>
      <c r="Q16" s="61">
        <f t="shared" si="2"/>
        <v>96</v>
      </c>
      <c r="R16" s="71">
        <f t="shared" si="3"/>
        <v>4.65</v>
      </c>
      <c r="S16" s="60">
        <v>2065</v>
      </c>
      <c r="V16" s="66"/>
      <c r="W16" s="99" t="s">
        <v>380</v>
      </c>
      <c r="X16" s="103">
        <v>0.293</v>
      </c>
      <c r="Y16" s="137">
        <f t="shared" si="4"/>
        <v>0.29</v>
      </c>
    </row>
    <row r="17" spans="3:25" ht="10.5" customHeight="1">
      <c r="C17" s="66"/>
      <c r="D17" s="66"/>
      <c r="E17" s="66"/>
      <c r="F17" s="415" t="s">
        <v>384</v>
      </c>
      <c r="G17" s="415"/>
      <c r="H17" s="415"/>
      <c r="I17" s="415"/>
      <c r="J17" s="66"/>
      <c r="K17" s="260">
        <v>1141</v>
      </c>
      <c r="L17" s="128">
        <f>SUM(M17:N17)</f>
        <v>3096</v>
      </c>
      <c r="M17" s="129">
        <v>1610</v>
      </c>
      <c r="N17" s="129">
        <v>1486</v>
      </c>
      <c r="O17" s="143">
        <f t="shared" si="0"/>
        <v>9987.09677419355</v>
      </c>
      <c r="P17" s="70">
        <f t="shared" si="1"/>
        <v>2.71</v>
      </c>
      <c r="Q17" s="61">
        <f t="shared" si="2"/>
        <v>303</v>
      </c>
      <c r="R17" s="71">
        <f t="shared" si="3"/>
        <v>10.85</v>
      </c>
      <c r="S17" s="60">
        <v>2793</v>
      </c>
      <c r="V17" s="66"/>
      <c r="W17" s="99" t="s">
        <v>384</v>
      </c>
      <c r="X17" s="103">
        <v>0.312</v>
      </c>
      <c r="Y17" s="137">
        <f t="shared" si="4"/>
        <v>0.31</v>
      </c>
    </row>
    <row r="18" spans="3:25" ht="10.5" customHeight="1">
      <c r="C18" s="66"/>
      <c r="D18" s="66"/>
      <c r="E18" s="66"/>
      <c r="F18" s="415" t="s">
        <v>387</v>
      </c>
      <c r="G18" s="415"/>
      <c r="H18" s="415"/>
      <c r="I18" s="415"/>
      <c r="J18" s="66"/>
      <c r="K18" s="260">
        <v>1021</v>
      </c>
      <c r="L18" s="128">
        <f>SUM(M18:N18)</f>
        <v>2828</v>
      </c>
      <c r="M18" s="129">
        <v>1433</v>
      </c>
      <c r="N18" s="129">
        <v>1395</v>
      </c>
      <c r="O18" s="143">
        <f t="shared" si="0"/>
        <v>8569.69696969697</v>
      </c>
      <c r="P18" s="70">
        <f t="shared" si="1"/>
        <v>2.77</v>
      </c>
      <c r="Q18" s="61">
        <f t="shared" si="2"/>
        <v>221</v>
      </c>
      <c r="R18" s="71">
        <f t="shared" si="3"/>
        <v>8.48</v>
      </c>
      <c r="S18" s="60">
        <v>2607</v>
      </c>
      <c r="V18" s="66"/>
      <c r="W18" s="99" t="s">
        <v>387</v>
      </c>
      <c r="X18" s="103">
        <v>0.334</v>
      </c>
      <c r="Y18" s="137">
        <f t="shared" si="4"/>
        <v>0.33</v>
      </c>
    </row>
    <row r="19" spans="3:25" ht="8.25" customHeight="1">
      <c r="C19" s="66"/>
      <c r="D19" s="66"/>
      <c r="E19" s="66"/>
      <c r="F19" s="66"/>
      <c r="G19" s="66"/>
      <c r="H19" s="66"/>
      <c r="I19" s="66"/>
      <c r="J19" s="66"/>
      <c r="K19" s="210"/>
      <c r="L19" s="128"/>
      <c r="M19" s="128"/>
      <c r="N19" s="128"/>
      <c r="O19" s="143"/>
      <c r="P19" s="70"/>
      <c r="Q19" s="61"/>
      <c r="R19" s="71"/>
      <c r="S19" s="60"/>
      <c r="V19" s="66"/>
      <c r="W19" s="66"/>
      <c r="X19" s="103"/>
      <c r="Y19" s="137"/>
    </row>
    <row r="20" spans="3:25" s="34" customFormat="1" ht="10.5" customHeight="1">
      <c r="C20" s="409" t="s">
        <v>414</v>
      </c>
      <c r="D20" s="409"/>
      <c r="E20" s="409"/>
      <c r="F20" s="409"/>
      <c r="G20" s="409"/>
      <c r="H20" s="409"/>
      <c r="I20" s="409"/>
      <c r="J20" s="65"/>
      <c r="K20" s="209">
        <f>SUM(K21:K24)</f>
        <v>6046</v>
      </c>
      <c r="L20" s="127">
        <f>SUM(L21:L24)</f>
        <v>14332</v>
      </c>
      <c r="M20" s="127">
        <f>SUM(M21:M24)</f>
        <v>7036</v>
      </c>
      <c r="N20" s="127">
        <f>SUM(N21:N24)</f>
        <v>7296</v>
      </c>
      <c r="O20" s="142">
        <f t="shared" si="0"/>
        <v>14929.166666666668</v>
      </c>
      <c r="P20" s="119">
        <f t="shared" si="1"/>
        <v>2.37</v>
      </c>
      <c r="Q20" s="116">
        <f t="shared" si="2"/>
        <v>494</v>
      </c>
      <c r="R20" s="120">
        <f t="shared" si="3"/>
        <v>3.57</v>
      </c>
      <c r="S20" s="97">
        <f>SUM(S21:S24)</f>
        <v>13838</v>
      </c>
      <c r="V20" s="409" t="s">
        <v>414</v>
      </c>
      <c r="W20" s="409"/>
      <c r="X20" s="104">
        <f>SUM(X21:X24)</f>
        <v>0.9610000000000001</v>
      </c>
      <c r="Y20" s="136">
        <f t="shared" si="4"/>
        <v>0.96</v>
      </c>
    </row>
    <row r="21" spans="3:25" ht="10.5" customHeight="1">
      <c r="C21" s="66"/>
      <c r="D21" s="66"/>
      <c r="E21" s="66"/>
      <c r="F21" s="415" t="s">
        <v>379</v>
      </c>
      <c r="G21" s="415"/>
      <c r="H21" s="415"/>
      <c r="I21" s="415"/>
      <c r="J21" s="66"/>
      <c r="K21" s="260">
        <v>1270</v>
      </c>
      <c r="L21" s="128">
        <f>SUM(M21:N21)</f>
        <v>2931</v>
      </c>
      <c r="M21" s="129">
        <v>1482</v>
      </c>
      <c r="N21" s="129">
        <v>1449</v>
      </c>
      <c r="O21" s="143">
        <f t="shared" si="0"/>
        <v>17241.176470588234</v>
      </c>
      <c r="P21" s="70">
        <f t="shared" si="1"/>
        <v>2.31</v>
      </c>
      <c r="Q21" s="61">
        <f t="shared" si="2"/>
        <v>234</v>
      </c>
      <c r="R21" s="71">
        <f t="shared" si="3"/>
        <v>8.68</v>
      </c>
      <c r="S21" s="60">
        <v>2697</v>
      </c>
      <c r="V21" s="66"/>
      <c r="W21" s="99" t="s">
        <v>379</v>
      </c>
      <c r="X21" s="103">
        <v>0.168</v>
      </c>
      <c r="Y21" s="137">
        <f t="shared" si="4"/>
        <v>0.17</v>
      </c>
    </row>
    <row r="22" spans="3:25" ht="10.5" customHeight="1">
      <c r="C22" s="66"/>
      <c r="D22" s="66"/>
      <c r="E22" s="66"/>
      <c r="F22" s="415" t="s">
        <v>380</v>
      </c>
      <c r="G22" s="415"/>
      <c r="H22" s="415"/>
      <c r="I22" s="415"/>
      <c r="J22" s="66"/>
      <c r="K22" s="260">
        <v>1835</v>
      </c>
      <c r="L22" s="128">
        <f>SUM(M22:N22)</f>
        <v>4049</v>
      </c>
      <c r="M22" s="129">
        <v>1976</v>
      </c>
      <c r="N22" s="129">
        <v>2073</v>
      </c>
      <c r="O22" s="143">
        <f t="shared" si="0"/>
        <v>17604.347826086956</v>
      </c>
      <c r="P22" s="70">
        <f t="shared" si="1"/>
        <v>2.21</v>
      </c>
      <c r="Q22" s="61">
        <f t="shared" si="2"/>
        <v>-58</v>
      </c>
      <c r="R22" s="71">
        <f t="shared" si="3"/>
        <v>-1.41</v>
      </c>
      <c r="S22" s="60">
        <v>4107</v>
      </c>
      <c r="V22" s="66"/>
      <c r="W22" s="99" t="s">
        <v>380</v>
      </c>
      <c r="X22" s="103">
        <v>0.232</v>
      </c>
      <c r="Y22" s="137">
        <f t="shared" si="4"/>
        <v>0.23</v>
      </c>
    </row>
    <row r="23" spans="3:25" ht="10.5" customHeight="1">
      <c r="C23" s="66"/>
      <c r="D23" s="66"/>
      <c r="E23" s="66"/>
      <c r="F23" s="415" t="s">
        <v>384</v>
      </c>
      <c r="G23" s="415"/>
      <c r="H23" s="415"/>
      <c r="I23" s="415"/>
      <c r="J23" s="66"/>
      <c r="K23" s="260">
        <v>1546</v>
      </c>
      <c r="L23" s="128">
        <f>SUM(M23:N23)</f>
        <v>3783</v>
      </c>
      <c r="M23" s="129">
        <v>1802</v>
      </c>
      <c r="N23" s="129">
        <v>1981</v>
      </c>
      <c r="O23" s="143">
        <f t="shared" si="0"/>
        <v>14550</v>
      </c>
      <c r="P23" s="70">
        <f t="shared" si="1"/>
        <v>2.45</v>
      </c>
      <c r="Q23" s="61">
        <f t="shared" si="2"/>
        <v>197</v>
      </c>
      <c r="R23" s="71">
        <f t="shared" si="3"/>
        <v>5.49</v>
      </c>
      <c r="S23" s="60">
        <v>3586</v>
      </c>
      <c r="V23" s="66"/>
      <c r="W23" s="99" t="s">
        <v>384</v>
      </c>
      <c r="X23" s="103">
        <v>0.257</v>
      </c>
      <c r="Y23" s="137">
        <f t="shared" si="4"/>
        <v>0.26</v>
      </c>
    </row>
    <row r="24" spans="3:25" ht="10.5" customHeight="1">
      <c r="C24" s="66"/>
      <c r="D24" s="66"/>
      <c r="E24" s="66"/>
      <c r="F24" s="415" t="s">
        <v>387</v>
      </c>
      <c r="G24" s="415"/>
      <c r="H24" s="415"/>
      <c r="I24" s="415"/>
      <c r="J24" s="66"/>
      <c r="K24" s="260">
        <v>1395</v>
      </c>
      <c r="L24" s="128">
        <f>SUM(M24:N24)</f>
        <v>3569</v>
      </c>
      <c r="M24" s="129">
        <v>1776</v>
      </c>
      <c r="N24" s="129">
        <v>1793</v>
      </c>
      <c r="O24" s="143">
        <f t="shared" si="0"/>
        <v>11896.666666666668</v>
      </c>
      <c r="P24" s="70">
        <f t="shared" si="1"/>
        <v>2.56</v>
      </c>
      <c r="Q24" s="61">
        <f t="shared" si="2"/>
        <v>121</v>
      </c>
      <c r="R24" s="71">
        <f t="shared" si="3"/>
        <v>3.51</v>
      </c>
      <c r="S24" s="60">
        <v>3448</v>
      </c>
      <c r="V24" s="66"/>
      <c r="W24" s="99" t="s">
        <v>387</v>
      </c>
      <c r="X24" s="103">
        <v>0.304</v>
      </c>
      <c r="Y24" s="137">
        <f t="shared" si="4"/>
        <v>0.3</v>
      </c>
    </row>
    <row r="25" spans="3:25" ht="8.25" customHeight="1">
      <c r="C25" s="66"/>
      <c r="D25" s="66"/>
      <c r="E25" s="66"/>
      <c r="F25" s="66"/>
      <c r="G25" s="66"/>
      <c r="H25" s="66"/>
      <c r="I25" s="66"/>
      <c r="J25" s="66"/>
      <c r="K25" s="210"/>
      <c r="L25" s="128"/>
      <c r="M25" s="128"/>
      <c r="N25" s="128"/>
      <c r="O25" s="143"/>
      <c r="P25" s="70"/>
      <c r="Q25" s="61"/>
      <c r="R25" s="71"/>
      <c r="S25" s="60"/>
      <c r="V25" s="66"/>
      <c r="W25" s="66"/>
      <c r="X25" s="103"/>
      <c r="Y25" s="137"/>
    </row>
    <row r="26" spans="3:25" s="34" customFormat="1" ht="10.5" customHeight="1">
      <c r="C26" s="409" t="s">
        <v>415</v>
      </c>
      <c r="D26" s="409"/>
      <c r="E26" s="409"/>
      <c r="F26" s="409"/>
      <c r="G26" s="409"/>
      <c r="H26" s="409"/>
      <c r="I26" s="409"/>
      <c r="J26" s="65"/>
      <c r="K26" s="209">
        <f>SUM(K27:K31)</f>
        <v>4734</v>
      </c>
      <c r="L26" s="127">
        <f>SUM(L27:L31)</f>
        <v>10721</v>
      </c>
      <c r="M26" s="127">
        <f>SUM(M27:M31)</f>
        <v>5196</v>
      </c>
      <c r="N26" s="127">
        <f>SUM(N27:N31)</f>
        <v>5525</v>
      </c>
      <c r="O26" s="142">
        <f t="shared" si="0"/>
        <v>11527.956989247312</v>
      </c>
      <c r="P26" s="119">
        <f t="shared" si="1"/>
        <v>2.26</v>
      </c>
      <c r="Q26" s="116">
        <f t="shared" si="2"/>
        <v>41</v>
      </c>
      <c r="R26" s="120">
        <f t="shared" si="3"/>
        <v>0.38</v>
      </c>
      <c r="S26" s="97">
        <f>SUM(S27:S31)</f>
        <v>10680</v>
      </c>
      <c r="V26" s="409" t="s">
        <v>415</v>
      </c>
      <c r="W26" s="409"/>
      <c r="X26" s="104">
        <f>SUM(X27:X31)</f>
        <v>0.929</v>
      </c>
      <c r="Y26" s="136">
        <f t="shared" si="4"/>
        <v>0.93</v>
      </c>
    </row>
    <row r="27" spans="3:25" ht="10.5" customHeight="1">
      <c r="C27" s="66"/>
      <c r="D27" s="66"/>
      <c r="E27" s="66"/>
      <c r="F27" s="415" t="s">
        <v>379</v>
      </c>
      <c r="G27" s="415"/>
      <c r="H27" s="415"/>
      <c r="I27" s="415"/>
      <c r="J27" s="66"/>
      <c r="K27" s="260">
        <v>771</v>
      </c>
      <c r="L27" s="128">
        <f>SUM(M27:N27)</f>
        <v>1729</v>
      </c>
      <c r="M27" s="129">
        <v>878</v>
      </c>
      <c r="N27" s="129">
        <v>851</v>
      </c>
      <c r="O27" s="143">
        <f t="shared" si="0"/>
        <v>10170.588235294117</v>
      </c>
      <c r="P27" s="70">
        <f t="shared" si="1"/>
        <v>2.24</v>
      </c>
      <c r="Q27" s="61">
        <f t="shared" si="2"/>
        <v>30</v>
      </c>
      <c r="R27" s="71">
        <f t="shared" si="3"/>
        <v>1.77</v>
      </c>
      <c r="S27" s="60">
        <v>1699</v>
      </c>
      <c r="V27" s="66"/>
      <c r="W27" s="99" t="s">
        <v>379</v>
      </c>
      <c r="X27" s="103">
        <v>0.174</v>
      </c>
      <c r="Y27" s="137">
        <f t="shared" si="4"/>
        <v>0.17</v>
      </c>
    </row>
    <row r="28" spans="3:25" ht="10.5" customHeight="1">
      <c r="C28" s="66"/>
      <c r="D28" s="66"/>
      <c r="E28" s="66"/>
      <c r="F28" s="415" t="s">
        <v>380</v>
      </c>
      <c r="G28" s="415"/>
      <c r="H28" s="415"/>
      <c r="I28" s="415"/>
      <c r="J28" s="66"/>
      <c r="K28" s="260">
        <v>600</v>
      </c>
      <c r="L28" s="128">
        <f>SUM(M28:N28)</f>
        <v>1395</v>
      </c>
      <c r="M28" s="129">
        <v>696</v>
      </c>
      <c r="N28" s="129">
        <v>699</v>
      </c>
      <c r="O28" s="143">
        <f t="shared" si="0"/>
        <v>8205.882352941177</v>
      </c>
      <c r="P28" s="70">
        <f t="shared" si="1"/>
        <v>2.33</v>
      </c>
      <c r="Q28" s="61">
        <f t="shared" si="2"/>
        <v>17</v>
      </c>
      <c r="R28" s="71">
        <f t="shared" si="3"/>
        <v>1.23</v>
      </c>
      <c r="S28" s="60">
        <v>1378</v>
      </c>
      <c r="V28" s="66"/>
      <c r="W28" s="99" t="s">
        <v>380</v>
      </c>
      <c r="X28" s="103">
        <v>0.171</v>
      </c>
      <c r="Y28" s="137">
        <f t="shared" si="4"/>
        <v>0.17</v>
      </c>
    </row>
    <row r="29" spans="3:25" ht="10.5" customHeight="1">
      <c r="C29" s="66"/>
      <c r="D29" s="66"/>
      <c r="E29" s="66"/>
      <c r="F29" s="415" t="s">
        <v>384</v>
      </c>
      <c r="G29" s="415"/>
      <c r="H29" s="415"/>
      <c r="I29" s="415"/>
      <c r="J29" s="66"/>
      <c r="K29" s="260">
        <v>1105</v>
      </c>
      <c r="L29" s="128">
        <f>SUM(M29:N29)</f>
        <v>2562</v>
      </c>
      <c r="M29" s="129">
        <v>1195</v>
      </c>
      <c r="N29" s="129">
        <v>1367</v>
      </c>
      <c r="O29" s="143">
        <f t="shared" si="0"/>
        <v>13484.21052631579</v>
      </c>
      <c r="P29" s="70">
        <f t="shared" si="1"/>
        <v>2.32</v>
      </c>
      <c r="Q29" s="61">
        <f t="shared" si="2"/>
        <v>-148</v>
      </c>
      <c r="R29" s="71">
        <f t="shared" si="3"/>
        <v>-5.46</v>
      </c>
      <c r="S29" s="60">
        <v>2710</v>
      </c>
      <c r="V29" s="66"/>
      <c r="W29" s="99" t="s">
        <v>384</v>
      </c>
      <c r="X29" s="103">
        <v>0.189</v>
      </c>
      <c r="Y29" s="137">
        <f t="shared" si="4"/>
        <v>0.19</v>
      </c>
    </row>
    <row r="30" spans="3:25" ht="10.5" customHeight="1">
      <c r="C30" s="66"/>
      <c r="D30" s="66"/>
      <c r="E30" s="66"/>
      <c r="F30" s="415" t="s">
        <v>387</v>
      </c>
      <c r="G30" s="415"/>
      <c r="H30" s="415"/>
      <c r="I30" s="415"/>
      <c r="J30" s="66"/>
      <c r="K30" s="260">
        <v>1163</v>
      </c>
      <c r="L30" s="128">
        <f>SUM(M30:N30)</f>
        <v>2717</v>
      </c>
      <c r="M30" s="129">
        <v>1367</v>
      </c>
      <c r="N30" s="129">
        <v>1350</v>
      </c>
      <c r="O30" s="143">
        <f t="shared" si="0"/>
        <v>13585</v>
      </c>
      <c r="P30" s="70">
        <f t="shared" si="1"/>
        <v>2.34</v>
      </c>
      <c r="Q30" s="61">
        <f t="shared" si="2"/>
        <v>67</v>
      </c>
      <c r="R30" s="71">
        <f t="shared" si="3"/>
        <v>2.53</v>
      </c>
      <c r="S30" s="60">
        <v>2650</v>
      </c>
      <c r="V30" s="66"/>
      <c r="W30" s="99" t="s">
        <v>387</v>
      </c>
      <c r="X30" s="103">
        <v>0.202</v>
      </c>
      <c r="Y30" s="137">
        <f t="shared" si="4"/>
        <v>0.2</v>
      </c>
    </row>
    <row r="31" spans="3:25" ht="10.5" customHeight="1">
      <c r="C31" s="66"/>
      <c r="D31" s="66"/>
      <c r="E31" s="66"/>
      <c r="F31" s="415" t="s">
        <v>390</v>
      </c>
      <c r="G31" s="415"/>
      <c r="H31" s="415"/>
      <c r="I31" s="415"/>
      <c r="J31" s="66"/>
      <c r="K31" s="260">
        <v>1095</v>
      </c>
      <c r="L31" s="128">
        <f>SUM(M31:N31)</f>
        <v>2318</v>
      </c>
      <c r="M31" s="129">
        <v>1060</v>
      </c>
      <c r="N31" s="129">
        <v>1258</v>
      </c>
      <c r="O31" s="143">
        <f t="shared" si="0"/>
        <v>12200</v>
      </c>
      <c r="P31" s="70">
        <f t="shared" si="1"/>
        <v>2.12</v>
      </c>
      <c r="Q31" s="61">
        <f t="shared" si="2"/>
        <v>75</v>
      </c>
      <c r="R31" s="71">
        <f t="shared" si="3"/>
        <v>3.34</v>
      </c>
      <c r="S31" s="60">
        <v>2243</v>
      </c>
      <c r="V31" s="66"/>
      <c r="W31" s="99" t="s">
        <v>390</v>
      </c>
      <c r="X31" s="103">
        <v>0.193</v>
      </c>
      <c r="Y31" s="137">
        <f t="shared" si="4"/>
        <v>0.19</v>
      </c>
    </row>
    <row r="32" spans="11:25" ht="8.25" customHeight="1">
      <c r="K32" s="210"/>
      <c r="L32" s="128"/>
      <c r="M32" s="128"/>
      <c r="N32" s="128"/>
      <c r="O32" s="143"/>
      <c r="P32" s="70"/>
      <c r="Q32" s="61"/>
      <c r="R32" s="71"/>
      <c r="S32" s="60"/>
      <c r="X32" s="103"/>
      <c r="Y32" s="137"/>
    </row>
    <row r="33" spans="3:25" s="34" customFormat="1" ht="10.5" customHeight="1">
      <c r="C33" s="409" t="s">
        <v>416</v>
      </c>
      <c r="D33" s="409"/>
      <c r="E33" s="409"/>
      <c r="F33" s="409"/>
      <c r="G33" s="409"/>
      <c r="H33" s="409"/>
      <c r="I33" s="409"/>
      <c r="J33" s="65"/>
      <c r="K33" s="209">
        <f>SUM(K34:K38)</f>
        <v>5033</v>
      </c>
      <c r="L33" s="127">
        <f>SUM(L34:L38)</f>
        <v>11722</v>
      </c>
      <c r="M33" s="127">
        <f>SUM(M34:M38)</f>
        <v>5833</v>
      </c>
      <c r="N33" s="127">
        <f>SUM(N34:N38)</f>
        <v>5889</v>
      </c>
      <c r="O33" s="142">
        <f t="shared" si="0"/>
        <v>12604.301075268817</v>
      </c>
      <c r="P33" s="119">
        <f t="shared" si="1"/>
        <v>2.33</v>
      </c>
      <c r="Q33" s="116">
        <f t="shared" si="2"/>
        <v>1175</v>
      </c>
      <c r="R33" s="120">
        <f t="shared" si="3"/>
        <v>11.14</v>
      </c>
      <c r="S33" s="97">
        <f>SUM(S34:S38)</f>
        <v>10547</v>
      </c>
      <c r="V33" s="409" t="s">
        <v>416</v>
      </c>
      <c r="W33" s="409"/>
      <c r="X33" s="104">
        <f>SUM(X34:X38)</f>
        <v>0.925</v>
      </c>
      <c r="Y33" s="136">
        <f t="shared" si="4"/>
        <v>0.93</v>
      </c>
    </row>
    <row r="34" spans="3:25" ht="10.5" customHeight="1">
      <c r="C34" s="66"/>
      <c r="D34" s="66"/>
      <c r="E34" s="66"/>
      <c r="F34" s="415" t="s">
        <v>379</v>
      </c>
      <c r="G34" s="415"/>
      <c r="H34" s="415"/>
      <c r="I34" s="415"/>
      <c r="J34" s="66"/>
      <c r="K34" s="260">
        <v>1317</v>
      </c>
      <c r="L34" s="128">
        <f>SUM(M34:N34)</f>
        <v>3267</v>
      </c>
      <c r="M34" s="129">
        <v>1550</v>
      </c>
      <c r="N34" s="129">
        <v>1717</v>
      </c>
      <c r="O34" s="143">
        <f t="shared" si="0"/>
        <v>16335</v>
      </c>
      <c r="P34" s="70">
        <f t="shared" si="1"/>
        <v>2.48</v>
      </c>
      <c r="Q34" s="61">
        <f t="shared" si="2"/>
        <v>761</v>
      </c>
      <c r="R34" s="71">
        <f t="shared" si="3"/>
        <v>30.37</v>
      </c>
      <c r="S34" s="60">
        <v>2506</v>
      </c>
      <c r="V34" s="66"/>
      <c r="W34" s="99" t="s">
        <v>379</v>
      </c>
      <c r="X34" s="103">
        <v>0.196</v>
      </c>
      <c r="Y34" s="137">
        <f t="shared" si="4"/>
        <v>0.2</v>
      </c>
    </row>
    <row r="35" spans="3:25" ht="10.5" customHeight="1">
      <c r="C35" s="66"/>
      <c r="D35" s="66"/>
      <c r="E35" s="66"/>
      <c r="F35" s="415" t="s">
        <v>380</v>
      </c>
      <c r="G35" s="415"/>
      <c r="H35" s="415"/>
      <c r="I35" s="415"/>
      <c r="J35" s="66"/>
      <c r="K35" s="260">
        <v>722</v>
      </c>
      <c r="L35" s="128">
        <f>SUM(M35:N35)</f>
        <v>1654</v>
      </c>
      <c r="M35" s="129">
        <v>850</v>
      </c>
      <c r="N35" s="129">
        <v>804</v>
      </c>
      <c r="O35" s="143">
        <f t="shared" si="0"/>
        <v>10337.5</v>
      </c>
      <c r="P35" s="70">
        <f t="shared" si="1"/>
        <v>2.29</v>
      </c>
      <c r="Q35" s="61">
        <f t="shared" si="2"/>
        <v>24</v>
      </c>
      <c r="R35" s="71">
        <f t="shared" si="3"/>
        <v>1.47</v>
      </c>
      <c r="S35" s="60">
        <v>1630</v>
      </c>
      <c r="V35" s="66"/>
      <c r="W35" s="99" t="s">
        <v>380</v>
      </c>
      <c r="X35" s="103">
        <v>0.164</v>
      </c>
      <c r="Y35" s="137">
        <f t="shared" si="4"/>
        <v>0.16</v>
      </c>
    </row>
    <row r="36" spans="3:25" ht="10.5" customHeight="1">
      <c r="C36" s="66"/>
      <c r="D36" s="66"/>
      <c r="E36" s="66"/>
      <c r="F36" s="415" t="s">
        <v>384</v>
      </c>
      <c r="G36" s="415"/>
      <c r="H36" s="415"/>
      <c r="I36" s="415"/>
      <c r="J36" s="66"/>
      <c r="K36" s="260">
        <v>1313</v>
      </c>
      <c r="L36" s="128">
        <f>SUM(M36:N36)</f>
        <v>2846</v>
      </c>
      <c r="M36" s="129">
        <v>1437</v>
      </c>
      <c r="N36" s="129">
        <v>1409</v>
      </c>
      <c r="O36" s="143">
        <f t="shared" si="0"/>
        <v>11858.333333333334</v>
      </c>
      <c r="P36" s="70">
        <f t="shared" si="1"/>
        <v>2.17</v>
      </c>
      <c r="Q36" s="61">
        <f t="shared" si="2"/>
        <v>125</v>
      </c>
      <c r="R36" s="71">
        <f t="shared" si="3"/>
        <v>4.59</v>
      </c>
      <c r="S36" s="60">
        <v>2721</v>
      </c>
      <c r="V36" s="66"/>
      <c r="W36" s="99" t="s">
        <v>384</v>
      </c>
      <c r="X36" s="103">
        <v>0.238</v>
      </c>
      <c r="Y36" s="137">
        <f t="shared" si="4"/>
        <v>0.24</v>
      </c>
    </row>
    <row r="37" spans="3:25" ht="10.5" customHeight="1">
      <c r="C37" s="66"/>
      <c r="D37" s="66"/>
      <c r="E37" s="66"/>
      <c r="F37" s="415" t="s">
        <v>387</v>
      </c>
      <c r="G37" s="415"/>
      <c r="H37" s="415"/>
      <c r="I37" s="415"/>
      <c r="J37" s="66"/>
      <c r="K37" s="260">
        <v>680</v>
      </c>
      <c r="L37" s="128">
        <f>SUM(M37:N37)</f>
        <v>1701</v>
      </c>
      <c r="M37" s="129">
        <v>840</v>
      </c>
      <c r="N37" s="129">
        <v>861</v>
      </c>
      <c r="O37" s="143">
        <f t="shared" si="0"/>
        <v>12149.999999999998</v>
      </c>
      <c r="P37" s="70">
        <f t="shared" si="1"/>
        <v>2.5</v>
      </c>
      <c r="Q37" s="61">
        <f t="shared" si="2"/>
        <v>207</v>
      </c>
      <c r="R37" s="71">
        <f t="shared" si="3"/>
        <v>13.86</v>
      </c>
      <c r="S37" s="60">
        <v>1494</v>
      </c>
      <c r="V37" s="66"/>
      <c r="W37" s="99" t="s">
        <v>387</v>
      </c>
      <c r="X37" s="103">
        <v>0.144</v>
      </c>
      <c r="Y37" s="137">
        <f t="shared" si="4"/>
        <v>0.14</v>
      </c>
    </row>
    <row r="38" spans="3:25" ht="10.5" customHeight="1">
      <c r="C38" s="66"/>
      <c r="D38" s="66"/>
      <c r="E38" s="66"/>
      <c r="F38" s="415" t="s">
        <v>390</v>
      </c>
      <c r="G38" s="415"/>
      <c r="H38" s="415"/>
      <c r="I38" s="415"/>
      <c r="J38" s="66"/>
      <c r="K38" s="260">
        <v>1001</v>
      </c>
      <c r="L38" s="128">
        <f>SUM(M38:N38)</f>
        <v>2254</v>
      </c>
      <c r="M38" s="129">
        <v>1156</v>
      </c>
      <c r="N38" s="129">
        <v>1098</v>
      </c>
      <c r="O38" s="143">
        <f t="shared" si="0"/>
        <v>12522.222222222223</v>
      </c>
      <c r="P38" s="70">
        <f t="shared" si="1"/>
        <v>2.25</v>
      </c>
      <c r="Q38" s="61">
        <f t="shared" si="2"/>
        <v>58</v>
      </c>
      <c r="R38" s="71">
        <f t="shared" si="3"/>
        <v>2.64</v>
      </c>
      <c r="S38" s="60">
        <v>2196</v>
      </c>
      <c r="V38" s="66"/>
      <c r="W38" s="99" t="s">
        <v>390</v>
      </c>
      <c r="X38" s="103">
        <v>0.183</v>
      </c>
      <c r="Y38" s="137">
        <f t="shared" si="4"/>
        <v>0.18</v>
      </c>
    </row>
    <row r="39" spans="3:25" ht="8.25" customHeight="1">
      <c r="C39" s="66"/>
      <c r="D39" s="66"/>
      <c r="E39" s="66"/>
      <c r="F39" s="66"/>
      <c r="G39" s="66"/>
      <c r="H39" s="66"/>
      <c r="I39" s="66"/>
      <c r="J39" s="66"/>
      <c r="K39" s="210"/>
      <c r="L39" s="128"/>
      <c r="M39" s="128"/>
      <c r="N39" s="128"/>
      <c r="O39" s="143"/>
      <c r="P39" s="70"/>
      <c r="Q39" s="61"/>
      <c r="R39" s="71"/>
      <c r="S39" s="60"/>
      <c r="V39" s="66"/>
      <c r="W39" s="66"/>
      <c r="X39" s="103"/>
      <c r="Y39" s="137"/>
    </row>
    <row r="40" spans="3:25" s="34" customFormat="1" ht="10.5" customHeight="1">
      <c r="C40" s="409" t="s">
        <v>417</v>
      </c>
      <c r="D40" s="409"/>
      <c r="E40" s="409"/>
      <c r="F40" s="409"/>
      <c r="G40" s="409"/>
      <c r="H40" s="409"/>
      <c r="I40" s="409"/>
      <c r="J40" s="65"/>
      <c r="K40" s="209">
        <f>SUM(K41:K46)</f>
        <v>3692</v>
      </c>
      <c r="L40" s="127">
        <f>SUM(L41:L46)</f>
        <v>9459</v>
      </c>
      <c r="M40" s="127">
        <f>SUM(M41:M46)</f>
        <v>4736</v>
      </c>
      <c r="N40" s="127">
        <f>SUM(N41:N46)</f>
        <v>4723</v>
      </c>
      <c r="O40" s="142">
        <f t="shared" si="0"/>
        <v>8370.796460176993</v>
      </c>
      <c r="P40" s="119">
        <f t="shared" si="1"/>
        <v>2.56</v>
      </c>
      <c r="Q40" s="116">
        <f t="shared" si="2"/>
        <v>709</v>
      </c>
      <c r="R40" s="120">
        <f t="shared" si="3"/>
        <v>8.1</v>
      </c>
      <c r="S40" s="97">
        <f>SUM(S41:S46)</f>
        <v>8750</v>
      </c>
      <c r="V40" s="409" t="s">
        <v>417</v>
      </c>
      <c r="W40" s="409"/>
      <c r="X40" s="104">
        <f>SUM(X41:X46)</f>
        <v>1.133</v>
      </c>
      <c r="Y40" s="136">
        <f t="shared" si="4"/>
        <v>1.13</v>
      </c>
    </row>
    <row r="41" spans="3:25" ht="10.5" customHeight="1">
      <c r="C41" s="66"/>
      <c r="D41" s="66"/>
      <c r="E41" s="66"/>
      <c r="F41" s="415" t="s">
        <v>379</v>
      </c>
      <c r="G41" s="415"/>
      <c r="H41" s="415"/>
      <c r="I41" s="415"/>
      <c r="J41" s="66"/>
      <c r="K41" s="260">
        <v>408</v>
      </c>
      <c r="L41" s="128">
        <f aca="true" t="shared" si="5" ref="L41:L46">SUM(M41:N41)</f>
        <v>952</v>
      </c>
      <c r="M41" s="129">
        <v>494</v>
      </c>
      <c r="N41" s="129">
        <v>458</v>
      </c>
      <c r="O41" s="143">
        <f t="shared" si="0"/>
        <v>4139.130434782608</v>
      </c>
      <c r="P41" s="70">
        <f t="shared" si="1"/>
        <v>2.33</v>
      </c>
      <c r="Q41" s="61">
        <f t="shared" si="2"/>
        <v>-32</v>
      </c>
      <c r="R41" s="71">
        <f t="shared" si="3"/>
        <v>-3.25</v>
      </c>
      <c r="S41" s="60">
        <v>984</v>
      </c>
      <c r="V41" s="66"/>
      <c r="W41" s="99" t="s">
        <v>379</v>
      </c>
      <c r="X41" s="103">
        <v>0.232</v>
      </c>
      <c r="Y41" s="137">
        <f t="shared" si="4"/>
        <v>0.23</v>
      </c>
    </row>
    <row r="42" spans="3:25" ht="10.5" customHeight="1">
      <c r="C42" s="66"/>
      <c r="D42" s="66"/>
      <c r="E42" s="66"/>
      <c r="F42" s="415" t="s">
        <v>380</v>
      </c>
      <c r="G42" s="415"/>
      <c r="H42" s="415"/>
      <c r="I42" s="415"/>
      <c r="J42" s="66"/>
      <c r="K42" s="260">
        <v>650</v>
      </c>
      <c r="L42" s="128">
        <f t="shared" si="5"/>
        <v>1613</v>
      </c>
      <c r="M42" s="129">
        <v>822</v>
      </c>
      <c r="N42" s="129">
        <v>791</v>
      </c>
      <c r="O42" s="143">
        <f t="shared" si="0"/>
        <v>11521.42857142857</v>
      </c>
      <c r="P42" s="70">
        <f t="shared" si="1"/>
        <v>2.48</v>
      </c>
      <c r="Q42" s="61">
        <f t="shared" si="2"/>
        <v>409</v>
      </c>
      <c r="R42" s="71">
        <f t="shared" si="3"/>
        <v>33.97</v>
      </c>
      <c r="S42" s="60">
        <v>1204</v>
      </c>
      <c r="V42" s="66"/>
      <c r="W42" s="99" t="s">
        <v>380</v>
      </c>
      <c r="X42" s="103">
        <v>0.141</v>
      </c>
      <c r="Y42" s="137">
        <f t="shared" si="4"/>
        <v>0.14</v>
      </c>
    </row>
    <row r="43" spans="3:25" ht="10.5" customHeight="1">
      <c r="C43" s="66"/>
      <c r="D43" s="66"/>
      <c r="E43" s="66"/>
      <c r="F43" s="415" t="s">
        <v>384</v>
      </c>
      <c r="G43" s="415"/>
      <c r="H43" s="415"/>
      <c r="I43" s="415"/>
      <c r="J43" s="66"/>
      <c r="K43" s="260">
        <v>598</v>
      </c>
      <c r="L43" s="128">
        <f t="shared" si="5"/>
        <v>1521</v>
      </c>
      <c r="M43" s="129">
        <v>741</v>
      </c>
      <c r="N43" s="129">
        <v>780</v>
      </c>
      <c r="O43" s="143">
        <f t="shared" si="0"/>
        <v>9506.25</v>
      </c>
      <c r="P43" s="70">
        <f t="shared" si="1"/>
        <v>2.54</v>
      </c>
      <c r="Q43" s="61">
        <f t="shared" si="2"/>
        <v>350</v>
      </c>
      <c r="R43" s="71">
        <f t="shared" si="3"/>
        <v>29.89</v>
      </c>
      <c r="S43" s="60">
        <v>1171</v>
      </c>
      <c r="V43" s="66"/>
      <c r="W43" s="99" t="s">
        <v>384</v>
      </c>
      <c r="X43" s="103">
        <v>0.163</v>
      </c>
      <c r="Y43" s="137">
        <f t="shared" si="4"/>
        <v>0.16</v>
      </c>
    </row>
    <row r="44" spans="3:25" ht="10.5" customHeight="1">
      <c r="C44" s="66"/>
      <c r="D44" s="66"/>
      <c r="E44" s="66"/>
      <c r="F44" s="415" t="s">
        <v>387</v>
      </c>
      <c r="G44" s="415"/>
      <c r="H44" s="415"/>
      <c r="I44" s="415"/>
      <c r="J44" s="66"/>
      <c r="K44" s="260">
        <v>460</v>
      </c>
      <c r="L44" s="128">
        <f t="shared" si="5"/>
        <v>1228</v>
      </c>
      <c r="M44" s="129">
        <v>637</v>
      </c>
      <c r="N44" s="129">
        <v>591</v>
      </c>
      <c r="O44" s="143">
        <f t="shared" si="0"/>
        <v>6463.157894736842</v>
      </c>
      <c r="P44" s="70">
        <f t="shared" si="1"/>
        <v>2.67</v>
      </c>
      <c r="Q44" s="61">
        <f t="shared" si="2"/>
        <v>-26</v>
      </c>
      <c r="R44" s="71">
        <f t="shared" si="3"/>
        <v>-2.07</v>
      </c>
      <c r="S44" s="60">
        <v>1254</v>
      </c>
      <c r="V44" s="66"/>
      <c r="W44" s="99" t="s">
        <v>387</v>
      </c>
      <c r="X44" s="103">
        <v>0.191</v>
      </c>
      <c r="Y44" s="137">
        <f t="shared" si="4"/>
        <v>0.19</v>
      </c>
    </row>
    <row r="45" spans="3:25" ht="10.5" customHeight="1">
      <c r="C45" s="66"/>
      <c r="D45" s="66"/>
      <c r="E45" s="66"/>
      <c r="F45" s="415" t="s">
        <v>390</v>
      </c>
      <c r="G45" s="415"/>
      <c r="H45" s="415"/>
      <c r="I45" s="415"/>
      <c r="J45" s="66"/>
      <c r="K45" s="260">
        <v>821</v>
      </c>
      <c r="L45" s="128">
        <f t="shared" si="5"/>
        <v>2108</v>
      </c>
      <c r="M45" s="129">
        <v>1035</v>
      </c>
      <c r="N45" s="129">
        <v>1073</v>
      </c>
      <c r="O45" s="143">
        <f t="shared" si="0"/>
        <v>9165.217391304348</v>
      </c>
      <c r="P45" s="70">
        <f t="shared" si="1"/>
        <v>2.57</v>
      </c>
      <c r="Q45" s="61">
        <f t="shared" si="2"/>
        <v>-96</v>
      </c>
      <c r="R45" s="71">
        <f t="shared" si="3"/>
        <v>-4.36</v>
      </c>
      <c r="S45" s="60">
        <v>2204</v>
      </c>
      <c r="V45" s="66"/>
      <c r="W45" s="99" t="s">
        <v>390</v>
      </c>
      <c r="X45" s="103">
        <v>0.228</v>
      </c>
      <c r="Y45" s="137">
        <f t="shared" si="4"/>
        <v>0.23</v>
      </c>
    </row>
    <row r="46" spans="3:25" ht="10.5" customHeight="1">
      <c r="C46" s="66"/>
      <c r="D46" s="66"/>
      <c r="E46" s="66"/>
      <c r="F46" s="415" t="s">
        <v>391</v>
      </c>
      <c r="G46" s="415"/>
      <c r="H46" s="415"/>
      <c r="I46" s="415"/>
      <c r="J46" s="66"/>
      <c r="K46" s="260">
        <v>755</v>
      </c>
      <c r="L46" s="128">
        <f t="shared" si="5"/>
        <v>2037</v>
      </c>
      <c r="M46" s="129">
        <v>1007</v>
      </c>
      <c r="N46" s="129">
        <v>1030</v>
      </c>
      <c r="O46" s="143">
        <f t="shared" si="0"/>
        <v>11316.666666666668</v>
      </c>
      <c r="P46" s="70">
        <f t="shared" si="1"/>
        <v>2.7</v>
      </c>
      <c r="Q46" s="61">
        <f t="shared" si="2"/>
        <v>104</v>
      </c>
      <c r="R46" s="71">
        <f t="shared" si="3"/>
        <v>5.38</v>
      </c>
      <c r="S46" s="60">
        <v>1933</v>
      </c>
      <c r="V46" s="66"/>
      <c r="W46" s="99" t="s">
        <v>391</v>
      </c>
      <c r="X46" s="103">
        <v>0.178</v>
      </c>
      <c r="Y46" s="137">
        <f t="shared" si="4"/>
        <v>0.18</v>
      </c>
    </row>
    <row r="47" spans="3:25" ht="8.25" customHeight="1">
      <c r="C47" s="66"/>
      <c r="D47" s="66"/>
      <c r="E47" s="66"/>
      <c r="F47" s="66"/>
      <c r="G47" s="66"/>
      <c r="H47" s="66"/>
      <c r="I47" s="66"/>
      <c r="J47" s="66"/>
      <c r="K47" s="210"/>
      <c r="L47" s="128"/>
      <c r="M47" s="128"/>
      <c r="N47" s="128"/>
      <c r="O47" s="143"/>
      <c r="P47" s="70"/>
      <c r="Q47" s="61"/>
      <c r="R47" s="71"/>
      <c r="S47" s="60"/>
      <c r="V47" s="66"/>
      <c r="W47" s="66"/>
      <c r="X47" s="103"/>
      <c r="Y47" s="137"/>
    </row>
    <row r="48" spans="3:25" s="34" customFormat="1" ht="10.5" customHeight="1">
      <c r="C48" s="409" t="s">
        <v>418</v>
      </c>
      <c r="D48" s="409"/>
      <c r="E48" s="409"/>
      <c r="F48" s="409"/>
      <c r="G48" s="409"/>
      <c r="H48" s="409"/>
      <c r="I48" s="409"/>
      <c r="J48" s="65"/>
      <c r="K48" s="209">
        <f>SUM(K49:K51)</f>
        <v>3356</v>
      </c>
      <c r="L48" s="127">
        <f>SUM(L49:L51)</f>
        <v>8388</v>
      </c>
      <c r="M48" s="127">
        <f>SUM(M49:M51)</f>
        <v>4194</v>
      </c>
      <c r="N48" s="127">
        <f>SUM(N49:N51)</f>
        <v>4194</v>
      </c>
      <c r="O48" s="142">
        <f t="shared" si="0"/>
        <v>13314.285714285714</v>
      </c>
      <c r="P48" s="119">
        <f t="shared" si="1"/>
        <v>2.5</v>
      </c>
      <c r="Q48" s="116">
        <f t="shared" si="2"/>
        <v>702</v>
      </c>
      <c r="R48" s="120">
        <f t="shared" si="3"/>
        <v>9.13</v>
      </c>
      <c r="S48" s="97">
        <f>SUM(S49:S51)</f>
        <v>7686</v>
      </c>
      <c r="V48" s="409" t="s">
        <v>418</v>
      </c>
      <c r="W48" s="409"/>
      <c r="X48" s="104">
        <f>SUM(X49:X51)</f>
        <v>0.629</v>
      </c>
      <c r="Y48" s="136">
        <f t="shared" si="4"/>
        <v>0.63</v>
      </c>
    </row>
    <row r="49" spans="3:25" s="33" customFormat="1" ht="10.5" customHeight="1">
      <c r="C49" s="66"/>
      <c r="D49" s="66"/>
      <c r="E49" s="66"/>
      <c r="F49" s="415" t="s">
        <v>379</v>
      </c>
      <c r="G49" s="415"/>
      <c r="H49" s="415"/>
      <c r="I49" s="415"/>
      <c r="J49" s="66"/>
      <c r="K49" s="260">
        <v>1495</v>
      </c>
      <c r="L49" s="128">
        <f>SUM(M49:N49)</f>
        <v>3608</v>
      </c>
      <c r="M49" s="129">
        <v>1772</v>
      </c>
      <c r="N49" s="129">
        <v>1836</v>
      </c>
      <c r="O49" s="143">
        <f t="shared" si="0"/>
        <v>15033.333333333334</v>
      </c>
      <c r="P49" s="70">
        <f t="shared" si="1"/>
        <v>2.41</v>
      </c>
      <c r="Q49" s="61">
        <f t="shared" si="2"/>
        <v>424</v>
      </c>
      <c r="R49" s="71">
        <f t="shared" si="3"/>
        <v>13.32</v>
      </c>
      <c r="S49" s="60">
        <v>3184</v>
      </c>
      <c r="V49" s="66"/>
      <c r="W49" s="99" t="s">
        <v>379</v>
      </c>
      <c r="X49" s="103">
        <v>0.238</v>
      </c>
      <c r="Y49" s="137">
        <f t="shared" si="4"/>
        <v>0.24</v>
      </c>
    </row>
    <row r="50" spans="3:25" s="33" customFormat="1" ht="10.5" customHeight="1">
      <c r="C50" s="66"/>
      <c r="D50" s="66"/>
      <c r="E50" s="66"/>
      <c r="F50" s="415" t="s">
        <v>380</v>
      </c>
      <c r="G50" s="415"/>
      <c r="H50" s="415"/>
      <c r="I50" s="415"/>
      <c r="J50" s="66"/>
      <c r="K50" s="260">
        <v>579</v>
      </c>
      <c r="L50" s="128">
        <f>SUM(M50:N50)</f>
        <v>1382</v>
      </c>
      <c r="M50" s="129">
        <v>728</v>
      </c>
      <c r="N50" s="129">
        <v>654</v>
      </c>
      <c r="O50" s="143">
        <f t="shared" si="0"/>
        <v>8637.5</v>
      </c>
      <c r="P50" s="70">
        <f t="shared" si="1"/>
        <v>2.39</v>
      </c>
      <c r="Q50" s="61">
        <f t="shared" si="2"/>
        <v>-28</v>
      </c>
      <c r="R50" s="71">
        <f t="shared" si="3"/>
        <v>-1.99</v>
      </c>
      <c r="S50" s="60">
        <v>1410</v>
      </c>
      <c r="V50" s="66"/>
      <c r="W50" s="99" t="s">
        <v>380</v>
      </c>
      <c r="X50" s="103">
        <v>0.156</v>
      </c>
      <c r="Y50" s="137">
        <f t="shared" si="4"/>
        <v>0.16</v>
      </c>
    </row>
    <row r="51" spans="3:25" ht="10.5" customHeight="1">
      <c r="C51" s="66"/>
      <c r="D51" s="66"/>
      <c r="E51" s="66"/>
      <c r="F51" s="415" t="s">
        <v>384</v>
      </c>
      <c r="G51" s="415"/>
      <c r="H51" s="415"/>
      <c r="I51" s="415"/>
      <c r="J51" s="66"/>
      <c r="K51" s="260">
        <v>1282</v>
      </c>
      <c r="L51" s="128">
        <f>SUM(M51:N51)</f>
        <v>3398</v>
      </c>
      <c r="M51" s="129">
        <v>1694</v>
      </c>
      <c r="N51" s="129">
        <v>1704</v>
      </c>
      <c r="O51" s="143">
        <f t="shared" si="0"/>
        <v>14158.333333333334</v>
      </c>
      <c r="P51" s="70">
        <f t="shared" si="1"/>
        <v>2.65</v>
      </c>
      <c r="Q51" s="61">
        <f t="shared" si="2"/>
        <v>306</v>
      </c>
      <c r="R51" s="71">
        <f t="shared" si="3"/>
        <v>9.9</v>
      </c>
      <c r="S51" s="60">
        <v>3092</v>
      </c>
      <c r="V51" s="66"/>
      <c r="W51" s="99" t="s">
        <v>384</v>
      </c>
      <c r="X51" s="103">
        <v>0.235</v>
      </c>
      <c r="Y51" s="137">
        <f t="shared" si="4"/>
        <v>0.24</v>
      </c>
    </row>
    <row r="52" spans="3:25" ht="8.25" customHeight="1">
      <c r="C52" s="33"/>
      <c r="D52" s="33"/>
      <c r="E52" s="33"/>
      <c r="F52" s="33"/>
      <c r="G52" s="33"/>
      <c r="H52" s="33"/>
      <c r="I52" s="33"/>
      <c r="J52" s="33"/>
      <c r="K52" s="206"/>
      <c r="L52" s="129"/>
      <c r="M52" s="129"/>
      <c r="N52" s="129"/>
      <c r="O52" s="143"/>
      <c r="P52" s="70"/>
      <c r="Q52" s="61"/>
      <c r="R52" s="71"/>
      <c r="S52" s="52"/>
      <c r="V52" s="33"/>
      <c r="W52" s="33"/>
      <c r="X52" s="103"/>
      <c r="Y52" s="137"/>
    </row>
    <row r="53" spans="3:25" s="34" customFormat="1" ht="10.5" customHeight="1">
      <c r="C53" s="409" t="s">
        <v>419</v>
      </c>
      <c r="D53" s="409"/>
      <c r="E53" s="409"/>
      <c r="F53" s="409"/>
      <c r="G53" s="409"/>
      <c r="H53" s="409"/>
      <c r="I53" s="409"/>
      <c r="J53" s="65"/>
      <c r="K53" s="209">
        <f>SUM(K54:K61)</f>
        <v>11233</v>
      </c>
      <c r="L53" s="127">
        <f>SUM(L54:L61)</f>
        <v>23469</v>
      </c>
      <c r="M53" s="127">
        <f>SUM(M54:M61)</f>
        <v>11512</v>
      </c>
      <c r="N53" s="127">
        <f>SUM(N54:N61)</f>
        <v>11957</v>
      </c>
      <c r="O53" s="142">
        <f t="shared" si="0"/>
        <v>12097.422680412372</v>
      </c>
      <c r="P53" s="119">
        <f t="shared" si="1"/>
        <v>2.09</v>
      </c>
      <c r="Q53" s="116">
        <f t="shared" si="2"/>
        <v>-310</v>
      </c>
      <c r="R53" s="120">
        <f t="shared" si="3"/>
        <v>-1.3</v>
      </c>
      <c r="S53" s="97">
        <f>SUM(S54:S61)</f>
        <v>23779</v>
      </c>
      <c r="V53" s="409" t="s">
        <v>419</v>
      </c>
      <c r="W53" s="409"/>
      <c r="X53" s="104">
        <f>SUM(X54:X61)</f>
        <v>1.9360000000000002</v>
      </c>
      <c r="Y53" s="136">
        <f t="shared" si="4"/>
        <v>1.94</v>
      </c>
    </row>
    <row r="54" spans="3:25" ht="10.5" customHeight="1">
      <c r="C54" s="66"/>
      <c r="D54" s="66"/>
      <c r="E54" s="66"/>
      <c r="F54" s="415" t="s">
        <v>379</v>
      </c>
      <c r="G54" s="415"/>
      <c r="H54" s="415"/>
      <c r="I54" s="415"/>
      <c r="J54" s="66"/>
      <c r="K54" s="260">
        <v>1600</v>
      </c>
      <c r="L54" s="128">
        <f aca="true" t="shared" si="6" ref="L54:L61">SUM(M54:N54)</f>
        <v>3280</v>
      </c>
      <c r="M54" s="129">
        <v>1507</v>
      </c>
      <c r="N54" s="129">
        <v>1773</v>
      </c>
      <c r="O54" s="143">
        <f t="shared" si="0"/>
        <v>13666.666666666668</v>
      </c>
      <c r="P54" s="70">
        <f t="shared" si="1"/>
        <v>2.05</v>
      </c>
      <c r="Q54" s="61">
        <f t="shared" si="2"/>
        <v>-241</v>
      </c>
      <c r="R54" s="71">
        <f t="shared" si="3"/>
        <v>-6.84</v>
      </c>
      <c r="S54" s="60">
        <v>3521</v>
      </c>
      <c r="V54" s="66"/>
      <c r="W54" s="99" t="s">
        <v>379</v>
      </c>
      <c r="X54" s="103">
        <v>0.237</v>
      </c>
      <c r="Y54" s="137">
        <f t="shared" si="4"/>
        <v>0.24</v>
      </c>
    </row>
    <row r="55" spans="3:25" ht="10.5" customHeight="1">
      <c r="C55" s="66"/>
      <c r="D55" s="66"/>
      <c r="E55" s="66"/>
      <c r="F55" s="415" t="s">
        <v>380</v>
      </c>
      <c r="G55" s="415"/>
      <c r="H55" s="415"/>
      <c r="I55" s="415"/>
      <c r="J55" s="66"/>
      <c r="K55" s="260">
        <v>1447</v>
      </c>
      <c r="L55" s="128">
        <f t="shared" si="6"/>
        <v>3178</v>
      </c>
      <c r="M55" s="129">
        <v>1582</v>
      </c>
      <c r="N55" s="129">
        <v>1596</v>
      </c>
      <c r="O55" s="143">
        <f t="shared" si="0"/>
        <v>11349.999999999998</v>
      </c>
      <c r="P55" s="70">
        <f t="shared" si="1"/>
        <v>2.2</v>
      </c>
      <c r="Q55" s="61">
        <f t="shared" si="2"/>
        <v>-114</v>
      </c>
      <c r="R55" s="71">
        <f t="shared" si="3"/>
        <v>-3.46</v>
      </c>
      <c r="S55" s="60">
        <v>3292</v>
      </c>
      <c r="V55" s="66"/>
      <c r="W55" s="99" t="s">
        <v>380</v>
      </c>
      <c r="X55" s="103">
        <v>0.276</v>
      </c>
      <c r="Y55" s="137">
        <f t="shared" si="4"/>
        <v>0.28</v>
      </c>
    </row>
    <row r="56" spans="3:25" ht="10.5" customHeight="1">
      <c r="C56" s="66"/>
      <c r="D56" s="66"/>
      <c r="E56" s="66"/>
      <c r="F56" s="415" t="s">
        <v>384</v>
      </c>
      <c r="G56" s="415"/>
      <c r="H56" s="415"/>
      <c r="I56" s="415"/>
      <c r="J56" s="66"/>
      <c r="K56" s="260">
        <v>1337</v>
      </c>
      <c r="L56" s="128">
        <f t="shared" si="6"/>
        <v>2485</v>
      </c>
      <c r="M56" s="129">
        <v>1225</v>
      </c>
      <c r="N56" s="129">
        <v>1260</v>
      </c>
      <c r="O56" s="143">
        <f t="shared" si="0"/>
        <v>15531.25</v>
      </c>
      <c r="P56" s="70">
        <f t="shared" si="1"/>
        <v>1.86</v>
      </c>
      <c r="Q56" s="61">
        <f t="shared" si="2"/>
        <v>89</v>
      </c>
      <c r="R56" s="71">
        <f t="shared" si="3"/>
        <v>3.71</v>
      </c>
      <c r="S56" s="60">
        <v>2396</v>
      </c>
      <c r="V56" s="66"/>
      <c r="W56" s="99" t="s">
        <v>384</v>
      </c>
      <c r="X56" s="103">
        <v>0.163</v>
      </c>
      <c r="Y56" s="137">
        <f t="shared" si="4"/>
        <v>0.16</v>
      </c>
    </row>
    <row r="57" spans="3:25" ht="10.5" customHeight="1">
      <c r="C57" s="66"/>
      <c r="D57" s="66"/>
      <c r="E57" s="66"/>
      <c r="F57" s="415" t="s">
        <v>387</v>
      </c>
      <c r="G57" s="415"/>
      <c r="H57" s="415"/>
      <c r="I57" s="415"/>
      <c r="J57" s="66"/>
      <c r="K57" s="260">
        <v>1233</v>
      </c>
      <c r="L57" s="128">
        <f t="shared" si="6"/>
        <v>2706</v>
      </c>
      <c r="M57" s="129">
        <v>1329</v>
      </c>
      <c r="N57" s="129">
        <v>1377</v>
      </c>
      <c r="O57" s="143">
        <f t="shared" si="0"/>
        <v>13530</v>
      </c>
      <c r="P57" s="70">
        <f t="shared" si="1"/>
        <v>2.19</v>
      </c>
      <c r="Q57" s="61">
        <f t="shared" si="2"/>
        <v>-9</v>
      </c>
      <c r="R57" s="71">
        <f t="shared" si="3"/>
        <v>-0.33</v>
      </c>
      <c r="S57" s="60">
        <v>2715</v>
      </c>
      <c r="V57" s="66"/>
      <c r="W57" s="99" t="s">
        <v>387</v>
      </c>
      <c r="X57" s="103">
        <v>0.196</v>
      </c>
      <c r="Y57" s="137">
        <f t="shared" si="4"/>
        <v>0.2</v>
      </c>
    </row>
    <row r="58" spans="3:25" ht="10.5" customHeight="1">
      <c r="C58" s="66"/>
      <c r="D58" s="66"/>
      <c r="E58" s="66"/>
      <c r="F58" s="415" t="s">
        <v>390</v>
      </c>
      <c r="G58" s="415"/>
      <c r="H58" s="415"/>
      <c r="I58" s="415"/>
      <c r="J58" s="66"/>
      <c r="K58" s="260">
        <v>712</v>
      </c>
      <c r="L58" s="128">
        <f t="shared" si="6"/>
        <v>1607</v>
      </c>
      <c r="M58" s="129">
        <v>807</v>
      </c>
      <c r="N58" s="129">
        <v>800</v>
      </c>
      <c r="O58" s="143">
        <f t="shared" si="0"/>
        <v>5356.666666666667</v>
      </c>
      <c r="P58" s="70">
        <f t="shared" si="1"/>
        <v>2.26</v>
      </c>
      <c r="Q58" s="61">
        <f t="shared" si="2"/>
        <v>-69</v>
      </c>
      <c r="R58" s="71">
        <f t="shared" si="3"/>
        <v>-4.12</v>
      </c>
      <c r="S58" s="60">
        <v>1676</v>
      </c>
      <c r="V58" s="66"/>
      <c r="W58" s="99" t="s">
        <v>390</v>
      </c>
      <c r="X58" s="103">
        <v>0.302</v>
      </c>
      <c r="Y58" s="137">
        <f t="shared" si="4"/>
        <v>0.3</v>
      </c>
    </row>
    <row r="59" spans="3:25" ht="10.5" customHeight="1">
      <c r="C59" s="66"/>
      <c r="D59" s="66"/>
      <c r="E59" s="66"/>
      <c r="F59" s="415" t="s">
        <v>391</v>
      </c>
      <c r="G59" s="415"/>
      <c r="H59" s="415"/>
      <c r="I59" s="415"/>
      <c r="J59" s="66"/>
      <c r="K59" s="260">
        <v>1274</v>
      </c>
      <c r="L59" s="128">
        <f t="shared" si="6"/>
        <v>2544</v>
      </c>
      <c r="M59" s="129">
        <v>1257</v>
      </c>
      <c r="N59" s="129">
        <v>1287</v>
      </c>
      <c r="O59" s="143">
        <f t="shared" si="0"/>
        <v>12114.285714285716</v>
      </c>
      <c r="P59" s="70">
        <f t="shared" si="1"/>
        <v>2</v>
      </c>
      <c r="Q59" s="61">
        <f t="shared" si="2"/>
        <v>-182</v>
      </c>
      <c r="R59" s="71">
        <f t="shared" si="3"/>
        <v>-6.68</v>
      </c>
      <c r="S59" s="60">
        <v>2726</v>
      </c>
      <c r="V59" s="66"/>
      <c r="W59" s="99" t="s">
        <v>391</v>
      </c>
      <c r="X59" s="103">
        <v>0.208</v>
      </c>
      <c r="Y59" s="137">
        <f t="shared" si="4"/>
        <v>0.21</v>
      </c>
    </row>
    <row r="60" spans="3:25" ht="10.5" customHeight="1">
      <c r="C60" s="66"/>
      <c r="D60" s="66"/>
      <c r="E60" s="66"/>
      <c r="F60" s="415" t="s">
        <v>406</v>
      </c>
      <c r="G60" s="415"/>
      <c r="H60" s="415"/>
      <c r="I60" s="415"/>
      <c r="J60" s="66"/>
      <c r="K60" s="260">
        <v>1661</v>
      </c>
      <c r="L60" s="128">
        <f t="shared" si="6"/>
        <v>3435</v>
      </c>
      <c r="M60" s="129">
        <v>1732</v>
      </c>
      <c r="N60" s="129">
        <v>1703</v>
      </c>
      <c r="O60" s="143">
        <f t="shared" si="0"/>
        <v>13740</v>
      </c>
      <c r="P60" s="70">
        <f t="shared" si="1"/>
        <v>2.07</v>
      </c>
      <c r="Q60" s="61">
        <f t="shared" si="2"/>
        <v>157</v>
      </c>
      <c r="R60" s="71">
        <f t="shared" si="3"/>
        <v>4.79</v>
      </c>
      <c r="S60" s="60">
        <v>3278</v>
      </c>
      <c r="V60" s="66"/>
      <c r="W60" s="99" t="s">
        <v>406</v>
      </c>
      <c r="X60" s="103">
        <v>0.248</v>
      </c>
      <c r="Y60" s="137">
        <f t="shared" si="4"/>
        <v>0.25</v>
      </c>
    </row>
    <row r="61" spans="3:25" ht="10.5" customHeight="1">
      <c r="C61" s="66"/>
      <c r="D61" s="66"/>
      <c r="E61" s="66"/>
      <c r="F61" s="415" t="s">
        <v>407</v>
      </c>
      <c r="G61" s="415"/>
      <c r="H61" s="415"/>
      <c r="I61" s="415"/>
      <c r="J61" s="66"/>
      <c r="K61" s="260">
        <v>1969</v>
      </c>
      <c r="L61" s="128">
        <f t="shared" si="6"/>
        <v>4234</v>
      </c>
      <c r="M61" s="129">
        <v>2073</v>
      </c>
      <c r="N61" s="129">
        <v>2161</v>
      </c>
      <c r="O61" s="143">
        <f t="shared" si="0"/>
        <v>13658.064516129032</v>
      </c>
      <c r="P61" s="70">
        <f t="shared" si="1"/>
        <v>2.15</v>
      </c>
      <c r="Q61" s="61">
        <f t="shared" si="2"/>
        <v>59</v>
      </c>
      <c r="R61" s="71">
        <f t="shared" si="3"/>
        <v>1.41</v>
      </c>
      <c r="S61" s="60">
        <v>4175</v>
      </c>
      <c r="V61" s="66"/>
      <c r="W61" s="99" t="s">
        <v>407</v>
      </c>
      <c r="X61" s="103">
        <v>0.306</v>
      </c>
      <c r="Y61" s="137">
        <f t="shared" si="4"/>
        <v>0.31</v>
      </c>
    </row>
    <row r="62" spans="3:25" ht="8.25" customHeight="1">
      <c r="C62" s="66"/>
      <c r="D62" s="66"/>
      <c r="E62" s="66"/>
      <c r="F62" s="66"/>
      <c r="G62" s="66"/>
      <c r="H62" s="66"/>
      <c r="I62" s="66"/>
      <c r="J62" s="66"/>
      <c r="K62" s="210"/>
      <c r="L62" s="128"/>
      <c r="M62" s="128"/>
      <c r="N62" s="128"/>
      <c r="O62" s="143"/>
      <c r="P62" s="70"/>
      <c r="Q62" s="61"/>
      <c r="R62" s="71"/>
      <c r="S62" s="60"/>
      <c r="V62" s="66"/>
      <c r="W62" s="66"/>
      <c r="X62" s="103"/>
      <c r="Y62" s="137"/>
    </row>
    <row r="63" spans="3:25" s="34" customFormat="1" ht="10.5" customHeight="1">
      <c r="C63" s="409" t="s">
        <v>420</v>
      </c>
      <c r="D63" s="409"/>
      <c r="E63" s="409"/>
      <c r="F63" s="409"/>
      <c r="G63" s="409"/>
      <c r="H63" s="409"/>
      <c r="I63" s="409"/>
      <c r="J63" s="65"/>
      <c r="K63" s="209">
        <f>SUM(K64:K71)</f>
        <v>11528</v>
      </c>
      <c r="L63" s="127">
        <f>SUM(L64:L71)</f>
        <v>28219</v>
      </c>
      <c r="M63" s="127">
        <f>SUM(M64:M71)</f>
        <v>13944</v>
      </c>
      <c r="N63" s="127">
        <f>SUM(N64:N71)</f>
        <v>14275</v>
      </c>
      <c r="O63" s="142">
        <f t="shared" si="0"/>
        <v>12541.777777777777</v>
      </c>
      <c r="P63" s="119">
        <f t="shared" si="1"/>
        <v>2.45</v>
      </c>
      <c r="Q63" s="116">
        <f t="shared" si="2"/>
        <v>2031</v>
      </c>
      <c r="R63" s="120">
        <f t="shared" si="3"/>
        <v>7.76</v>
      </c>
      <c r="S63" s="97">
        <f>SUM(S64:S71)</f>
        <v>26188</v>
      </c>
      <c r="V63" s="409" t="s">
        <v>420</v>
      </c>
      <c r="W63" s="409"/>
      <c r="X63" s="104">
        <f>SUM(X64:X71)</f>
        <v>2.245</v>
      </c>
      <c r="Y63" s="136">
        <f t="shared" si="4"/>
        <v>2.25</v>
      </c>
    </row>
    <row r="64" spans="3:25" ht="10.5" customHeight="1">
      <c r="C64" s="66"/>
      <c r="D64" s="66"/>
      <c r="E64" s="66"/>
      <c r="F64" s="415" t="s">
        <v>379</v>
      </c>
      <c r="G64" s="415"/>
      <c r="H64" s="415"/>
      <c r="I64" s="415"/>
      <c r="J64" s="66"/>
      <c r="K64" s="260">
        <v>555</v>
      </c>
      <c r="L64" s="128">
        <f aca="true" t="shared" si="7" ref="L64:L71">SUM(M64:N64)</f>
        <v>1428</v>
      </c>
      <c r="M64" s="129">
        <v>689</v>
      </c>
      <c r="N64" s="129">
        <v>739</v>
      </c>
      <c r="O64" s="143">
        <f t="shared" si="0"/>
        <v>3859.4594594594596</v>
      </c>
      <c r="P64" s="70">
        <f t="shared" si="1"/>
        <v>2.57</v>
      </c>
      <c r="Q64" s="61">
        <f t="shared" si="2"/>
        <v>45</v>
      </c>
      <c r="R64" s="71">
        <f t="shared" si="3"/>
        <v>3.25</v>
      </c>
      <c r="S64" s="60">
        <v>1383</v>
      </c>
      <c r="V64" s="66"/>
      <c r="W64" s="99" t="s">
        <v>379</v>
      </c>
      <c r="X64" s="103">
        <v>0.367</v>
      </c>
      <c r="Y64" s="137">
        <f t="shared" si="4"/>
        <v>0.37</v>
      </c>
    </row>
    <row r="65" spans="3:25" ht="10.5" customHeight="1">
      <c r="C65" s="66"/>
      <c r="D65" s="66"/>
      <c r="E65" s="66"/>
      <c r="F65" s="415" t="s">
        <v>380</v>
      </c>
      <c r="G65" s="415"/>
      <c r="H65" s="415"/>
      <c r="I65" s="415"/>
      <c r="J65" s="66"/>
      <c r="K65" s="260">
        <v>1793</v>
      </c>
      <c r="L65" s="128">
        <f t="shared" si="7"/>
        <v>4483</v>
      </c>
      <c r="M65" s="129">
        <v>2255</v>
      </c>
      <c r="N65" s="129">
        <v>2228</v>
      </c>
      <c r="O65" s="143">
        <f t="shared" si="0"/>
        <v>14461.290322580646</v>
      </c>
      <c r="P65" s="70">
        <f t="shared" si="1"/>
        <v>2.5</v>
      </c>
      <c r="Q65" s="61">
        <f t="shared" si="2"/>
        <v>224</v>
      </c>
      <c r="R65" s="71">
        <f t="shared" si="3"/>
        <v>5.26</v>
      </c>
      <c r="S65" s="60">
        <v>4259</v>
      </c>
      <c r="V65" s="66"/>
      <c r="W65" s="99" t="s">
        <v>380</v>
      </c>
      <c r="X65" s="103">
        <v>0.314</v>
      </c>
      <c r="Y65" s="137">
        <f t="shared" si="4"/>
        <v>0.31</v>
      </c>
    </row>
    <row r="66" spans="3:25" ht="10.5" customHeight="1">
      <c r="C66" s="66"/>
      <c r="D66" s="66"/>
      <c r="E66" s="66"/>
      <c r="F66" s="415" t="s">
        <v>384</v>
      </c>
      <c r="G66" s="415"/>
      <c r="H66" s="415"/>
      <c r="I66" s="415"/>
      <c r="J66" s="66"/>
      <c r="K66" s="260">
        <v>2168</v>
      </c>
      <c r="L66" s="128">
        <f t="shared" si="7"/>
        <v>5308</v>
      </c>
      <c r="M66" s="129">
        <v>2603</v>
      </c>
      <c r="N66" s="129">
        <v>2705</v>
      </c>
      <c r="O66" s="143">
        <f t="shared" si="0"/>
        <v>17122.58064516129</v>
      </c>
      <c r="P66" s="70">
        <f t="shared" si="1"/>
        <v>2.45</v>
      </c>
      <c r="Q66" s="61">
        <f t="shared" si="2"/>
        <v>1244</v>
      </c>
      <c r="R66" s="71">
        <f t="shared" si="3"/>
        <v>30.61</v>
      </c>
      <c r="S66" s="60">
        <v>4064</v>
      </c>
      <c r="V66" s="66"/>
      <c r="W66" s="99" t="s">
        <v>384</v>
      </c>
      <c r="X66" s="103">
        <v>0.312</v>
      </c>
      <c r="Y66" s="137">
        <f t="shared" si="4"/>
        <v>0.31</v>
      </c>
    </row>
    <row r="67" spans="3:25" ht="10.5" customHeight="1">
      <c r="C67" s="66"/>
      <c r="D67" s="66"/>
      <c r="E67" s="66"/>
      <c r="F67" s="415" t="s">
        <v>387</v>
      </c>
      <c r="G67" s="415"/>
      <c r="H67" s="415"/>
      <c r="I67" s="415"/>
      <c r="J67" s="66"/>
      <c r="K67" s="260">
        <v>1916</v>
      </c>
      <c r="L67" s="128">
        <f t="shared" si="7"/>
        <v>4571</v>
      </c>
      <c r="M67" s="129">
        <v>2077</v>
      </c>
      <c r="N67" s="129">
        <v>2494</v>
      </c>
      <c r="O67" s="143">
        <f t="shared" si="0"/>
        <v>15762.068965517243</v>
      </c>
      <c r="P67" s="70">
        <f t="shared" si="1"/>
        <v>2.39</v>
      </c>
      <c r="Q67" s="61">
        <f t="shared" si="2"/>
        <v>379</v>
      </c>
      <c r="R67" s="71">
        <f t="shared" si="3"/>
        <v>9.04</v>
      </c>
      <c r="S67" s="60">
        <v>4192</v>
      </c>
      <c r="V67" s="66"/>
      <c r="W67" s="99" t="s">
        <v>387</v>
      </c>
      <c r="X67" s="103">
        <v>0.285</v>
      </c>
      <c r="Y67" s="137">
        <f t="shared" si="4"/>
        <v>0.29</v>
      </c>
    </row>
    <row r="68" spans="3:25" ht="10.5" customHeight="1">
      <c r="C68" s="66"/>
      <c r="D68" s="66"/>
      <c r="E68" s="66"/>
      <c r="F68" s="415" t="s">
        <v>390</v>
      </c>
      <c r="G68" s="415"/>
      <c r="H68" s="415"/>
      <c r="I68" s="415"/>
      <c r="J68" s="66"/>
      <c r="K68" s="260">
        <v>1328</v>
      </c>
      <c r="L68" s="128">
        <f t="shared" si="7"/>
        <v>3417</v>
      </c>
      <c r="M68" s="129">
        <v>1766</v>
      </c>
      <c r="N68" s="129">
        <v>1651</v>
      </c>
      <c r="O68" s="143">
        <f t="shared" si="0"/>
        <v>13142.307692307691</v>
      </c>
      <c r="P68" s="70">
        <f t="shared" si="1"/>
        <v>2.57</v>
      </c>
      <c r="Q68" s="61">
        <f t="shared" si="2"/>
        <v>249</v>
      </c>
      <c r="R68" s="71">
        <f t="shared" si="3"/>
        <v>7.86</v>
      </c>
      <c r="S68" s="60">
        <v>3168</v>
      </c>
      <c r="V68" s="66"/>
      <c r="W68" s="99" t="s">
        <v>390</v>
      </c>
      <c r="X68" s="103">
        <v>0.261</v>
      </c>
      <c r="Y68" s="137">
        <f t="shared" si="4"/>
        <v>0.26</v>
      </c>
    </row>
    <row r="69" spans="3:25" ht="10.5" customHeight="1">
      <c r="C69" s="66"/>
      <c r="D69" s="66"/>
      <c r="E69" s="66"/>
      <c r="F69" s="415" t="s">
        <v>391</v>
      </c>
      <c r="G69" s="415"/>
      <c r="H69" s="415"/>
      <c r="I69" s="415"/>
      <c r="J69" s="66"/>
      <c r="K69" s="260">
        <v>1069</v>
      </c>
      <c r="L69" s="128">
        <f t="shared" si="7"/>
        <v>2662</v>
      </c>
      <c r="M69" s="129">
        <v>1320</v>
      </c>
      <c r="N69" s="129">
        <v>1342</v>
      </c>
      <c r="O69" s="143">
        <f t="shared" si="0"/>
        <v>12100</v>
      </c>
      <c r="P69" s="70">
        <f t="shared" si="1"/>
        <v>2.49</v>
      </c>
      <c r="Q69" s="61">
        <f t="shared" si="2"/>
        <v>-6</v>
      </c>
      <c r="R69" s="71">
        <f t="shared" si="3"/>
        <v>-0.22</v>
      </c>
      <c r="S69" s="60">
        <v>2668</v>
      </c>
      <c r="V69" s="66"/>
      <c r="W69" s="99" t="s">
        <v>391</v>
      </c>
      <c r="X69" s="103">
        <v>0.224</v>
      </c>
      <c r="Y69" s="137">
        <f t="shared" si="4"/>
        <v>0.22</v>
      </c>
    </row>
    <row r="70" spans="3:25" ht="10.5" customHeight="1">
      <c r="C70" s="66"/>
      <c r="D70" s="66"/>
      <c r="E70" s="66"/>
      <c r="F70" s="415" t="s">
        <v>406</v>
      </c>
      <c r="G70" s="415"/>
      <c r="H70" s="415"/>
      <c r="I70" s="415"/>
      <c r="J70" s="66"/>
      <c r="K70" s="260">
        <v>1467</v>
      </c>
      <c r="L70" s="128">
        <f t="shared" si="7"/>
        <v>3178</v>
      </c>
      <c r="M70" s="129">
        <v>1620</v>
      </c>
      <c r="N70" s="129">
        <v>1558</v>
      </c>
      <c r="O70" s="143">
        <f t="shared" si="0"/>
        <v>13817.391304347826</v>
      </c>
      <c r="P70" s="70">
        <f t="shared" si="1"/>
        <v>2.17</v>
      </c>
      <c r="Q70" s="61">
        <f t="shared" si="2"/>
        <v>33</v>
      </c>
      <c r="R70" s="71">
        <f t="shared" si="3"/>
        <v>1.05</v>
      </c>
      <c r="S70" s="60">
        <v>3145</v>
      </c>
      <c r="V70" s="66"/>
      <c r="W70" s="99" t="s">
        <v>406</v>
      </c>
      <c r="X70" s="103">
        <v>0.225</v>
      </c>
      <c r="Y70" s="137">
        <f t="shared" si="4"/>
        <v>0.23</v>
      </c>
    </row>
    <row r="71" spans="3:25" ht="10.5" customHeight="1">
      <c r="C71" s="66"/>
      <c r="D71" s="66"/>
      <c r="E71" s="66"/>
      <c r="F71" s="415" t="s">
        <v>407</v>
      </c>
      <c r="G71" s="415"/>
      <c r="H71" s="415"/>
      <c r="I71" s="415"/>
      <c r="J71" s="66"/>
      <c r="K71" s="260">
        <v>1232</v>
      </c>
      <c r="L71" s="128">
        <f t="shared" si="7"/>
        <v>3172</v>
      </c>
      <c r="M71" s="129">
        <v>1614</v>
      </c>
      <c r="N71" s="129">
        <v>1558</v>
      </c>
      <c r="O71" s="143">
        <f t="shared" si="0"/>
        <v>12200</v>
      </c>
      <c r="P71" s="70">
        <f t="shared" si="1"/>
        <v>2.57</v>
      </c>
      <c r="Q71" s="61">
        <f t="shared" si="2"/>
        <v>-137</v>
      </c>
      <c r="R71" s="71">
        <f t="shared" si="3"/>
        <v>-4.14</v>
      </c>
      <c r="S71" s="60">
        <v>3309</v>
      </c>
      <c r="V71" s="66"/>
      <c r="W71" s="99" t="s">
        <v>407</v>
      </c>
      <c r="X71" s="103">
        <v>0.257</v>
      </c>
      <c r="Y71" s="137">
        <f t="shared" si="4"/>
        <v>0.26</v>
      </c>
    </row>
    <row r="72" spans="3:25" ht="8.25" customHeight="1">
      <c r="C72" s="66"/>
      <c r="D72" s="66"/>
      <c r="E72" s="66"/>
      <c r="F72" s="66"/>
      <c r="G72" s="66"/>
      <c r="H72" s="66"/>
      <c r="I72" s="66"/>
      <c r="J72" s="66"/>
      <c r="K72" s="210"/>
      <c r="L72" s="128"/>
      <c r="M72" s="128"/>
      <c r="N72" s="128"/>
      <c r="O72" s="143"/>
      <c r="P72" s="70"/>
      <c r="Q72" s="61"/>
      <c r="R72" s="71"/>
      <c r="S72" s="60"/>
      <c r="V72" s="66"/>
      <c r="W72" s="66"/>
      <c r="X72" s="103"/>
      <c r="Y72" s="137"/>
    </row>
    <row r="73" spans="3:25" s="34" customFormat="1" ht="10.5" customHeight="1">
      <c r="C73" s="409" t="s">
        <v>421</v>
      </c>
      <c r="D73" s="409"/>
      <c r="E73" s="409"/>
      <c r="F73" s="409"/>
      <c r="G73" s="409"/>
      <c r="H73" s="409"/>
      <c r="I73" s="409"/>
      <c r="J73" s="65"/>
      <c r="K73" s="209">
        <f>SUM(K74:K77)</f>
        <v>9274</v>
      </c>
      <c r="L73" s="127">
        <f>SUM(L74:L77)</f>
        <v>19071</v>
      </c>
      <c r="M73" s="127">
        <f>SUM(M74:M77)</f>
        <v>9608</v>
      </c>
      <c r="N73" s="127">
        <f>SUM(N74:N77)</f>
        <v>9463</v>
      </c>
      <c r="O73" s="142">
        <f t="shared" si="0"/>
        <v>14126.666666666666</v>
      </c>
      <c r="P73" s="119">
        <f t="shared" si="1"/>
        <v>2.06</v>
      </c>
      <c r="Q73" s="116">
        <f t="shared" si="2"/>
        <v>-141</v>
      </c>
      <c r="R73" s="120">
        <f t="shared" si="3"/>
        <v>-0.73</v>
      </c>
      <c r="S73" s="97">
        <f>SUM(S74:S77)</f>
        <v>19212</v>
      </c>
      <c r="V73" s="409" t="s">
        <v>421</v>
      </c>
      <c r="W73" s="409"/>
      <c r="X73" s="104">
        <f>SUM(X74:X77)</f>
        <v>1.3479999999999999</v>
      </c>
      <c r="Y73" s="136">
        <f t="shared" si="4"/>
        <v>1.35</v>
      </c>
    </row>
    <row r="74" spans="3:25" ht="10.5" customHeight="1">
      <c r="C74" s="66"/>
      <c r="D74" s="66"/>
      <c r="E74" s="66"/>
      <c r="F74" s="415" t="s">
        <v>379</v>
      </c>
      <c r="G74" s="415"/>
      <c r="H74" s="415"/>
      <c r="I74" s="415"/>
      <c r="J74" s="66"/>
      <c r="K74" s="260">
        <v>2913</v>
      </c>
      <c r="L74" s="128">
        <f>SUM(M74:N74)</f>
        <v>5450</v>
      </c>
      <c r="M74" s="129">
        <v>2786</v>
      </c>
      <c r="N74" s="129">
        <v>2664</v>
      </c>
      <c r="O74" s="143">
        <f aca="true" t="shared" si="8" ref="O74:O79">SUM(L74/Y74)</f>
        <v>16029.411764705881</v>
      </c>
      <c r="P74" s="70">
        <f aca="true" t="shared" si="9" ref="P74:P79">ROUND(L74/K74,2)</f>
        <v>1.87</v>
      </c>
      <c r="Q74" s="61">
        <f aca="true" t="shared" si="10" ref="Q74:Q79">SUM(L74-S74)</f>
        <v>-83</v>
      </c>
      <c r="R74" s="71">
        <f aca="true" t="shared" si="11" ref="R74:R79">ROUND((Q74/S74)*100,2)</f>
        <v>-1.5</v>
      </c>
      <c r="S74" s="60">
        <v>5533</v>
      </c>
      <c r="V74" s="66"/>
      <c r="W74" s="99" t="s">
        <v>379</v>
      </c>
      <c r="X74" s="103">
        <v>0.34</v>
      </c>
      <c r="Y74" s="137">
        <f aca="true" t="shared" si="12" ref="Y74:Y79">ROUND(X74,2)</f>
        <v>0.34</v>
      </c>
    </row>
    <row r="75" spans="3:25" ht="10.5" customHeight="1">
      <c r="C75" s="66"/>
      <c r="D75" s="66"/>
      <c r="E75" s="66"/>
      <c r="F75" s="415" t="s">
        <v>380</v>
      </c>
      <c r="G75" s="415"/>
      <c r="H75" s="415"/>
      <c r="I75" s="415"/>
      <c r="J75" s="66"/>
      <c r="K75" s="260">
        <v>2005</v>
      </c>
      <c r="L75" s="128">
        <f>SUM(M75:N75)</f>
        <v>4150</v>
      </c>
      <c r="M75" s="129">
        <v>2054</v>
      </c>
      <c r="N75" s="129">
        <v>2096</v>
      </c>
      <c r="O75" s="143">
        <f t="shared" si="8"/>
        <v>13387.09677419355</v>
      </c>
      <c r="P75" s="70">
        <f t="shared" si="9"/>
        <v>2.07</v>
      </c>
      <c r="Q75" s="61">
        <f t="shared" si="10"/>
        <v>-3</v>
      </c>
      <c r="R75" s="71">
        <f t="shared" si="11"/>
        <v>-0.07</v>
      </c>
      <c r="S75" s="60">
        <v>4153</v>
      </c>
      <c r="V75" s="66"/>
      <c r="W75" s="99" t="s">
        <v>380</v>
      </c>
      <c r="X75" s="103">
        <v>0.309</v>
      </c>
      <c r="Y75" s="137">
        <f t="shared" si="12"/>
        <v>0.31</v>
      </c>
    </row>
    <row r="76" spans="3:25" ht="10.5" customHeight="1">
      <c r="C76" s="66"/>
      <c r="D76" s="66"/>
      <c r="E76" s="66"/>
      <c r="F76" s="415" t="s">
        <v>384</v>
      </c>
      <c r="G76" s="415"/>
      <c r="H76" s="415"/>
      <c r="I76" s="415"/>
      <c r="J76" s="66"/>
      <c r="K76" s="260">
        <v>2165</v>
      </c>
      <c r="L76" s="128">
        <f>SUM(M76:N76)</f>
        <v>5089</v>
      </c>
      <c r="M76" s="129">
        <v>2573</v>
      </c>
      <c r="N76" s="129">
        <v>2516</v>
      </c>
      <c r="O76" s="143">
        <f t="shared" si="8"/>
        <v>14540.000000000002</v>
      </c>
      <c r="P76" s="70">
        <f t="shared" si="9"/>
        <v>2.35</v>
      </c>
      <c r="Q76" s="61">
        <f t="shared" si="10"/>
        <v>-39</v>
      </c>
      <c r="R76" s="71">
        <f t="shared" si="11"/>
        <v>-0.76</v>
      </c>
      <c r="S76" s="60">
        <v>5128</v>
      </c>
      <c r="V76" s="66"/>
      <c r="W76" s="99" t="s">
        <v>384</v>
      </c>
      <c r="X76" s="103">
        <v>0.345</v>
      </c>
      <c r="Y76" s="137">
        <f t="shared" si="12"/>
        <v>0.35</v>
      </c>
    </row>
    <row r="77" spans="3:25" ht="10.5" customHeight="1">
      <c r="C77" s="66"/>
      <c r="D77" s="66"/>
      <c r="E77" s="66"/>
      <c r="F77" s="415" t="s">
        <v>387</v>
      </c>
      <c r="G77" s="415"/>
      <c r="H77" s="415"/>
      <c r="I77" s="415"/>
      <c r="J77" s="66"/>
      <c r="K77" s="260">
        <v>2191</v>
      </c>
      <c r="L77" s="128">
        <f>SUM(M77:N77)</f>
        <v>4382</v>
      </c>
      <c r="M77" s="129">
        <v>2195</v>
      </c>
      <c r="N77" s="129">
        <v>2187</v>
      </c>
      <c r="O77" s="143">
        <f t="shared" si="8"/>
        <v>12520</v>
      </c>
      <c r="P77" s="70">
        <f t="shared" si="9"/>
        <v>2</v>
      </c>
      <c r="Q77" s="61">
        <f t="shared" si="10"/>
        <v>-16</v>
      </c>
      <c r="R77" s="71">
        <f t="shared" si="11"/>
        <v>-0.36</v>
      </c>
      <c r="S77" s="60">
        <v>4398</v>
      </c>
      <c r="V77" s="66"/>
      <c r="W77" s="99" t="s">
        <v>387</v>
      </c>
      <c r="X77" s="103">
        <v>0.354</v>
      </c>
      <c r="Y77" s="137">
        <f t="shared" si="12"/>
        <v>0.35</v>
      </c>
    </row>
    <row r="78" spans="11:25" ht="8.25" customHeight="1">
      <c r="K78" s="210"/>
      <c r="L78" s="128"/>
      <c r="M78" s="128"/>
      <c r="N78" s="128"/>
      <c r="O78" s="143"/>
      <c r="P78" s="70"/>
      <c r="Q78" s="61"/>
      <c r="R78" s="71"/>
      <c r="S78" s="60"/>
      <c r="X78" s="103"/>
      <c r="Y78" s="137"/>
    </row>
    <row r="79" spans="3:25" s="34" customFormat="1" ht="10.5" customHeight="1">
      <c r="C79" s="409" t="s">
        <v>422</v>
      </c>
      <c r="D79" s="409"/>
      <c r="E79" s="409"/>
      <c r="F79" s="409"/>
      <c r="G79" s="409"/>
      <c r="H79" s="409"/>
      <c r="I79" s="409"/>
      <c r="J79" s="65"/>
      <c r="K79" s="264">
        <v>854</v>
      </c>
      <c r="L79" s="127">
        <f>SUM(M79:N79)</f>
        <v>1973</v>
      </c>
      <c r="M79" s="135">
        <v>983</v>
      </c>
      <c r="N79" s="135">
        <v>990</v>
      </c>
      <c r="O79" s="142">
        <f t="shared" si="8"/>
        <v>10961.111111111111</v>
      </c>
      <c r="P79" s="119">
        <f t="shared" si="9"/>
        <v>2.31</v>
      </c>
      <c r="Q79" s="116">
        <f t="shared" si="10"/>
        <v>2</v>
      </c>
      <c r="R79" s="120">
        <f t="shared" si="11"/>
        <v>0.1</v>
      </c>
      <c r="S79" s="97">
        <v>1971</v>
      </c>
      <c r="V79" s="409" t="s">
        <v>422</v>
      </c>
      <c r="W79" s="409"/>
      <c r="X79" s="104">
        <v>0.177</v>
      </c>
      <c r="Y79" s="136">
        <f t="shared" si="12"/>
        <v>0.18</v>
      </c>
    </row>
    <row r="80" spans="2:23" ht="10.5" customHeight="1">
      <c r="B80" s="36"/>
      <c r="C80" s="36"/>
      <c r="D80" s="36"/>
      <c r="E80" s="36"/>
      <c r="F80" s="36"/>
      <c r="G80" s="36"/>
      <c r="H80" s="36"/>
      <c r="I80" s="36"/>
      <c r="J80" s="36"/>
      <c r="K80" s="211"/>
      <c r="L80" s="131"/>
      <c r="M80" s="131"/>
      <c r="N80" s="131"/>
      <c r="O80" s="131"/>
      <c r="P80" s="36"/>
      <c r="Q80" s="36"/>
      <c r="R80" s="36"/>
      <c r="S80" s="36"/>
      <c r="V80" s="36"/>
      <c r="W80" s="36"/>
    </row>
    <row r="81" ht="10.5" customHeight="1"/>
    <row r="82" ht="15.75" customHeight="1"/>
    <row r="83" ht="15.75" customHeight="1"/>
    <row r="84" ht="15.75" customHeight="1"/>
    <row r="85" ht="15.75" customHeight="1"/>
    <row r="86" ht="15.75" customHeight="1"/>
    <row r="87" ht="15.75" customHeight="1"/>
    <row r="88" ht="15.75" customHeight="1"/>
    <row r="89" spans="3:23" ht="15.75" customHeight="1">
      <c r="C89" s="416" t="s">
        <v>411</v>
      </c>
      <c r="D89" s="416"/>
      <c r="E89" s="416"/>
      <c r="F89" s="416"/>
      <c r="G89" s="416"/>
      <c r="H89" s="416"/>
      <c r="I89" s="416"/>
      <c r="J89" s="66"/>
      <c r="K89" s="121">
        <f>SUM(K9,K14,K20,K26,K33,K40,K48,K53,K63,K73,K79)</f>
        <v>65386</v>
      </c>
      <c r="L89" s="121">
        <f>SUM(L9,L14,L20,L26,L33,L40,L48,L53,L63,L73,L79)</f>
        <v>150606</v>
      </c>
      <c r="M89" s="121">
        <f>SUM(M9,M14,M20,M26,M33,M40,M48,M53,M63,M73,M79)</f>
        <v>74837</v>
      </c>
      <c r="N89" s="121">
        <f>SUM(N9,N14,N20,N26,N33,N40,N48,N53,N63,N73,N79)</f>
        <v>75769</v>
      </c>
      <c r="O89" s="121"/>
      <c r="P89" s="122"/>
      <c r="Q89" s="123"/>
      <c r="R89" s="123"/>
      <c r="S89" s="121">
        <f>SUM(S9,S14,S20,S26,S33,S40,S48,S53,S63,S73,S79)</f>
        <v>144368</v>
      </c>
      <c r="V89" s="416" t="s">
        <v>411</v>
      </c>
      <c r="W89" s="416"/>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C89:I89"/>
    <mergeCell ref="C79:I79"/>
    <mergeCell ref="F77:I77"/>
    <mergeCell ref="F76:I76"/>
    <mergeCell ref="F75:I75"/>
    <mergeCell ref="F74:I74"/>
    <mergeCell ref="C73:I73"/>
    <mergeCell ref="F71:I71"/>
    <mergeCell ref="F70:I70"/>
    <mergeCell ref="F65:I65"/>
    <mergeCell ref="F64:I64"/>
    <mergeCell ref="C63:I63"/>
    <mergeCell ref="F61:I61"/>
    <mergeCell ref="F69:I69"/>
    <mergeCell ref="F68:I68"/>
    <mergeCell ref="F67:I67"/>
    <mergeCell ref="F66:I66"/>
    <mergeCell ref="F56:I56"/>
    <mergeCell ref="F55:I55"/>
    <mergeCell ref="F54:I54"/>
    <mergeCell ref="C53:I53"/>
    <mergeCell ref="F60:I60"/>
    <mergeCell ref="F59:I59"/>
    <mergeCell ref="F58:I58"/>
    <mergeCell ref="F57:I57"/>
    <mergeCell ref="F46:I46"/>
    <mergeCell ref="F45:I45"/>
    <mergeCell ref="F44:I44"/>
    <mergeCell ref="F43:I43"/>
    <mergeCell ref="F51:I51"/>
    <mergeCell ref="F50:I50"/>
    <mergeCell ref="F49:I49"/>
    <mergeCell ref="C48:I48"/>
    <mergeCell ref="F37:I37"/>
    <mergeCell ref="F36:I36"/>
    <mergeCell ref="F35:I35"/>
    <mergeCell ref="F34:I34"/>
    <mergeCell ref="F42:I42"/>
    <mergeCell ref="F41:I41"/>
    <mergeCell ref="C40:I40"/>
    <mergeCell ref="F38:I38"/>
    <mergeCell ref="F28:I28"/>
    <mergeCell ref="F27:I27"/>
    <mergeCell ref="C26:I26"/>
    <mergeCell ref="F24:I24"/>
    <mergeCell ref="C33:I33"/>
    <mergeCell ref="F31:I31"/>
    <mergeCell ref="F30:I30"/>
    <mergeCell ref="F29:I29"/>
    <mergeCell ref="F18:I18"/>
    <mergeCell ref="F17:I17"/>
    <mergeCell ref="F16:I16"/>
    <mergeCell ref="F15:I15"/>
    <mergeCell ref="F23:I23"/>
    <mergeCell ref="F22:I22"/>
    <mergeCell ref="F21:I21"/>
    <mergeCell ref="C20:I20"/>
    <mergeCell ref="C9:I9"/>
    <mergeCell ref="Q5:R5"/>
    <mergeCell ref="B5:J6"/>
    <mergeCell ref="K5:K6"/>
    <mergeCell ref="L5:N5"/>
    <mergeCell ref="C14:I14"/>
    <mergeCell ref="F12:I12"/>
    <mergeCell ref="F11:I11"/>
    <mergeCell ref="F10:I10"/>
    <mergeCell ref="V40:W40"/>
    <mergeCell ref="V33:W33"/>
    <mergeCell ref="V26:W26"/>
    <mergeCell ref="V20:W20"/>
    <mergeCell ref="V14:W14"/>
    <mergeCell ref="V9:W9"/>
    <mergeCell ref="V79:W79"/>
    <mergeCell ref="V89:W89"/>
    <mergeCell ref="V73:W73"/>
    <mergeCell ref="V63:W63"/>
    <mergeCell ref="V53:W53"/>
    <mergeCell ref="V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2004-12-13T05:21:34Z</cp:lastPrinted>
  <dcterms:created xsi:type="dcterms:W3CDTF">2003-03-25T04:09:33Z</dcterms:created>
  <dcterms:modified xsi:type="dcterms:W3CDTF">2013-07-22T06:18:30Z</dcterms:modified>
  <cp:category/>
  <cp:version/>
  <cp:contentType/>
  <cp:contentStatus/>
</cp:coreProperties>
</file>